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Blogs\"/>
    </mc:Choice>
  </mc:AlternateContent>
  <bookViews>
    <workbookView xWindow="0" yWindow="0" windowWidth="20490" windowHeight="7680" activeTab="1"/>
  </bookViews>
  <sheets>
    <sheet name="Regression-OLS" sheetId="3" r:id="rId1"/>
    <sheet name="OLS Analysis" sheetId="4" r:id="rId2"/>
    <sheet name="Data and LAD" sheetId="1" r:id="rId3"/>
    <sheet name="LAD Analysis" sheetId="5" r:id="rId4"/>
  </sheets>
  <definedNames>
    <definedName name="solver_adj" localSheetId="2" hidden="1">'Data and LAD'!$E$2:$L$2,'Data and LAD'!$N$4:$O$21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'Data and LAD'!$N$4:$O$21</definedName>
    <definedName name="solver_lhs2" localSheetId="2" hidden="1">'Data and LAD'!$P$4:$P$21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'Data and LAD'!$O$22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hs1" localSheetId="2" hidden="1">0</definedName>
    <definedName name="solver_rhs2" localSheetId="2" hidden="1">'Data and LAD'!$E$4:$E$21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B10" i="5"/>
  <c r="B7" i="5"/>
  <c r="B4" i="5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O22" i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4" i="1"/>
  <c r="P4" i="1" s="1"/>
  <c r="C3" i="4"/>
  <c r="C4" i="4"/>
  <c r="C5" i="4"/>
  <c r="C6" i="4"/>
  <c r="C7" i="4"/>
  <c r="C8" i="4"/>
  <c r="C9" i="4"/>
  <c r="C10" i="4"/>
  <c r="D10" i="4" s="1"/>
  <c r="C11" i="4"/>
  <c r="B18" i="4" s="1"/>
  <c r="C12" i="4"/>
  <c r="C2" i="4"/>
  <c r="B12" i="4"/>
  <c r="B10" i="4"/>
  <c r="B7" i="4"/>
  <c r="B4" i="4"/>
  <c r="C10" i="5" l="1"/>
  <c r="C12" i="5"/>
  <c r="C3" i="5"/>
  <c r="C6" i="5"/>
  <c r="C7" i="5"/>
  <c r="C2" i="5"/>
  <c r="D3" i="5" s="1"/>
  <c r="C4" i="5"/>
  <c r="C8" i="5"/>
  <c r="C11" i="5"/>
  <c r="C5" i="5"/>
  <c r="E2" i="5" s="1"/>
  <c r="C9" i="5"/>
  <c r="D9" i="5"/>
  <c r="E7" i="4"/>
  <c r="D6" i="4"/>
  <c r="D2" i="4"/>
  <c r="D9" i="4"/>
  <c r="B16" i="4"/>
  <c r="E3" i="4"/>
  <c r="E12" i="4"/>
  <c r="B17" i="4"/>
  <c r="D4" i="4"/>
  <c r="D3" i="4"/>
  <c r="D8" i="4"/>
  <c r="D12" i="4"/>
  <c r="E10" i="4"/>
  <c r="E6" i="4"/>
  <c r="B15" i="4"/>
  <c r="D5" i="4"/>
  <c r="E2" i="4"/>
  <c r="E9" i="4"/>
  <c r="E5" i="4"/>
  <c r="D7" i="4"/>
  <c r="E8" i="4"/>
  <c r="E4" i="4"/>
  <c r="D11" i="4"/>
  <c r="E11" i="4"/>
  <c r="D4" i="5" l="1"/>
  <c r="D12" i="5"/>
  <c r="E9" i="5"/>
  <c r="D6" i="5"/>
  <c r="E5" i="5"/>
  <c r="D5" i="5"/>
  <c r="E8" i="5"/>
  <c r="B17" i="5"/>
  <c r="E3" i="5"/>
  <c r="E4" i="5"/>
  <c r="E11" i="5"/>
  <c r="E10" i="5"/>
  <c r="B16" i="5"/>
  <c r="D2" i="5"/>
  <c r="B15" i="5"/>
  <c r="D10" i="5"/>
  <c r="D8" i="5"/>
  <c r="E6" i="5"/>
  <c r="E7" i="5"/>
  <c r="D11" i="5"/>
  <c r="B18" i="5"/>
  <c r="D7" i="5"/>
  <c r="E12" i="5"/>
  <c r="C15" i="4"/>
  <c r="C17" i="4"/>
  <c r="C18" i="4"/>
  <c r="C16" i="4"/>
  <c r="C18" i="5" l="1"/>
  <c r="C15" i="5"/>
  <c r="C17" i="5"/>
  <c r="C16" i="5"/>
</calcChain>
</file>

<file path=xl/sharedStrings.xml><?xml version="1.0" encoding="utf-8"?>
<sst xmlns="http://schemas.openxmlformats.org/spreadsheetml/2006/main" count="142" uniqueCount="64">
  <si>
    <t>Brand</t>
  </si>
  <si>
    <t>Tread Mile</t>
  </si>
  <si>
    <t>Price</t>
  </si>
  <si>
    <t>Sidewall</t>
  </si>
  <si>
    <t>Response</t>
  </si>
  <si>
    <t>Bsears</t>
  </si>
  <si>
    <t>BGY</t>
  </si>
  <si>
    <t>TM30</t>
  </si>
  <si>
    <t>TM40</t>
  </si>
  <si>
    <t>P$50</t>
  </si>
  <si>
    <t>P$60</t>
  </si>
  <si>
    <t>SWWhite</t>
  </si>
  <si>
    <t>Sears</t>
  </si>
  <si>
    <t>White</t>
  </si>
  <si>
    <t>Black</t>
  </si>
  <si>
    <t>Goodyear</t>
  </si>
  <si>
    <t>Goodrich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</si>
  <si>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</si>
  <si>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</si>
  <si>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</si>
  <si>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</si>
  <si>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</si>
  <si>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</si>
  <si>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</si>
  <si>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</si>
  <si>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</si>
  <si>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</si>
  <si>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</si>
  <si>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</si>
  <si>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</si>
  <si>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</si>
  <si>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</si>
  <si>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</si>
  <si>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</si>
  <si>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</si>
  <si>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</si>
  <si>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</si>
  <si>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</si>
  <si>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</si>
  <si>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</si>
  <si>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</si>
  <si>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</si>
  <si>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</si>
  <si>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Response</t>
  </si>
  <si>
    <t>Residuals</t>
  </si>
  <si>
    <t>Standard Residuals</t>
  </si>
  <si>
    <t>PROBABILITY OUTPUT</t>
  </si>
  <si>
    <t>Percentile</t>
  </si>
  <si>
    <t>Levels</t>
  </si>
  <si>
    <t>BGR</t>
  </si>
  <si>
    <t>TM50</t>
  </si>
  <si>
    <t>P$70</t>
  </si>
  <si>
    <t>SWBlack</t>
  </si>
  <si>
    <t>Scale</t>
  </si>
  <si>
    <t>TreadMile</t>
  </si>
  <si>
    <t>Side wall</t>
  </si>
  <si>
    <t>Relative Importance within Atrribute</t>
  </si>
  <si>
    <t>Overall relative Importance</t>
  </si>
  <si>
    <t>Yhat</t>
  </si>
  <si>
    <t>Under</t>
  </si>
  <si>
    <t>Over</t>
  </si>
  <si>
    <t>Equation</t>
  </si>
  <si>
    <t>Error</t>
  </si>
  <si>
    <t>Perfection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</si>
</sst>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73A9D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0" borderId="3" xfId="0" applyFill="1" applyBorder="1" applyAlignment="1"/>
    <xf numFmtId="164" fontId="0" fillId="0" borderId="3" xfId="0" applyNumberFormat="1" applyFill="1" applyBorder="1" applyAlignment="1"/>
    <xf numFmtId="0" fontId="0" fillId="0" borderId="3" xfId="0" applyBorder="1"/>
    <xf numFmtId="9" fontId="0" fillId="0" borderId="3" xfId="1" applyFont="1" applyBorder="1"/>
    <xf numFmtId="9" fontId="0" fillId="0" borderId="0" xfId="0" applyNumberFormat="1"/>
    <xf numFmtId="0" fontId="7" fillId="0" borderId="3" xfId="0" applyFont="1" applyFill="1" applyBorder="1" applyAlignment="1">
      <alignment horizontal="center"/>
    </xf>
    <xf numFmtId="0" fontId="4" fillId="0" borderId="3" xfId="0" applyFont="1" applyBorder="1"/>
    <xf numFmtId="0" fontId="4" fillId="2" borderId="0" xfId="0" applyFont="1" applyFill="1"/>
    <xf numFmtId="0" fontId="0" fillId="2" borderId="0" xfId="0" applyFont="1" applyFill="1"/>
    <xf numFmtId="0" fontId="2" fillId="3" borderId="0" xfId="0" applyFont="1" applyFill="1"/>
    <xf numFmtId="0" fontId="5" fillId="3" borderId="0" xfId="0" applyFont="1" applyFill="1"/>
    <xf numFmtId="0" fontId="0" fillId="4" borderId="0" xfId="0" applyFill="1"/>
    <xf numFmtId="166" fontId="5" fillId="5" borderId="0" xfId="0" applyNumberFormat="1" applyFont="1" applyFill="1"/>
    <xf numFmtId="0" fontId="0" fillId="6" borderId="0" xfId="0" applyFill="1"/>
    <xf numFmtId="165" fontId="3" fillId="0" borderId="0" xfId="0" applyNumberFormat="1" applyFont="1"/>
    <xf numFmtId="0" fontId="0" fillId="7" borderId="0" xfId="0" applyFill="1"/>
    <xf numFmtId="0" fontId="4" fillId="4" borderId="0" xfId="0" applyFont="1" applyFill="1"/>
    <xf numFmtId="0" fontId="2" fillId="5" borderId="0" xfId="0" applyFont="1" applyFill="1"/>
    <xf numFmtId="0" fontId="4" fillId="6" borderId="0" xfId="0" applyFont="1" applyFill="1"/>
    <xf numFmtId="0" fontId="8" fillId="0" borderId="0" xfId="0" applyFont="1"/>
    <xf numFmtId="0" fontId="4" fillId="7" borderId="0" xfId="0" applyFont="1" applyFill="1"/>
    <xf numFmtId="165" fontId="4" fillId="0" borderId="0" xfId="0" applyNumberFormat="1" applyFont="1"/>
    <xf numFmtId="0" fontId="4" fillId="0" borderId="0" xfId="0" applyFont="1" applyFill="1" applyBorder="1" applyAlignment="1"/>
    <xf numFmtId="0" fontId="9" fillId="8" borderId="0" xfId="0" applyFont="1" applyFill="1" applyBorder="1"/>
    <xf numFmtId="165" fontId="9" fillId="8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3A9DB"/>
      <color rgb="FFCCCC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'Regression-OLS'!$F$31:$F$48</c:f>
              <c:numCache>
                <c:formatCode>General</c:formatCode>
                <c:ptCount val="18"/>
                <c:pt idx="0">
                  <c:v>2.7777777777777777</c:v>
                </c:pt>
                <c:pt idx="1">
                  <c:v>8.3333333333333321</c:v>
                </c:pt>
                <c:pt idx="2">
                  <c:v>13.888888888888889</c:v>
                </c:pt>
                <c:pt idx="3">
                  <c:v>19.444444444444443</c:v>
                </c:pt>
                <c:pt idx="4">
                  <c:v>25</c:v>
                </c:pt>
                <c:pt idx="5">
                  <c:v>30.555555555555557</c:v>
                </c:pt>
                <c:pt idx="6">
                  <c:v>36.111111111111107</c:v>
                </c:pt>
                <c:pt idx="7">
                  <c:v>41.666666666666664</c:v>
                </c:pt>
                <c:pt idx="8">
                  <c:v>47.222222222222221</c:v>
                </c:pt>
                <c:pt idx="9">
                  <c:v>52.777777777777779</c:v>
                </c:pt>
                <c:pt idx="10">
                  <c:v>58.333333333333336</c:v>
                </c:pt>
                <c:pt idx="11">
                  <c:v>63.888888888888886</c:v>
                </c:pt>
                <c:pt idx="12">
                  <c:v>69.444444444444429</c:v>
                </c:pt>
                <c:pt idx="13">
                  <c:v>74.999999999999986</c:v>
                </c:pt>
                <c:pt idx="14">
                  <c:v>80.555555555555543</c:v>
                </c:pt>
                <c:pt idx="15">
                  <c:v>86.1111111111111</c:v>
                </c:pt>
                <c:pt idx="16">
                  <c:v>91.666666666666657</c:v>
                </c:pt>
                <c:pt idx="17">
                  <c:v>97.222222222222214</c:v>
                </c:pt>
              </c:numCache>
            </c:numRef>
          </c:xVal>
          <c:yVal>
            <c:numRef>
              <c:f>'Regression-OLS'!$G$31:$G$48</c:f>
              <c:numCache>
                <c:formatCode>General</c:formatCode>
                <c:ptCount val="18"/>
                <c:pt idx="0">
                  <c:v>0.8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3.2</c:v>
                </c:pt>
                <c:pt idx="4">
                  <c:v>4.3</c:v>
                </c:pt>
                <c:pt idx="5">
                  <c:v>4.8</c:v>
                </c:pt>
                <c:pt idx="6">
                  <c:v>5.2</c:v>
                </c:pt>
                <c:pt idx="7">
                  <c:v>5.7</c:v>
                </c:pt>
                <c:pt idx="8">
                  <c:v>5.7</c:v>
                </c:pt>
                <c:pt idx="9">
                  <c:v>6.3</c:v>
                </c:pt>
                <c:pt idx="10">
                  <c:v>6.4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7.4</c:v>
                </c:pt>
                <c:pt idx="15">
                  <c:v>8.1</c:v>
                </c:pt>
                <c:pt idx="16">
                  <c:v>8.3000000000000007</c:v>
                </c:pt>
                <c:pt idx="17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9-432E-9F1E-DDE6FC58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005679"/>
        <c:axId val="1579076271"/>
      </c:scatterChart>
      <c:valAx>
        <c:axId val="151100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076271"/>
        <c:crosses val="autoZero"/>
        <c:crossBetween val="midCat"/>
      </c:valAx>
      <c:valAx>
        <c:axId val="157907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0056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mp"/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tmp"/><Relationship Id="rId2" Type="http://schemas.openxmlformats.org/officeDocument/2006/relationships/image" Target="../media/image4.tmp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6D443-8DB7-4ABF-9FC7-52D269DF3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47625</xdr:colOff>
      <xdr:row>13</xdr:row>
      <xdr:rowOff>19050</xdr:rowOff>
    </xdr:from>
    <xdr:to>
      <xdr:col>17</xdr:col>
      <xdr:colOff>534063</xdr:colOff>
      <xdr:row>25</xdr:row>
      <xdr:rowOff>57478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7D35A017-51CD-4A48-B0B2-FA3E567E9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2524125"/>
          <a:ext cx="4753638" cy="235300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25</xdr:row>
      <xdr:rowOff>104775</xdr:rowOff>
    </xdr:from>
    <xdr:to>
      <xdr:col>18</xdr:col>
      <xdr:colOff>114991</xdr:colOff>
      <xdr:row>35</xdr:row>
      <xdr:rowOff>124095</xdr:rowOff>
    </xdr:to>
    <xdr:pic>
      <xdr:nvPicPr>
        <xdr:cNvPr id="6" name="Picture 5" descr="Screen Clipping">
          <a:extLst>
            <a:ext uri="{FF2B5EF4-FFF2-40B4-BE49-F238E27FC236}">
              <a16:creationId xmlns:a16="http://schemas.microsoft.com/office/drawing/2014/main" id="{D2023A80-524C-4E9F-B8C2-8ECE17EDC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4924425"/>
          <a:ext cx="4953691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38100</xdr:rowOff>
    </xdr:from>
    <xdr:to>
      <xdr:col>13</xdr:col>
      <xdr:colOff>362653</xdr:colOff>
      <xdr:row>12</xdr:row>
      <xdr:rowOff>152735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5E45347B-8ED7-47FD-BDE8-9CCAA8EE6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325" y="38100"/>
          <a:ext cx="5039428" cy="2400635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12</xdr:row>
      <xdr:rowOff>180975</xdr:rowOff>
    </xdr:from>
    <xdr:to>
      <xdr:col>14</xdr:col>
      <xdr:colOff>29312</xdr:colOff>
      <xdr:row>25</xdr:row>
      <xdr:rowOff>95584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83AB1B5A-863A-4D19-9858-83A692FC8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2466975"/>
          <a:ext cx="5277587" cy="2391109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13</xdr:row>
      <xdr:rowOff>19050</xdr:rowOff>
    </xdr:from>
    <xdr:to>
      <xdr:col>5</xdr:col>
      <xdr:colOff>67503</xdr:colOff>
      <xdr:row>29</xdr:row>
      <xdr:rowOff>171897</xdr:rowOff>
    </xdr:to>
    <xdr:pic>
      <xdr:nvPicPr>
        <xdr:cNvPr id="6" name="Picture 5" descr="Screen Clipping">
          <a:extLst>
            <a:ext uri="{FF2B5EF4-FFF2-40B4-BE49-F238E27FC236}">
              <a16:creationId xmlns:a16="http://schemas.microsoft.com/office/drawing/2014/main" id="{65B7E9AB-7177-4869-A386-EC23A831E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2495550"/>
          <a:ext cx="5934903" cy="320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0" workbookViewId="0">
      <selection activeCell="T41" sqref="T41"/>
    </sheetView>
  </sheetViews>
  <sheetFormatPr defaultRowHeight="15" x14ac:dyDescent="0.25"/>
  <sheetData>
    <row r="1" spans="1:9" x14ac:dyDescent="0.25">
      <c r="A1" t="s">
        <v>17</v>
      </c>
    </row>
    <row r="2" spans="1:9" ht="15.75" thickBot="1" x14ac:dyDescent="0.3"/>
    <row r="3" spans="1:9" x14ac:dyDescent="0.25">
      <c r="A3" s="4" t="s">
        <v>18</v>
      </c>
      <c r="B3" s="4"/>
    </row>
    <row r="4" spans="1:9" x14ac:dyDescent="0.25">
      <c r="A4" s="1" t="s">
        <v>19</v>
      </c>
      <c r="B4" s="1">
        <v>0.93250977615759478</v>
      </c>
    </row>
    <row r="5" spans="1:9" x14ac:dyDescent="0.25">
      <c r="A5" s="1" t="s">
        <v>20</v>
      </c>
      <c r="B5" s="1">
        <v>0.86957448262948756</v>
      </c>
    </row>
    <row r="6" spans="1:9" x14ac:dyDescent="0.25">
      <c r="A6" s="1" t="s">
        <v>21</v>
      </c>
      <c r="B6" s="1">
        <v>0.77827662047012891</v>
      </c>
    </row>
    <row r="7" spans="1:9" x14ac:dyDescent="0.25">
      <c r="A7" s="1" t="s">
        <v>22</v>
      </c>
      <c r="B7" s="1">
        <v>1.1110378316201204</v>
      </c>
    </row>
    <row r="8" spans="1:9" ht="15.75" thickBot="1" x14ac:dyDescent="0.3">
      <c r="A8" s="2" t="s">
        <v>23</v>
      </c>
      <c r="B8" s="2">
        <v>18</v>
      </c>
    </row>
    <row r="10" spans="1:9" ht="15.75" thickBot="1" x14ac:dyDescent="0.3">
      <c r="A10" t="s">
        <v>24</v>
      </c>
    </row>
    <row r="11" spans="1:9" x14ac:dyDescent="0.25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25">
      <c r="A12" s="1" t="s">
        <v>25</v>
      </c>
      <c r="B12" s="1">
        <v>7</v>
      </c>
      <c r="C12" s="1">
        <v>82.300393811533041</v>
      </c>
      <c r="D12" s="1">
        <v>11.757199115933291</v>
      </c>
      <c r="E12" s="1">
        <v>9.5245875649493463</v>
      </c>
      <c r="F12" s="1">
        <v>9.9694486499154978E-4</v>
      </c>
    </row>
    <row r="13" spans="1:9" x14ac:dyDescent="0.25">
      <c r="A13" s="1" t="s">
        <v>26</v>
      </c>
      <c r="B13" s="1">
        <v>10</v>
      </c>
      <c r="C13" s="1">
        <v>12.344050632911388</v>
      </c>
      <c r="D13" s="1">
        <v>1.2344050632911387</v>
      </c>
      <c r="E13" s="1"/>
      <c r="F13" s="1"/>
    </row>
    <row r="14" spans="1:9" ht="15.75" thickBot="1" x14ac:dyDescent="0.3">
      <c r="A14" s="2" t="s">
        <v>27</v>
      </c>
      <c r="B14" s="2">
        <v>17</v>
      </c>
      <c r="C14" s="2">
        <v>94.644444444444431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25">
      <c r="A17" s="1" t="s">
        <v>28</v>
      </c>
      <c r="B17" s="1">
        <v>5.2258438818565409</v>
      </c>
      <c r="C17" s="1">
        <v>0.29241332846740214</v>
      </c>
      <c r="D17" s="1">
        <v>17.87142846479076</v>
      </c>
      <c r="E17" s="1">
        <v>6.4287942633597343E-9</v>
      </c>
      <c r="F17" s="1">
        <v>4.5743063838596978</v>
      </c>
      <c r="G17" s="1">
        <v>5.877381379853384</v>
      </c>
      <c r="H17" s="1">
        <v>4.5743063838596978</v>
      </c>
      <c r="I17" s="1">
        <v>5.877381379853384</v>
      </c>
    </row>
    <row r="18" spans="1:9" x14ac:dyDescent="0.25">
      <c r="A18" s="1" t="s">
        <v>5</v>
      </c>
      <c r="B18" s="1">
        <v>1.2165963431785942E-2</v>
      </c>
      <c r="C18" s="1">
        <v>0.37101272160935556</v>
      </c>
      <c r="D18" s="1">
        <v>3.279122985059163E-2</v>
      </c>
      <c r="E18" s="1">
        <v>0.97448634458069139</v>
      </c>
      <c r="F18" s="1">
        <v>-0.81450189616718682</v>
      </c>
      <c r="G18" s="1">
        <v>0.8388338230307586</v>
      </c>
      <c r="H18" s="1">
        <v>-0.81450189616718682</v>
      </c>
      <c r="I18" s="1">
        <v>0.8388338230307586</v>
      </c>
    </row>
    <row r="19" spans="1:9" x14ac:dyDescent="0.25">
      <c r="A19" s="1" t="s">
        <v>6</v>
      </c>
      <c r="B19" s="1">
        <v>1.618706047819972</v>
      </c>
      <c r="C19" s="1">
        <v>0.37992349774159523</v>
      </c>
      <c r="D19" s="1">
        <v>4.2606105109111576</v>
      </c>
      <c r="E19" s="1">
        <v>1.6614316691770626E-3</v>
      </c>
      <c r="F19" s="1">
        <v>0.77218374171940407</v>
      </c>
      <c r="G19" s="1">
        <v>2.4652283539205397</v>
      </c>
      <c r="H19" s="1">
        <v>0.77218374171940407</v>
      </c>
      <c r="I19" s="1">
        <v>2.4652283539205397</v>
      </c>
    </row>
    <row r="20" spans="1:9" x14ac:dyDescent="0.25">
      <c r="A20" s="1" t="s">
        <v>7</v>
      </c>
      <c r="B20" s="1">
        <v>-1.8646272855133623</v>
      </c>
      <c r="C20" s="1">
        <v>0.37992349774159528</v>
      </c>
      <c r="D20" s="1">
        <v>-4.9079019765752614</v>
      </c>
      <c r="E20" s="1">
        <v>6.1583327590184378E-4</v>
      </c>
      <c r="F20" s="1">
        <v>-2.7111495916139301</v>
      </c>
      <c r="G20" s="1">
        <v>-1.0181049794127943</v>
      </c>
      <c r="H20" s="1">
        <v>-2.7111495916139301</v>
      </c>
      <c r="I20" s="1">
        <v>-1.0181049794127943</v>
      </c>
    </row>
    <row r="21" spans="1:9" x14ac:dyDescent="0.25">
      <c r="A21" s="1" t="s">
        <v>8</v>
      </c>
      <c r="B21" s="1">
        <v>0.5448663853727147</v>
      </c>
      <c r="C21" s="1">
        <v>0.3747472735047056</v>
      </c>
      <c r="D21" s="1">
        <v>1.4539569034806412</v>
      </c>
      <c r="E21" s="1">
        <v>0.17661229507260359</v>
      </c>
      <c r="F21" s="1">
        <v>-0.29012257439904643</v>
      </c>
      <c r="G21" s="1">
        <v>1.3798553451444757</v>
      </c>
      <c r="H21" s="1">
        <v>-0.29012257439904643</v>
      </c>
      <c r="I21" s="1">
        <v>1.3798553451444757</v>
      </c>
    </row>
    <row r="22" spans="1:9" x14ac:dyDescent="0.25">
      <c r="A22" s="1" t="s">
        <v>9</v>
      </c>
      <c r="B22" s="1">
        <v>0.64929676511954992</v>
      </c>
      <c r="C22" s="1">
        <v>0.37334513923473295</v>
      </c>
      <c r="D22" s="1">
        <v>1.7391327672042307</v>
      </c>
      <c r="E22" s="1">
        <v>0.11264228596707468</v>
      </c>
      <c r="F22" s="1">
        <v>-0.18256804480958366</v>
      </c>
      <c r="G22" s="1">
        <v>1.4811615750486835</v>
      </c>
      <c r="H22" s="1">
        <v>-0.18256804480958366</v>
      </c>
      <c r="I22" s="1">
        <v>1.4811615750486835</v>
      </c>
    </row>
    <row r="23" spans="1:9" x14ac:dyDescent="0.25">
      <c r="A23" s="1" t="s">
        <v>10</v>
      </c>
      <c r="B23" s="1">
        <v>0.19866385372714457</v>
      </c>
      <c r="C23" s="1">
        <v>0.39918962539593106</v>
      </c>
      <c r="D23" s="1">
        <v>0.49766787784152056</v>
      </c>
      <c r="E23" s="1">
        <v>0.62947901715661791</v>
      </c>
      <c r="F23" s="1">
        <v>-0.69078605992737618</v>
      </c>
      <c r="G23" s="1">
        <v>1.0881137673816652</v>
      </c>
      <c r="H23" s="1">
        <v>-0.69078605992737618</v>
      </c>
      <c r="I23" s="1">
        <v>1.0881137673816652</v>
      </c>
    </row>
    <row r="24" spans="1:9" ht="15.75" thickBot="1" x14ac:dyDescent="0.3">
      <c r="A24" s="2" t="s">
        <v>11</v>
      </c>
      <c r="B24" s="2">
        <v>0.66635021097046432</v>
      </c>
      <c r="C24" s="2">
        <v>0.28106045512852929</v>
      </c>
      <c r="D24" s="2">
        <v>2.3708429941371212</v>
      </c>
      <c r="E24" s="2">
        <v>3.9220762367197334E-2</v>
      </c>
      <c r="F24" s="2">
        <v>4.0108491141643277E-2</v>
      </c>
      <c r="G24" s="2">
        <v>1.2925919307992855</v>
      </c>
      <c r="H24" s="2">
        <v>4.0108491141643277E-2</v>
      </c>
      <c r="I24" s="2">
        <v>1.2925919307992855</v>
      </c>
    </row>
    <row r="28" spans="1:9" x14ac:dyDescent="0.25">
      <c r="A28" t="s">
        <v>41</v>
      </c>
      <c r="F28" t="s">
        <v>46</v>
      </c>
    </row>
    <row r="29" spans="1:9" ht="15.75" thickBot="1" x14ac:dyDescent="0.3"/>
    <row r="30" spans="1:9" x14ac:dyDescent="0.25">
      <c r="A30" s="3" t="s">
        <v>42</v>
      </c>
      <c r="B30" s="3" t="s">
        <v>43</v>
      </c>
      <c r="C30" s="3" t="s">
        <v>44</v>
      </c>
      <c r="D30" s="3" t="s">
        <v>45</v>
      </c>
      <c r="F30" s="3" t="s">
        <v>47</v>
      </c>
      <c r="G30" s="3" t="s">
        <v>4</v>
      </c>
    </row>
    <row r="31" spans="1:9" x14ac:dyDescent="0.25">
      <c r="A31" s="1">
        <v>1</v>
      </c>
      <c r="B31" s="1">
        <v>4.6890295358649796</v>
      </c>
      <c r="C31" s="1">
        <v>0.51097046413502056</v>
      </c>
      <c r="D31" s="1">
        <v>0.59964112543658121</v>
      </c>
      <c r="F31" s="1">
        <v>2.7777777777777777</v>
      </c>
      <c r="G31" s="1">
        <v>0.8</v>
      </c>
    </row>
    <row r="32" spans="1:9" x14ac:dyDescent="0.25">
      <c r="A32" s="1">
        <v>2</v>
      </c>
      <c r="B32" s="1">
        <v>6.6478902953586516</v>
      </c>
      <c r="C32" s="1">
        <v>0.65210970464134821</v>
      </c>
      <c r="D32" s="1">
        <v>0.76527279881274524</v>
      </c>
      <c r="F32" s="1">
        <v>8.3333333333333321</v>
      </c>
      <c r="G32" s="1">
        <v>2.2000000000000002</v>
      </c>
    </row>
    <row r="33" spans="1:7" x14ac:dyDescent="0.25">
      <c r="A33" s="1">
        <v>3</v>
      </c>
      <c r="B33" s="1">
        <v>5.0434599156118152</v>
      </c>
      <c r="C33" s="1">
        <v>0.65654008438818501</v>
      </c>
      <c r="D33" s="1">
        <v>0.77047199932231258</v>
      </c>
      <c r="F33" s="1">
        <v>13.888888888888889</v>
      </c>
      <c r="G33" s="1">
        <v>2.2000000000000002</v>
      </c>
    </row>
    <row r="34" spans="1:7" x14ac:dyDescent="0.25">
      <c r="A34" s="1">
        <v>4</v>
      </c>
      <c r="B34" s="1">
        <v>4.5122362869198298</v>
      </c>
      <c r="C34" s="1">
        <v>0.28776371308017001</v>
      </c>
      <c r="D34" s="1">
        <v>0.3377004521451285</v>
      </c>
      <c r="F34" s="1">
        <v>19.444444444444443</v>
      </c>
      <c r="G34" s="1">
        <v>3.2</v>
      </c>
    </row>
    <row r="35" spans="1:7" x14ac:dyDescent="0.25">
      <c r="A35" s="1">
        <v>5</v>
      </c>
      <c r="B35" s="1">
        <v>7.2078059071729976</v>
      </c>
      <c r="C35" s="1">
        <v>9.2194092827002194E-2</v>
      </c>
      <c r="D35" s="1">
        <v>0.10819288679429419</v>
      </c>
      <c r="F35" s="1">
        <v>25</v>
      </c>
      <c r="G35" s="1">
        <v>4.3</v>
      </c>
    </row>
    <row r="36" spans="1:7" x14ac:dyDescent="0.25">
      <c r="A36" s="1">
        <v>6</v>
      </c>
      <c r="B36" s="1">
        <v>9.4799578059071745</v>
      </c>
      <c r="C36" s="1">
        <v>-0.17995780590717381</v>
      </c>
      <c r="D36" s="1">
        <v>-0.21118657307902836</v>
      </c>
      <c r="F36" s="1">
        <v>30.555555555555557</v>
      </c>
      <c r="G36" s="1">
        <v>4.8</v>
      </c>
    </row>
    <row r="37" spans="1:7" x14ac:dyDescent="0.25">
      <c r="A37" s="1">
        <v>7</v>
      </c>
      <c r="B37" s="1">
        <v>1.5487341772151901</v>
      </c>
      <c r="C37" s="1">
        <v>-0.74873417721519009</v>
      </c>
      <c r="D37" s="1">
        <v>-0.87866488611661009</v>
      </c>
      <c r="F37" s="1">
        <v>36.111111111111107</v>
      </c>
      <c r="G37" s="1">
        <v>5.2</v>
      </c>
    </row>
    <row r="38" spans="1:7" x14ac:dyDescent="0.25">
      <c r="A38" s="1">
        <v>8</v>
      </c>
      <c r="B38" s="1">
        <v>5.7658227848101271</v>
      </c>
      <c r="C38" s="1">
        <v>-2.5658227848101269</v>
      </c>
      <c r="D38" s="1">
        <v>-3.0110798379685013</v>
      </c>
      <c r="F38" s="1">
        <v>41.666666666666664</v>
      </c>
      <c r="G38" s="1">
        <v>5.7</v>
      </c>
    </row>
    <row r="39" spans="1:7" x14ac:dyDescent="0.25">
      <c r="A39" s="1">
        <v>9</v>
      </c>
      <c r="B39" s="1">
        <v>7.4227848101265836</v>
      </c>
      <c r="C39" s="1">
        <v>-1.0227848101265833</v>
      </c>
      <c r="D39" s="1">
        <v>-1.2002725747797489</v>
      </c>
      <c r="F39" s="1">
        <v>47.222222222222221</v>
      </c>
      <c r="G39" s="1">
        <v>5.7</v>
      </c>
    </row>
    <row r="40" spans="1:7" x14ac:dyDescent="0.25">
      <c r="A40" s="1">
        <v>10</v>
      </c>
      <c r="B40" s="1">
        <v>1.8590717299578059</v>
      </c>
      <c r="C40" s="1">
        <v>0.34092827004219428</v>
      </c>
      <c r="D40" s="1">
        <v>0.40009085825991614</v>
      </c>
      <c r="F40" s="1">
        <v>52.777777777777779</v>
      </c>
      <c r="G40" s="1">
        <v>6.3</v>
      </c>
    </row>
    <row r="41" spans="1:7" x14ac:dyDescent="0.25">
      <c r="A41" s="1">
        <v>11</v>
      </c>
      <c r="B41" s="1">
        <v>7.0985232067510564</v>
      </c>
      <c r="C41" s="1">
        <v>1.0014767932489432</v>
      </c>
      <c r="D41" s="1">
        <v>1.1752668961385007</v>
      </c>
      <c r="F41" s="1">
        <v>58.333333333333336</v>
      </c>
      <c r="G41" s="1">
        <v>6.4</v>
      </c>
    </row>
    <row r="42" spans="1:7" x14ac:dyDescent="0.25">
      <c r="A42" s="1">
        <v>12</v>
      </c>
      <c r="B42" s="1">
        <v>7.8734177215189884</v>
      </c>
      <c r="C42" s="1">
        <v>0.42658227848101227</v>
      </c>
      <c r="D42" s="1">
        <v>0.50060873477818646</v>
      </c>
      <c r="F42" s="1">
        <v>63.888888888888886</v>
      </c>
      <c r="G42" s="1">
        <v>7.3</v>
      </c>
    </row>
    <row r="43" spans="1:7" x14ac:dyDescent="0.25">
      <c r="A43" s="1">
        <v>13</v>
      </c>
      <c r="B43" s="1">
        <v>6.2955696202531639</v>
      </c>
      <c r="C43" s="1">
        <v>4.4303797468359107E-3</v>
      </c>
      <c r="D43" s="1">
        <v>5.1992005095662878E-3</v>
      </c>
      <c r="F43" s="1">
        <v>69.444444444444429</v>
      </c>
      <c r="G43" s="1">
        <v>7.3</v>
      </c>
    </row>
    <row r="44" spans="1:7" x14ac:dyDescent="0.25">
      <c r="A44" s="1">
        <v>14</v>
      </c>
      <c r="B44" s="1">
        <v>6.9217299578059075</v>
      </c>
      <c r="C44" s="1">
        <v>0.47827004219409286</v>
      </c>
      <c r="D44" s="1">
        <v>0.5612660740564539</v>
      </c>
      <c r="F44" s="1">
        <v>74.999999999999986</v>
      </c>
      <c r="G44" s="1">
        <v>7.3</v>
      </c>
    </row>
    <row r="45" spans="1:7" x14ac:dyDescent="0.25">
      <c r="A45" s="1">
        <v>15</v>
      </c>
      <c r="B45" s="1">
        <v>7.9827004219409314</v>
      </c>
      <c r="C45" s="1">
        <v>-0.68270042194093161</v>
      </c>
      <c r="D45" s="1">
        <v>-0.80117204042641965</v>
      </c>
      <c r="F45" s="1">
        <v>80.555555555555543</v>
      </c>
      <c r="G45" s="1">
        <v>7.4</v>
      </c>
    </row>
    <row r="46" spans="1:7" x14ac:dyDescent="0.25">
      <c r="A46" s="1">
        <v>16</v>
      </c>
      <c r="B46" s="1">
        <v>2.5953586497890293</v>
      </c>
      <c r="C46" s="1">
        <v>-0.39535864978902913</v>
      </c>
      <c r="D46" s="1">
        <v>-0.46396675023458023</v>
      </c>
      <c r="F46" s="1">
        <v>86.1111111111111</v>
      </c>
      <c r="G46" s="1">
        <v>8.1</v>
      </c>
    </row>
    <row r="47" spans="1:7" x14ac:dyDescent="0.25">
      <c r="A47" s="1">
        <v>17</v>
      </c>
      <c r="B47" s="1">
        <v>3.9582278481012669</v>
      </c>
      <c r="C47" s="1">
        <v>0.34177215189873289</v>
      </c>
      <c r="D47" s="1">
        <v>0.40108118216649835</v>
      </c>
      <c r="F47" s="1">
        <v>91.666666666666657</v>
      </c>
      <c r="G47" s="1">
        <v>8.3000000000000007</v>
      </c>
    </row>
    <row r="48" spans="1:7" ht="15.75" thickBot="1" x14ac:dyDescent="0.3">
      <c r="A48" s="2">
        <v>18</v>
      </c>
      <c r="B48" s="2">
        <v>4.897679324894515</v>
      </c>
      <c r="C48" s="2">
        <v>0.80232067510548521</v>
      </c>
      <c r="D48" s="2">
        <v>0.94155045418469074</v>
      </c>
      <c r="F48" s="2">
        <v>97.222222222222214</v>
      </c>
      <c r="G48" s="2">
        <v>9.3000000000000007</v>
      </c>
    </row>
  </sheetData>
  <sortState ref="G31:G48">
    <sortCondition ref="G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7" sqref="C7"/>
    </sheetView>
  </sheetViews>
  <sheetFormatPr defaultRowHeight="15" x14ac:dyDescent="0.25"/>
  <cols>
    <col min="1" max="1" width="10" bestFit="1" customWidth="1"/>
    <col min="2" max="2" width="12.7109375" bestFit="1" customWidth="1"/>
    <col min="3" max="3" width="17.5703125" customWidth="1"/>
    <col min="4" max="4" width="34.42578125" bestFit="1" customWidth="1"/>
    <col min="5" max="5" width="29.85546875" customWidth="1"/>
  </cols>
  <sheetData>
    <row r="1" spans="1:5" x14ac:dyDescent="0.25">
      <c r="A1" s="10" t="s">
        <v>48</v>
      </c>
      <c r="B1" s="10" t="s">
        <v>34</v>
      </c>
      <c r="C1" s="11" t="s">
        <v>53</v>
      </c>
      <c r="D1" s="11" t="s">
        <v>56</v>
      </c>
      <c r="E1" s="11" t="s">
        <v>57</v>
      </c>
    </row>
    <row r="2" spans="1:5" x14ac:dyDescent="0.25">
      <c r="A2" s="5" t="s">
        <v>5</v>
      </c>
      <c r="B2" s="6">
        <v>1.2165963431785942E-2</v>
      </c>
      <c r="C2" s="7">
        <f>(B2-MIN($B$2:$B$12))/(MAX($B$2:$B$12)-MIN($B$2:$B$12))</f>
        <v>0.53879232027133428</v>
      </c>
      <c r="D2" s="8">
        <f>C2/SUM($C$2:$C$4)</f>
        <v>0.33550820290401656</v>
      </c>
      <c r="E2" s="8">
        <f>C2/SUM($C$2:$C$12)</f>
        <v>9.1502237155640889E-2</v>
      </c>
    </row>
    <row r="3" spans="1:5" x14ac:dyDescent="0.25">
      <c r="A3" s="5" t="s">
        <v>6</v>
      </c>
      <c r="B3" s="6">
        <v>1.618706047819972</v>
      </c>
      <c r="C3" s="7">
        <f t="shared" ref="C3:C12" si="0">(B3-MIN($B$2:$B$12))/(MAX($B$2:$B$12)-MIN($B$2:$B$12))</f>
        <v>1</v>
      </c>
      <c r="D3" s="8">
        <f t="shared" ref="D3:D4" si="1">C3/SUM($C$2:$C$4)</f>
        <v>0.62270412973788414</v>
      </c>
      <c r="E3" s="8">
        <f t="shared" ref="E3:E12" si="2">C3/SUM($C$2:$C$12)</f>
        <v>0.16982839901942295</v>
      </c>
    </row>
    <row r="4" spans="1:5" x14ac:dyDescent="0.25">
      <c r="A4" s="5" t="s">
        <v>49</v>
      </c>
      <c r="B4" s="6">
        <f>0-(B2+B3)</f>
        <v>-1.6308720112517578</v>
      </c>
      <c r="C4" s="7">
        <f t="shared" si="0"/>
        <v>6.7106777299982129E-2</v>
      </c>
      <c r="D4" s="8">
        <f t="shared" si="1"/>
        <v>4.178766735809937E-2</v>
      </c>
      <c r="E4" s="8">
        <f t="shared" si="2"/>
        <v>1.1396636552208919E-2</v>
      </c>
    </row>
    <row r="5" spans="1:5" x14ac:dyDescent="0.25">
      <c r="A5" s="5" t="s">
        <v>7</v>
      </c>
      <c r="B5" s="6">
        <v>-1.8646272855133623</v>
      </c>
      <c r="C5" s="7">
        <f t="shared" si="0"/>
        <v>0</v>
      </c>
      <c r="D5" s="8">
        <f>C5/SUM($C$5:$C$7)</f>
        <v>0</v>
      </c>
      <c r="E5" s="8">
        <f t="shared" si="2"/>
        <v>0</v>
      </c>
    </row>
    <row r="6" spans="1:5" x14ac:dyDescent="0.25">
      <c r="A6" s="5" t="s">
        <v>8</v>
      </c>
      <c r="B6" s="6">
        <v>0.5448663853727147</v>
      </c>
      <c r="C6" s="7">
        <f t="shared" si="0"/>
        <v>0.69172067106777302</v>
      </c>
      <c r="D6" s="8">
        <f t="shared" ref="D6:D7" si="3">C6/SUM($C$5:$C$7)</f>
        <v>0.4307373184989628</v>
      </c>
      <c r="E6" s="8">
        <f t="shared" si="2"/>
        <v>0.11747381413608077</v>
      </c>
    </row>
    <row r="7" spans="1:5" x14ac:dyDescent="0.25">
      <c r="A7" s="5" t="s">
        <v>50</v>
      </c>
      <c r="B7" s="6">
        <f>0-(B6+B5)</f>
        <v>1.3197609001406476</v>
      </c>
      <c r="C7" s="7">
        <f t="shared" si="0"/>
        <v>0.9141784265035432</v>
      </c>
      <c r="D7" s="8">
        <f t="shared" si="3"/>
        <v>0.56926268150103709</v>
      </c>
      <c r="E7" s="8">
        <f t="shared" si="2"/>
        <v>0.15525345859119194</v>
      </c>
    </row>
    <row r="8" spans="1:5" x14ac:dyDescent="0.25">
      <c r="A8" s="5" t="s">
        <v>9</v>
      </c>
      <c r="B8" s="6">
        <v>0.64929676511954992</v>
      </c>
      <c r="C8" s="7">
        <f t="shared" si="0"/>
        <v>0.72170068439222346</v>
      </c>
      <c r="D8" s="8">
        <f>C8/SUM($C$8:$C$10)</f>
        <v>0.44940599660569486</v>
      </c>
      <c r="E8" s="8">
        <f t="shared" si="2"/>
        <v>0.12256527180155316</v>
      </c>
    </row>
    <row r="9" spans="1:5" x14ac:dyDescent="0.25">
      <c r="A9" s="5" t="s">
        <v>10</v>
      </c>
      <c r="B9" s="6">
        <v>0.19866385372714457</v>
      </c>
      <c r="C9" s="7">
        <f t="shared" si="0"/>
        <v>0.59233238447095871</v>
      </c>
      <c r="D9" s="8">
        <f t="shared" ref="D9:D10" si="4">C9/SUM($C$8:$C$10)</f>
        <v>0.36884782198755411</v>
      </c>
      <c r="E9" s="8">
        <f t="shared" si="2"/>
        <v>0.10059486054206022</v>
      </c>
    </row>
    <row r="10" spans="1:5" x14ac:dyDescent="0.25">
      <c r="A10" s="5" t="s">
        <v>51</v>
      </c>
      <c r="B10" s="6">
        <f>0-(B9+B8)</f>
        <v>-0.84796061884669449</v>
      </c>
      <c r="C10" s="7">
        <f t="shared" si="0"/>
        <v>0.29186602870813427</v>
      </c>
      <c r="D10" s="8">
        <f t="shared" si="4"/>
        <v>0.18174618140675106</v>
      </c>
      <c r="E10" s="8">
        <f t="shared" si="2"/>
        <v>4.9567140383659385E-2</v>
      </c>
    </row>
    <row r="11" spans="1:5" x14ac:dyDescent="0.25">
      <c r="A11" s="5" t="s">
        <v>11</v>
      </c>
      <c r="B11" s="6">
        <v>0.66635021097046432</v>
      </c>
      <c r="C11" s="7">
        <f t="shared" si="0"/>
        <v>0.72659641047382562</v>
      </c>
      <c r="D11" s="8">
        <f>C11/SUM($C$11:$C$12)</f>
        <v>0.67868187818216097</v>
      </c>
      <c r="E11" s="8">
        <f t="shared" si="2"/>
        <v>0.12339670512402928</v>
      </c>
    </row>
    <row r="12" spans="1:5" x14ac:dyDescent="0.25">
      <c r="A12" s="5" t="s">
        <v>52</v>
      </c>
      <c r="B12" s="6">
        <f>0-B11</f>
        <v>-0.66635021097046432</v>
      </c>
      <c r="C12" s="7">
        <f t="shared" si="0"/>
        <v>0.34400298790705197</v>
      </c>
      <c r="D12" s="8">
        <f>C12/SUM($C$11:$C$12)</f>
        <v>0.32131812181783898</v>
      </c>
      <c r="E12" s="8">
        <f t="shared" si="2"/>
        <v>5.8421476694152548E-2</v>
      </c>
    </row>
    <row r="13" spans="1:5" x14ac:dyDescent="0.25">
      <c r="E13" s="9">
        <v>1</v>
      </c>
    </row>
    <row r="15" spans="1:5" x14ac:dyDescent="0.25">
      <c r="A15" s="7" t="s">
        <v>0</v>
      </c>
      <c r="B15" s="7">
        <f>(MAX($C$2:$C$4)-MIN($C$2:$C$4))</f>
        <v>0.93289322270001784</v>
      </c>
      <c r="C15" s="8">
        <f>B15/SUM($B$15:$B$18)</f>
        <v>0.35077770945776682</v>
      </c>
    </row>
    <row r="16" spans="1:5" x14ac:dyDescent="0.25">
      <c r="A16" s="7" t="s">
        <v>54</v>
      </c>
      <c r="B16" s="7">
        <f>MAX(C5:C7)-MIN(C5:C7)</f>
        <v>0.9141784265035432</v>
      </c>
      <c r="C16" s="8">
        <f t="shared" ref="C16:C18" si="5">B16/SUM($B$15:$B$18)</f>
        <v>0.3437407483318532</v>
      </c>
    </row>
    <row r="17" spans="1:3" x14ac:dyDescent="0.25">
      <c r="A17" s="7" t="s">
        <v>2</v>
      </c>
      <c r="B17" s="7">
        <f>MAX(C8:C10)-MIN(C8:C10)</f>
        <v>0.42983465568408918</v>
      </c>
      <c r="C17" s="8">
        <f t="shared" si="5"/>
        <v>0.16162237252624623</v>
      </c>
    </row>
    <row r="18" spans="1:3" x14ac:dyDescent="0.25">
      <c r="A18" s="7" t="s">
        <v>55</v>
      </c>
      <c r="B18" s="7">
        <f>MAX(C11:C12)-MIN(C11:C12)</f>
        <v>0.38259342256677364</v>
      </c>
      <c r="C18" s="8">
        <f t="shared" si="5"/>
        <v>0.14385916968413384</v>
      </c>
    </row>
  </sheetData>
  <conditionalFormatting sqref="C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{0B1228CC-4531-44EF-BFA8-6328AB68CEEC}</x14:id>
        </ext>
      </extLst>
    </cfRule>
  </conditionalFormatting>
  <conditionalFormatting sqref="D2:D4 E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{6F6A960B-E59A-4D6B-8C25-0504E36F9A2C}</x14:id>
        </ext>
      </extLst>
    </cfRule>
  </conditionalFormatting>
  <conditionalFormatting sqref="D5:D7 E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{CCAB03A6-A7EF-44D8-B782-A6C81A30942A}</x14:id>
        </ext>
      </extLst>
    </cfRule>
  </conditionalFormatting>
  <conditionalFormatting sqref="D8:D10 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{C3424634-C5B7-45F1-8E82-81B3F030990B}</x14:id>
        </ext>
      </extLst>
    </cfRule>
  </conditionalFormatting>
  <conditionalFormatting sqref="D11:D12 E1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{69A3B164-788E-4F47-90B7-E09F46C0C2FB}</x14:id>
        </ext>
      </extLst>
    </cfRule>
  </conditionalFormatting>
  <conditionalFormatting sqref="E2: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{9A3AFEB6-C658-43B8-AFC7-BD73993D8AD0}</x14:id>
        </ext>
      </extLst>
    </cfRule>
  </conditionalFormatting>
  <conditionalFormatting sqref="C15:C18 E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{26D7E6B2-9C74-4D49-ACDE-A383DCD0B4E1}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1228CC-4531-44EF-BFA8-6328AB68CE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6F6A960B-E59A-4D6B-8C25-0504E36F9A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D2:D4 E13</xm:sqref>
        </x14:conditionalFormatting>
        <x14:conditionalFormatting xmlns:xm="http://schemas.microsoft.com/office/excel/2006/main">
          <x14:cfRule type="dataBar" id="{CCAB03A6-A7EF-44D8-B782-A6C81A3094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D5:D7 E13</xm:sqref>
        </x14:conditionalFormatting>
        <x14:conditionalFormatting xmlns:xm="http://schemas.microsoft.com/office/excel/2006/main">
          <x14:cfRule type="dataBar" id="{C3424634-C5B7-45F1-8E82-81B3F03099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D8:D10 E13</xm:sqref>
        </x14:conditionalFormatting>
        <x14:conditionalFormatting xmlns:xm="http://schemas.microsoft.com/office/excel/2006/main">
          <x14:cfRule type="dataBar" id="{69A3B164-788E-4F47-90B7-E09F46C0C2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D11:D12 E13</xm:sqref>
        </x14:conditionalFormatting>
        <x14:conditionalFormatting xmlns:xm="http://schemas.microsoft.com/office/excel/2006/main">
          <x14:cfRule type="dataBar" id="{9A3AFEB6-C658-43B8-AFC7-BD73993D8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E2:E13</xm:sqref>
        </x14:conditionalFormatting>
        <x14:conditionalFormatting xmlns:xm="http://schemas.microsoft.com/office/excel/2006/main">
          <x14:cfRule type="dataBar" id="{26D7E6B2-9C74-4D49-ACDE-A383DCD0B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C15:C18 E13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showGridLines="0" workbookViewId="0">
      <selection activeCell="S5" sqref="S5"/>
    </sheetView>
  </sheetViews>
  <sheetFormatPr defaultRowHeight="15" x14ac:dyDescent="0.25"/>
  <cols>
    <col min="18" max="18" width="13.42578125" bestFit="1" customWidth="1"/>
  </cols>
  <sheetData>
    <row r="1" spans="1:18" x14ac:dyDescent="0.25">
      <c r="E1" s="27" t="s">
        <v>28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</row>
    <row r="2" spans="1:18" x14ac:dyDescent="0.25">
      <c r="E2" s="28">
        <v>5.5055555555555546</v>
      </c>
      <c r="F2" s="28">
        <v>0.21481481481481493</v>
      </c>
      <c r="G2" s="28">
        <v>1.3592592592592592</v>
      </c>
      <c r="H2" s="28">
        <v>-2.0740740740740744</v>
      </c>
      <c r="I2" s="28">
        <v>1.003703703703704</v>
      </c>
      <c r="J2" s="28">
        <v>1.1037037037037036</v>
      </c>
      <c r="K2" s="28">
        <v>-6.2962962962962735E-2</v>
      </c>
      <c r="L2" s="28">
        <v>0.4055555555555555</v>
      </c>
    </row>
    <row r="3" spans="1:18" x14ac:dyDescent="0.25">
      <c r="A3" s="12" t="s">
        <v>0</v>
      </c>
      <c r="B3" s="12" t="s">
        <v>1</v>
      </c>
      <c r="C3" s="12" t="s">
        <v>2</v>
      </c>
      <c r="D3" s="12" t="s">
        <v>3</v>
      </c>
      <c r="E3" s="14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11</v>
      </c>
      <c r="M3" s="22" t="s">
        <v>58</v>
      </c>
      <c r="N3" s="23" t="s">
        <v>59</v>
      </c>
      <c r="O3" s="23" t="s">
        <v>60</v>
      </c>
      <c r="P3" s="23" t="s">
        <v>61</v>
      </c>
      <c r="Q3" s="24" t="s">
        <v>62</v>
      </c>
      <c r="R3" s="25" t="s">
        <v>63</v>
      </c>
    </row>
    <row r="4" spans="1:18" x14ac:dyDescent="0.25">
      <c r="A4" s="13" t="s">
        <v>12</v>
      </c>
      <c r="B4" s="13">
        <v>30000</v>
      </c>
      <c r="C4" s="13">
        <v>50</v>
      </c>
      <c r="D4" s="13" t="s">
        <v>13</v>
      </c>
      <c r="E4" s="15">
        <v>5.2</v>
      </c>
      <c r="F4" s="16">
        <v>1</v>
      </c>
      <c r="G4" s="16">
        <v>0</v>
      </c>
      <c r="H4" s="16">
        <v>1</v>
      </c>
      <c r="I4" s="16">
        <v>0</v>
      </c>
      <c r="J4" s="16">
        <v>1</v>
      </c>
      <c r="K4" s="16">
        <v>0</v>
      </c>
      <c r="L4" s="16">
        <v>1</v>
      </c>
      <c r="M4" s="17">
        <f>$E$2+SUMPRODUCT($F$2:$L$2,F4:L4)</f>
        <v>5.1555555555555541</v>
      </c>
      <c r="N4" s="29">
        <v>4.4444444444444925E-2</v>
      </c>
      <c r="O4" s="29">
        <v>0</v>
      </c>
      <c r="P4" s="18">
        <f>M4+N4-O4</f>
        <v>5.1999999999999993</v>
      </c>
      <c r="Q4" s="19">
        <f>N4+O4</f>
        <v>4.4444444444444925E-2</v>
      </c>
      <c r="R4" s="20" t="str">
        <f>IF(AND(Q4&gt;0,Q4&lt;0.3),"Accurate",IF(Q4=0,"Very Accurate","Not Accurate"))</f>
        <v>Accurate</v>
      </c>
    </row>
    <row r="5" spans="1:18" x14ac:dyDescent="0.25">
      <c r="A5" s="13" t="s">
        <v>12</v>
      </c>
      <c r="B5" s="13">
        <v>40000</v>
      </c>
      <c r="C5" s="13">
        <v>60</v>
      </c>
      <c r="D5" s="13" t="s">
        <v>13</v>
      </c>
      <c r="E5" s="15">
        <v>7.3</v>
      </c>
      <c r="F5" s="16">
        <v>1</v>
      </c>
      <c r="G5" s="16">
        <v>0</v>
      </c>
      <c r="H5" s="16">
        <v>0</v>
      </c>
      <c r="I5" s="16">
        <v>1</v>
      </c>
      <c r="J5" s="16">
        <v>0</v>
      </c>
      <c r="K5" s="16">
        <v>1</v>
      </c>
      <c r="L5" s="16">
        <v>1</v>
      </c>
      <c r="M5" s="17">
        <f t="shared" ref="M5:M21" si="0">$E$2+SUMPRODUCT($F$2:$L$2,F5:L5)</f>
        <v>7.0666666666666664</v>
      </c>
      <c r="N5" s="29">
        <v>0.23333333333333173</v>
      </c>
      <c r="O5" s="29">
        <v>0</v>
      </c>
      <c r="P5" s="18">
        <f t="shared" ref="P5:P21" si="1">M5+N5-O5</f>
        <v>7.299999999999998</v>
      </c>
      <c r="Q5" s="19">
        <f t="shared" ref="Q5:Q21" si="2">N5+O5</f>
        <v>0.23333333333333173</v>
      </c>
      <c r="R5" s="20" t="str">
        <f t="shared" ref="R5:R21" si="3">IF(AND(Q5&gt;0,Q5&lt;0.3),"Accurate",IF(Q5=0,"Very Accurate","Not Accurate"))</f>
        <v>Accurate</v>
      </c>
    </row>
    <row r="6" spans="1:18" x14ac:dyDescent="0.25">
      <c r="A6" s="13" t="s">
        <v>12</v>
      </c>
      <c r="B6" s="13">
        <v>50000</v>
      </c>
      <c r="C6" s="13">
        <v>70</v>
      </c>
      <c r="D6" s="13" t="s">
        <v>14</v>
      </c>
      <c r="E6" s="15">
        <v>5.7</v>
      </c>
      <c r="F6" s="16">
        <v>1</v>
      </c>
      <c r="G6" s="16">
        <v>0</v>
      </c>
      <c r="H6" s="16">
        <v>-1</v>
      </c>
      <c r="I6" s="16">
        <v>-1</v>
      </c>
      <c r="J6" s="16">
        <v>-1</v>
      </c>
      <c r="K6" s="16">
        <v>-1</v>
      </c>
      <c r="L6" s="16">
        <v>-1</v>
      </c>
      <c r="M6" s="17">
        <f t="shared" si="0"/>
        <v>5.3444444444444432</v>
      </c>
      <c r="N6" s="29">
        <v>0.35555555555555551</v>
      </c>
      <c r="O6" s="29">
        <v>0</v>
      </c>
      <c r="P6" s="18">
        <f t="shared" si="1"/>
        <v>5.6999999999999984</v>
      </c>
      <c r="Q6" s="19">
        <f t="shared" si="2"/>
        <v>0.35555555555555551</v>
      </c>
      <c r="R6" s="20" t="str">
        <f t="shared" si="3"/>
        <v>Not Accurate</v>
      </c>
    </row>
    <row r="7" spans="1:18" x14ac:dyDescent="0.25">
      <c r="A7" s="13" t="s">
        <v>15</v>
      </c>
      <c r="B7" s="13">
        <v>30000</v>
      </c>
      <c r="C7" s="13">
        <v>60</v>
      </c>
      <c r="D7" s="13" t="s">
        <v>14</v>
      </c>
      <c r="E7" s="15">
        <v>4.8</v>
      </c>
      <c r="F7" s="16">
        <v>0</v>
      </c>
      <c r="G7" s="16">
        <v>1</v>
      </c>
      <c r="H7" s="16">
        <v>1</v>
      </c>
      <c r="I7" s="16">
        <v>0</v>
      </c>
      <c r="J7" s="16">
        <v>0</v>
      </c>
      <c r="K7" s="16">
        <v>1</v>
      </c>
      <c r="L7" s="16">
        <v>-1</v>
      </c>
      <c r="M7" s="17">
        <f t="shared" si="0"/>
        <v>4.3222222222222211</v>
      </c>
      <c r="N7" s="29">
        <v>0.47777777777777747</v>
      </c>
      <c r="O7" s="29">
        <v>0</v>
      </c>
      <c r="P7" s="18">
        <f t="shared" si="1"/>
        <v>4.7999999999999989</v>
      </c>
      <c r="Q7" s="19">
        <f t="shared" si="2"/>
        <v>0.47777777777777747</v>
      </c>
      <c r="R7" s="20" t="str">
        <f t="shared" si="3"/>
        <v>Not Accurate</v>
      </c>
    </row>
    <row r="8" spans="1:18" x14ac:dyDescent="0.25">
      <c r="A8" s="13" t="s">
        <v>15</v>
      </c>
      <c r="B8" s="13">
        <v>40000</v>
      </c>
      <c r="C8" s="13">
        <v>70</v>
      </c>
      <c r="D8" s="13" t="s">
        <v>13</v>
      </c>
      <c r="E8" s="15">
        <v>7.3</v>
      </c>
      <c r="F8" s="16">
        <v>0</v>
      </c>
      <c r="G8" s="16">
        <v>1</v>
      </c>
      <c r="H8" s="16">
        <v>0</v>
      </c>
      <c r="I8" s="16">
        <v>1</v>
      </c>
      <c r="J8" s="16">
        <v>-1</v>
      </c>
      <c r="K8" s="16">
        <v>-1</v>
      </c>
      <c r="L8" s="16">
        <v>1</v>
      </c>
      <c r="M8" s="17">
        <f t="shared" si="0"/>
        <v>7.2333333333333325</v>
      </c>
      <c r="N8" s="29">
        <v>6.6666666666666458E-2</v>
      </c>
      <c r="O8" s="29">
        <v>0</v>
      </c>
      <c r="P8" s="18">
        <f t="shared" si="1"/>
        <v>7.2999999999999989</v>
      </c>
      <c r="Q8" s="19">
        <f t="shared" si="2"/>
        <v>6.6666666666666458E-2</v>
      </c>
      <c r="R8" s="20" t="str">
        <f t="shared" si="3"/>
        <v>Accurate</v>
      </c>
    </row>
    <row r="9" spans="1:18" x14ac:dyDescent="0.25">
      <c r="A9" s="13" t="s">
        <v>15</v>
      </c>
      <c r="B9" s="13">
        <v>50000</v>
      </c>
      <c r="C9" s="13">
        <v>50</v>
      </c>
      <c r="D9" s="13" t="s">
        <v>13</v>
      </c>
      <c r="E9" s="15">
        <v>9.3000000000000007</v>
      </c>
      <c r="F9" s="16">
        <v>0</v>
      </c>
      <c r="G9" s="16">
        <v>1</v>
      </c>
      <c r="H9" s="16">
        <v>-1</v>
      </c>
      <c r="I9" s="16">
        <v>-1</v>
      </c>
      <c r="J9" s="16">
        <v>1</v>
      </c>
      <c r="K9" s="16">
        <v>0</v>
      </c>
      <c r="L9" s="16">
        <v>1</v>
      </c>
      <c r="M9" s="17">
        <f t="shared" si="0"/>
        <v>9.4444444444444429</v>
      </c>
      <c r="N9" s="29">
        <v>0</v>
      </c>
      <c r="O9" s="29">
        <v>0.14444444444444449</v>
      </c>
      <c r="P9" s="18">
        <f t="shared" si="1"/>
        <v>9.2999999999999989</v>
      </c>
      <c r="Q9" s="19">
        <f t="shared" si="2"/>
        <v>0.14444444444444449</v>
      </c>
      <c r="R9" s="20" t="str">
        <f t="shared" si="3"/>
        <v>Accurate</v>
      </c>
    </row>
    <row r="10" spans="1:18" x14ac:dyDescent="0.25">
      <c r="A10" s="13" t="s">
        <v>16</v>
      </c>
      <c r="B10" s="13">
        <v>30000</v>
      </c>
      <c r="C10" s="13">
        <v>70</v>
      </c>
      <c r="D10" s="13" t="s">
        <v>13</v>
      </c>
      <c r="E10" s="15">
        <v>0.8</v>
      </c>
      <c r="F10" s="16">
        <v>-1</v>
      </c>
      <c r="G10" s="16">
        <v>-1</v>
      </c>
      <c r="H10" s="16">
        <v>1</v>
      </c>
      <c r="I10" s="16">
        <v>0</v>
      </c>
      <c r="J10" s="16">
        <v>-1</v>
      </c>
      <c r="K10" s="16">
        <v>-1</v>
      </c>
      <c r="L10" s="16">
        <v>1</v>
      </c>
      <c r="M10" s="17">
        <f t="shared" si="0"/>
        <v>1.2222222222222205</v>
      </c>
      <c r="N10" s="29">
        <v>0</v>
      </c>
      <c r="O10" s="29">
        <v>0.42222222222222217</v>
      </c>
      <c r="P10" s="18">
        <f t="shared" si="1"/>
        <v>0.79999999999999838</v>
      </c>
      <c r="Q10" s="19">
        <f t="shared" si="2"/>
        <v>0.42222222222222217</v>
      </c>
      <c r="R10" s="20" t="str">
        <f t="shared" si="3"/>
        <v>Not Accurate</v>
      </c>
    </row>
    <row r="11" spans="1:18" x14ac:dyDescent="0.25">
      <c r="A11" s="13" t="s">
        <v>12</v>
      </c>
      <c r="B11" s="13">
        <v>40000</v>
      </c>
      <c r="C11" s="13">
        <v>50</v>
      </c>
      <c r="D11" s="13" t="s">
        <v>14</v>
      </c>
      <c r="E11" s="15">
        <v>3.2</v>
      </c>
      <c r="F11" s="16">
        <v>1</v>
      </c>
      <c r="G11" s="16">
        <v>0</v>
      </c>
      <c r="H11" s="16">
        <v>0</v>
      </c>
      <c r="I11" s="16">
        <v>1</v>
      </c>
      <c r="J11" s="16">
        <v>1</v>
      </c>
      <c r="K11" s="16">
        <v>0</v>
      </c>
      <c r="L11" s="16">
        <v>-1</v>
      </c>
      <c r="M11" s="17">
        <f t="shared" si="0"/>
        <v>7.4222222222222225</v>
      </c>
      <c r="N11" s="29">
        <v>0</v>
      </c>
      <c r="O11" s="29">
        <v>4.2222222222222232</v>
      </c>
      <c r="P11" s="18">
        <f t="shared" si="1"/>
        <v>3.1999999999999993</v>
      </c>
      <c r="Q11" s="19">
        <f t="shared" si="2"/>
        <v>4.2222222222222232</v>
      </c>
      <c r="R11" s="20" t="str">
        <f t="shared" si="3"/>
        <v>Not Accurate</v>
      </c>
    </row>
    <row r="12" spans="1:18" x14ac:dyDescent="0.25">
      <c r="A12" s="13" t="s">
        <v>12</v>
      </c>
      <c r="B12" s="13">
        <v>50000</v>
      </c>
      <c r="C12" s="13">
        <v>60</v>
      </c>
      <c r="D12" s="13" t="s">
        <v>13</v>
      </c>
      <c r="E12" s="15">
        <v>6.4</v>
      </c>
      <c r="F12" s="16">
        <v>1</v>
      </c>
      <c r="G12" s="16">
        <v>0</v>
      </c>
      <c r="H12" s="16">
        <v>-1</v>
      </c>
      <c r="I12" s="16">
        <v>-1</v>
      </c>
      <c r="J12" s="16">
        <v>0</v>
      </c>
      <c r="K12" s="16">
        <v>1</v>
      </c>
      <c r="L12" s="16">
        <v>1</v>
      </c>
      <c r="M12" s="17">
        <f t="shared" si="0"/>
        <v>7.1333333333333329</v>
      </c>
      <c r="N12" s="29">
        <v>0</v>
      </c>
      <c r="O12" s="29">
        <v>0.73333333333333339</v>
      </c>
      <c r="P12" s="18">
        <f t="shared" si="1"/>
        <v>6.3999999999999995</v>
      </c>
      <c r="Q12" s="19">
        <f t="shared" si="2"/>
        <v>0.73333333333333339</v>
      </c>
      <c r="R12" s="20" t="str">
        <f t="shared" si="3"/>
        <v>Not Accurate</v>
      </c>
    </row>
    <row r="13" spans="1:18" x14ac:dyDescent="0.25">
      <c r="A13" s="13" t="s">
        <v>12</v>
      </c>
      <c r="B13" s="13">
        <v>30000</v>
      </c>
      <c r="C13" s="13">
        <v>70</v>
      </c>
      <c r="D13" s="13" t="s">
        <v>14</v>
      </c>
      <c r="E13" s="15">
        <v>2.2000000000000002</v>
      </c>
      <c r="F13" s="16">
        <v>1</v>
      </c>
      <c r="G13" s="16">
        <v>0</v>
      </c>
      <c r="H13" s="16">
        <v>1</v>
      </c>
      <c r="I13" s="16">
        <v>0</v>
      </c>
      <c r="J13" s="16">
        <v>-1</v>
      </c>
      <c r="K13" s="16">
        <v>-1</v>
      </c>
      <c r="L13" s="16">
        <v>-1</v>
      </c>
      <c r="M13" s="17">
        <f t="shared" si="0"/>
        <v>2.1999999999999993</v>
      </c>
      <c r="N13" s="29">
        <v>0</v>
      </c>
      <c r="O13" s="29">
        <v>0</v>
      </c>
      <c r="P13" s="18">
        <f t="shared" si="1"/>
        <v>2.1999999999999993</v>
      </c>
      <c r="Q13" s="19">
        <f t="shared" si="2"/>
        <v>0</v>
      </c>
      <c r="R13" s="20" t="str">
        <f t="shared" si="3"/>
        <v>Very Accurate</v>
      </c>
    </row>
    <row r="14" spans="1:18" x14ac:dyDescent="0.25">
      <c r="A14" s="13" t="s">
        <v>12</v>
      </c>
      <c r="B14" s="13">
        <v>40000</v>
      </c>
      <c r="C14" s="13">
        <v>50</v>
      </c>
      <c r="D14" s="13" t="s">
        <v>13</v>
      </c>
      <c r="E14" s="15">
        <v>8.1</v>
      </c>
      <c r="F14" s="16">
        <v>1</v>
      </c>
      <c r="G14" s="16">
        <v>0</v>
      </c>
      <c r="H14" s="16">
        <v>0</v>
      </c>
      <c r="I14" s="16">
        <v>1</v>
      </c>
      <c r="J14" s="16">
        <v>1</v>
      </c>
      <c r="K14" s="16">
        <v>0</v>
      </c>
      <c r="L14" s="16">
        <v>1</v>
      </c>
      <c r="M14" s="17">
        <f t="shared" si="0"/>
        <v>8.2333333333333325</v>
      </c>
      <c r="N14" s="29">
        <v>0</v>
      </c>
      <c r="O14" s="29">
        <v>0.13333333333333358</v>
      </c>
      <c r="P14" s="18">
        <f t="shared" si="1"/>
        <v>8.1</v>
      </c>
      <c r="Q14" s="19">
        <f t="shared" si="2"/>
        <v>0.13333333333333358</v>
      </c>
      <c r="R14" s="20" t="str">
        <f t="shared" si="3"/>
        <v>Accurate</v>
      </c>
    </row>
    <row r="15" spans="1:18" x14ac:dyDescent="0.25">
      <c r="A15" s="13" t="s">
        <v>12</v>
      </c>
      <c r="B15" s="13">
        <v>50000</v>
      </c>
      <c r="C15" s="13">
        <v>50</v>
      </c>
      <c r="D15" s="13" t="s">
        <v>13</v>
      </c>
      <c r="E15" s="15">
        <v>8.3000000000000007</v>
      </c>
      <c r="F15" s="16">
        <v>1</v>
      </c>
      <c r="G15" s="16">
        <v>0</v>
      </c>
      <c r="H15" s="16">
        <v>-1</v>
      </c>
      <c r="I15" s="16">
        <v>-1</v>
      </c>
      <c r="J15" s="16">
        <v>1</v>
      </c>
      <c r="K15" s="16">
        <v>0</v>
      </c>
      <c r="L15" s="16">
        <v>1</v>
      </c>
      <c r="M15" s="17">
        <f t="shared" si="0"/>
        <v>8.2999999999999989</v>
      </c>
      <c r="N15" s="29">
        <v>0</v>
      </c>
      <c r="O15" s="29">
        <v>0</v>
      </c>
      <c r="P15" s="18">
        <f t="shared" si="1"/>
        <v>8.2999999999999989</v>
      </c>
      <c r="Q15" s="19">
        <f t="shared" si="2"/>
        <v>0</v>
      </c>
      <c r="R15" s="20" t="str">
        <f t="shared" si="3"/>
        <v>Very Accurate</v>
      </c>
    </row>
    <row r="16" spans="1:18" x14ac:dyDescent="0.25">
      <c r="A16" s="13" t="s">
        <v>15</v>
      </c>
      <c r="B16" s="13">
        <v>30000</v>
      </c>
      <c r="C16" s="13">
        <v>50</v>
      </c>
      <c r="D16" s="13" t="s">
        <v>13</v>
      </c>
      <c r="E16" s="15">
        <v>6.3</v>
      </c>
      <c r="F16" s="16">
        <v>0</v>
      </c>
      <c r="G16" s="16">
        <v>1</v>
      </c>
      <c r="H16" s="16">
        <v>1</v>
      </c>
      <c r="I16" s="16">
        <v>0</v>
      </c>
      <c r="J16" s="16">
        <v>1</v>
      </c>
      <c r="K16" s="16">
        <v>0</v>
      </c>
      <c r="L16" s="16">
        <v>1</v>
      </c>
      <c r="M16" s="17">
        <f t="shared" si="0"/>
        <v>6.2999999999999989</v>
      </c>
      <c r="N16" s="29">
        <v>0</v>
      </c>
      <c r="O16" s="29">
        <v>0</v>
      </c>
      <c r="P16" s="18">
        <f t="shared" si="1"/>
        <v>6.2999999999999989</v>
      </c>
      <c r="Q16" s="19">
        <f t="shared" si="2"/>
        <v>0</v>
      </c>
      <c r="R16" s="20" t="str">
        <f t="shared" si="3"/>
        <v>Very Accurate</v>
      </c>
    </row>
    <row r="17" spans="1:18" x14ac:dyDescent="0.25">
      <c r="A17" s="13" t="s">
        <v>15</v>
      </c>
      <c r="B17" s="13">
        <v>40000</v>
      </c>
      <c r="C17" s="13">
        <v>60</v>
      </c>
      <c r="D17" s="13" t="s">
        <v>14</v>
      </c>
      <c r="E17" s="15">
        <v>7.4</v>
      </c>
      <c r="F17" s="16">
        <v>0</v>
      </c>
      <c r="G17" s="16">
        <v>1</v>
      </c>
      <c r="H17" s="16">
        <v>0</v>
      </c>
      <c r="I17" s="16">
        <v>1</v>
      </c>
      <c r="J17" s="16">
        <v>0</v>
      </c>
      <c r="K17" s="16">
        <v>1</v>
      </c>
      <c r="L17" s="16">
        <v>-1</v>
      </c>
      <c r="M17" s="17">
        <f t="shared" si="0"/>
        <v>7.3999999999999995</v>
      </c>
      <c r="N17" s="29">
        <v>0</v>
      </c>
      <c r="O17" s="29">
        <v>0</v>
      </c>
      <c r="P17" s="18">
        <f t="shared" si="1"/>
        <v>7.3999999999999995</v>
      </c>
      <c r="Q17" s="19">
        <f t="shared" si="2"/>
        <v>0</v>
      </c>
      <c r="R17" s="20" t="str">
        <f t="shared" si="3"/>
        <v>Very Accurate</v>
      </c>
    </row>
    <row r="18" spans="1:18" x14ac:dyDescent="0.25">
      <c r="A18" s="13" t="s">
        <v>15</v>
      </c>
      <c r="B18" s="13">
        <v>50000</v>
      </c>
      <c r="C18" s="13">
        <v>70</v>
      </c>
      <c r="D18" s="13" t="s">
        <v>13</v>
      </c>
      <c r="E18" s="15">
        <v>7.3</v>
      </c>
      <c r="F18" s="16">
        <v>0</v>
      </c>
      <c r="G18" s="16">
        <v>1</v>
      </c>
      <c r="H18" s="16">
        <v>-1</v>
      </c>
      <c r="I18" s="16">
        <v>-1</v>
      </c>
      <c r="J18" s="16">
        <v>-1</v>
      </c>
      <c r="K18" s="16">
        <v>-1</v>
      </c>
      <c r="L18" s="16">
        <v>1</v>
      </c>
      <c r="M18" s="17">
        <f t="shared" si="0"/>
        <v>7.2999999999999989</v>
      </c>
      <c r="N18" s="29">
        <v>0</v>
      </c>
      <c r="O18" s="29">
        <v>0</v>
      </c>
      <c r="P18" s="18">
        <f t="shared" si="1"/>
        <v>7.2999999999999989</v>
      </c>
      <c r="Q18" s="19">
        <f t="shared" si="2"/>
        <v>0</v>
      </c>
      <c r="R18" s="20" t="str">
        <f t="shared" si="3"/>
        <v>Very Accurate</v>
      </c>
    </row>
    <row r="19" spans="1:18" x14ac:dyDescent="0.25">
      <c r="A19" s="13" t="s">
        <v>16</v>
      </c>
      <c r="B19" s="13">
        <v>30000</v>
      </c>
      <c r="C19" s="13">
        <v>60</v>
      </c>
      <c r="D19" s="13" t="s">
        <v>13</v>
      </c>
      <c r="E19" s="15">
        <v>2.2000000000000002</v>
      </c>
      <c r="F19" s="16">
        <v>-1</v>
      </c>
      <c r="G19" s="16">
        <v>-1</v>
      </c>
      <c r="H19" s="16">
        <v>1</v>
      </c>
      <c r="I19" s="16">
        <v>0</v>
      </c>
      <c r="J19" s="16">
        <v>0</v>
      </c>
      <c r="K19" s="16">
        <v>1</v>
      </c>
      <c r="L19" s="16">
        <v>1</v>
      </c>
      <c r="M19" s="17">
        <f t="shared" si="0"/>
        <v>2.1999999999999984</v>
      </c>
      <c r="N19" s="29">
        <v>0</v>
      </c>
      <c r="O19" s="29">
        <v>0</v>
      </c>
      <c r="P19" s="18">
        <f t="shared" si="1"/>
        <v>2.1999999999999984</v>
      </c>
      <c r="Q19" s="19">
        <f t="shared" si="2"/>
        <v>0</v>
      </c>
      <c r="R19" s="20" t="str">
        <f t="shared" si="3"/>
        <v>Very Accurate</v>
      </c>
    </row>
    <row r="20" spans="1:18" x14ac:dyDescent="0.25">
      <c r="A20" s="13" t="s">
        <v>16</v>
      </c>
      <c r="B20" s="13">
        <v>40000</v>
      </c>
      <c r="C20" s="13">
        <v>70</v>
      </c>
      <c r="D20" s="13" t="s">
        <v>13</v>
      </c>
      <c r="E20" s="15">
        <v>4.3</v>
      </c>
      <c r="F20" s="16">
        <v>-1</v>
      </c>
      <c r="G20" s="16">
        <v>-1</v>
      </c>
      <c r="H20" s="16">
        <v>0</v>
      </c>
      <c r="I20" s="16">
        <v>1</v>
      </c>
      <c r="J20" s="16">
        <v>-1</v>
      </c>
      <c r="K20" s="16">
        <v>-1</v>
      </c>
      <c r="L20" s="16">
        <v>1</v>
      </c>
      <c r="M20" s="17">
        <f t="shared" si="0"/>
        <v>4.2999999999999989</v>
      </c>
      <c r="N20" s="29">
        <v>0</v>
      </c>
      <c r="O20" s="29">
        <v>0</v>
      </c>
      <c r="P20" s="18">
        <f t="shared" si="1"/>
        <v>4.2999999999999989</v>
      </c>
      <c r="Q20" s="19">
        <f t="shared" si="2"/>
        <v>0</v>
      </c>
      <c r="R20" s="20" t="str">
        <f t="shared" si="3"/>
        <v>Very Accurate</v>
      </c>
    </row>
    <row r="21" spans="1:18" x14ac:dyDescent="0.25">
      <c r="A21" s="13" t="s">
        <v>16</v>
      </c>
      <c r="B21" s="13">
        <v>50000</v>
      </c>
      <c r="C21" s="13">
        <v>50</v>
      </c>
      <c r="D21" s="13" t="s">
        <v>14</v>
      </c>
      <c r="E21" s="15">
        <v>5.7</v>
      </c>
      <c r="F21" s="16">
        <v>-1</v>
      </c>
      <c r="G21" s="16">
        <v>-1</v>
      </c>
      <c r="H21" s="16">
        <v>-1</v>
      </c>
      <c r="I21" s="16">
        <v>-1</v>
      </c>
      <c r="J21" s="16">
        <v>1</v>
      </c>
      <c r="K21" s="16">
        <v>0</v>
      </c>
      <c r="L21" s="16">
        <v>-1</v>
      </c>
      <c r="M21" s="17">
        <f t="shared" si="0"/>
        <v>5.6999999999999993</v>
      </c>
      <c r="N21" s="29">
        <v>0</v>
      </c>
      <c r="O21" s="29">
        <v>0</v>
      </c>
      <c r="P21" s="18">
        <f t="shared" si="1"/>
        <v>5.6999999999999993</v>
      </c>
      <c r="Q21" s="19">
        <f t="shared" si="2"/>
        <v>0</v>
      </c>
      <c r="R21" s="20" t="str">
        <f t="shared" si="3"/>
        <v>Very Accurate</v>
      </c>
    </row>
    <row r="22" spans="1:18" x14ac:dyDescent="0.25">
      <c r="O22" s="26">
        <f>SUM(N4:O21)</f>
        <v>6.833333333333333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4" sqref="E14"/>
    </sheetView>
  </sheetViews>
  <sheetFormatPr defaultRowHeight="15" x14ac:dyDescent="0.25"/>
  <cols>
    <col min="1" max="1" width="9.28515625" bestFit="1" customWidth="1"/>
    <col min="2" max="2" width="12.7109375" bestFit="1" customWidth="1"/>
    <col min="4" max="4" width="34.42578125" bestFit="1" customWidth="1"/>
    <col min="5" max="5" width="25.85546875" bestFit="1" customWidth="1"/>
  </cols>
  <sheetData>
    <row r="1" spans="1:5" x14ac:dyDescent="0.25">
      <c r="A1" s="10" t="s">
        <v>48</v>
      </c>
      <c r="B1" s="10" t="s">
        <v>34</v>
      </c>
      <c r="C1" s="11" t="s">
        <v>53</v>
      </c>
      <c r="D1" s="11" t="s">
        <v>56</v>
      </c>
      <c r="E1" s="11" t="s">
        <v>57</v>
      </c>
    </row>
    <row r="2" spans="1:5" x14ac:dyDescent="0.25">
      <c r="A2" s="5" t="s">
        <v>5</v>
      </c>
      <c r="B2" s="7">
        <v>0.21481481481481493</v>
      </c>
      <c r="C2" s="7">
        <f>(B2-MIN($B$2:$B$12))/(MAX($B$2:$B$12)-MIN($B$2:$B$12))</f>
        <v>0.66666666666666674</v>
      </c>
      <c r="D2" s="8">
        <f>C2/SUM($C$2:$C$4)</f>
        <v>0.36785714285714283</v>
      </c>
      <c r="E2" s="8">
        <f>C2/SUM($C$2:$C$12)</f>
        <v>0.10032467532467532</v>
      </c>
    </row>
    <row r="3" spans="1:5" x14ac:dyDescent="0.25">
      <c r="A3" s="5" t="s">
        <v>6</v>
      </c>
      <c r="B3" s="7">
        <v>1.3592592592592592</v>
      </c>
      <c r="C3" s="7">
        <f t="shared" ref="C3:C12" si="0">(B3-MIN($B$2:$B$12))/(MAX($B$2:$B$12)-MIN($B$2:$B$12))</f>
        <v>1</v>
      </c>
      <c r="D3" s="8">
        <f t="shared" ref="D3:D4" si="1">C3/SUM($C$2:$C$4)</f>
        <v>0.55178571428571421</v>
      </c>
      <c r="E3" s="8">
        <f t="shared" ref="E3:E12" si="2">C3/SUM($C$2:$C$12)</f>
        <v>0.15048701298701295</v>
      </c>
    </row>
    <row r="4" spans="1:5" x14ac:dyDescent="0.25">
      <c r="A4" s="5" t="s">
        <v>49</v>
      </c>
      <c r="B4" s="7">
        <f>0-(B2+B3)</f>
        <v>-1.5740740740740742</v>
      </c>
      <c r="C4" s="7">
        <f t="shared" si="0"/>
        <v>0.14563106796116509</v>
      </c>
      <c r="D4" s="8">
        <f t="shared" si="1"/>
        <v>8.0357142857142877E-2</v>
      </c>
      <c r="E4" s="8">
        <f t="shared" si="2"/>
        <v>2.1915584415584416E-2</v>
      </c>
    </row>
    <row r="5" spans="1:5" x14ac:dyDescent="0.25">
      <c r="A5" s="5" t="s">
        <v>7</v>
      </c>
      <c r="B5" s="7">
        <v>-2.0740740740740744</v>
      </c>
      <c r="C5" s="7">
        <f t="shared" si="0"/>
        <v>0</v>
      </c>
      <c r="D5" s="8">
        <f>C5/SUM($C$5:$C$7)</f>
        <v>0</v>
      </c>
      <c r="E5" s="8">
        <f t="shared" si="2"/>
        <v>0</v>
      </c>
    </row>
    <row r="6" spans="1:5" x14ac:dyDescent="0.25">
      <c r="A6" s="5" t="s">
        <v>8</v>
      </c>
      <c r="B6" s="7">
        <v>1.003703703703704</v>
      </c>
      <c r="C6" s="7">
        <f t="shared" si="0"/>
        <v>0.89644012944983831</v>
      </c>
      <c r="D6" s="8">
        <f t="shared" ref="D6:D7" si="3">C6/SUM($C$5:$C$7)</f>
        <v>0.49464285714285716</v>
      </c>
      <c r="E6" s="8">
        <f t="shared" si="2"/>
        <v>0.13490259740259739</v>
      </c>
    </row>
    <row r="7" spans="1:5" x14ac:dyDescent="0.25">
      <c r="A7" s="5" t="s">
        <v>50</v>
      </c>
      <c r="B7" s="7">
        <f>0-(B6+B5)</f>
        <v>1.0703703703703704</v>
      </c>
      <c r="C7" s="7">
        <f t="shared" si="0"/>
        <v>0.91585760517799353</v>
      </c>
      <c r="D7" s="8">
        <f t="shared" si="3"/>
        <v>0.50535714285714284</v>
      </c>
      <c r="E7" s="8">
        <f t="shared" si="2"/>
        <v>0.13782467532467529</v>
      </c>
    </row>
    <row r="8" spans="1:5" x14ac:dyDescent="0.25">
      <c r="A8" s="5" t="s">
        <v>9</v>
      </c>
      <c r="B8" s="7">
        <v>1.1037037037037036</v>
      </c>
      <c r="C8" s="7">
        <f t="shared" si="0"/>
        <v>0.92556634304207119</v>
      </c>
      <c r="D8" s="8">
        <f>C8/SUM($C$8:$C$10)</f>
        <v>0.51071428571428568</v>
      </c>
      <c r="E8" s="8">
        <f t="shared" si="2"/>
        <v>0.13928571428571426</v>
      </c>
    </row>
    <row r="9" spans="1:5" x14ac:dyDescent="0.25">
      <c r="A9" s="5" t="s">
        <v>10</v>
      </c>
      <c r="B9" s="7">
        <v>-6.2962962962962735E-2</v>
      </c>
      <c r="C9" s="7">
        <f t="shared" si="0"/>
        <v>0.58576051779935279</v>
      </c>
      <c r="D9" s="8">
        <f t="shared" ref="D9:D10" si="4">C9/SUM($C$8:$C$10)</f>
        <v>0.32321428571428573</v>
      </c>
      <c r="E9" s="8">
        <f t="shared" si="2"/>
        <v>8.814935064935063E-2</v>
      </c>
    </row>
    <row r="10" spans="1:5" x14ac:dyDescent="0.25">
      <c r="A10" s="5" t="s">
        <v>51</v>
      </c>
      <c r="B10" s="7">
        <f>0-(B9+B8)</f>
        <v>-1.040740740740741</v>
      </c>
      <c r="C10" s="7">
        <f t="shared" si="0"/>
        <v>0.3009708737864078</v>
      </c>
      <c r="D10" s="8">
        <f t="shared" si="4"/>
        <v>0.16607142857142859</v>
      </c>
      <c r="E10" s="8">
        <f t="shared" si="2"/>
        <v>4.5292207792207786E-2</v>
      </c>
    </row>
    <row r="11" spans="1:5" x14ac:dyDescent="0.25">
      <c r="A11" s="5" t="s">
        <v>11</v>
      </c>
      <c r="B11" s="7">
        <v>0.4055555555555555</v>
      </c>
      <c r="C11" s="7">
        <f t="shared" si="0"/>
        <v>0.72222222222222221</v>
      </c>
      <c r="D11" s="8">
        <f>C11/SUM($C$11:$C$12)</f>
        <v>0.59776785714285718</v>
      </c>
      <c r="E11" s="8">
        <f t="shared" si="2"/>
        <v>0.10868506493506491</v>
      </c>
    </row>
    <row r="12" spans="1:5" x14ac:dyDescent="0.25">
      <c r="A12" s="5" t="s">
        <v>52</v>
      </c>
      <c r="B12" s="7">
        <f>0-B11</f>
        <v>-0.4055555555555555</v>
      </c>
      <c r="C12" s="7">
        <f t="shared" si="0"/>
        <v>0.48597626752966566</v>
      </c>
      <c r="D12" s="8">
        <f>C12/SUM($C$11:$C$12)</f>
        <v>0.40223214285714293</v>
      </c>
      <c r="E12" s="8">
        <f t="shared" si="2"/>
        <v>7.3133116883116883E-2</v>
      </c>
    </row>
    <row r="13" spans="1:5" hidden="1" x14ac:dyDescent="0.25">
      <c r="E13" s="9">
        <v>1</v>
      </c>
    </row>
    <row r="15" spans="1:5" x14ac:dyDescent="0.25">
      <c r="A15" s="7" t="s">
        <v>0</v>
      </c>
      <c r="B15" s="7">
        <f>(MAX($C$2:$C$4)-MIN($C$2:$C$4))</f>
        <v>0.85436893203883491</v>
      </c>
      <c r="C15" s="8">
        <f>B15/SUM($B$15:$B$18)</f>
        <v>0.32472324723247237</v>
      </c>
    </row>
    <row r="16" spans="1:5" x14ac:dyDescent="0.25">
      <c r="A16" s="7" t="s">
        <v>54</v>
      </c>
      <c r="B16" s="7">
        <f>MAX(C5:C7)-MIN(C5:C7)</f>
        <v>0.91585760517799353</v>
      </c>
      <c r="C16" s="8">
        <f t="shared" ref="C16:C18" si="5">B16/SUM($B$15:$B$18)</f>
        <v>0.34809348093480941</v>
      </c>
    </row>
    <row r="17" spans="1:3" x14ac:dyDescent="0.25">
      <c r="A17" s="7" t="s">
        <v>2</v>
      </c>
      <c r="B17" s="7">
        <f>MAX(C8:C10)-MIN(C8:C10)</f>
        <v>0.62459546925566345</v>
      </c>
      <c r="C17" s="8">
        <f t="shared" si="5"/>
        <v>0.23739237392373927</v>
      </c>
    </row>
    <row r="18" spans="1:3" x14ac:dyDescent="0.25">
      <c r="A18" s="7" t="s">
        <v>55</v>
      </c>
      <c r="B18" s="7">
        <f>MAX(C11:C12)-MIN(C11:C12)</f>
        <v>0.23624595469255655</v>
      </c>
      <c r="C18" s="8">
        <f t="shared" si="5"/>
        <v>8.9790897908979067E-2</v>
      </c>
    </row>
  </sheetData>
  <conditionalFormatting sqref="C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{EE5109BA-BC43-49B2-B4F4-6DC0FE64EB0C}</x14:id>
        </ext>
      </extLst>
    </cfRule>
  </conditionalFormatting>
  <conditionalFormatting sqref="D2:D4 E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{44F98DCE-FE29-475E-9E06-6758097D2C73}</x14:id>
        </ext>
      </extLst>
    </cfRule>
  </conditionalFormatting>
  <conditionalFormatting sqref="D5:D7 E1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{2189A113-2037-4462-A039-39FDAE8345F7}</x14:id>
        </ext>
      </extLst>
    </cfRule>
  </conditionalFormatting>
  <conditionalFormatting sqref="D8:D10 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{E32AC4B1-0206-44BC-922F-EF9216024CE5}</x14:id>
        </ext>
      </extLst>
    </cfRule>
  </conditionalFormatting>
  <conditionalFormatting sqref="D11:D12 E1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{EEEB2EB4-6A44-49C2-9006-12F6E25B5486}</x14:id>
        </ext>
      </extLst>
    </cfRule>
  </conditionalFormatting>
  <conditionalFormatting sqref="E2:E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{0A8B3B69-3D56-4A52-ADB9-125074053BB0}</x14:id>
        </ext>
      </extLst>
    </cfRule>
  </conditionalFormatting>
  <conditionalFormatting sqref="C15:C18 E1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{B89EB1F7-4CCA-4CC9-9E5A-0D0DF522A8B7}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5109BA-BC43-49B2-B4F4-6DC0FE64EB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44F98DCE-FE29-475E-9E06-6758097D2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D2:D4 E13</xm:sqref>
        </x14:conditionalFormatting>
        <x14:conditionalFormatting xmlns:xm="http://schemas.microsoft.com/office/excel/2006/main">
          <x14:cfRule type="dataBar" id="{2189A113-2037-4462-A039-39FDAE8345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D5:D7 E13</xm:sqref>
        </x14:conditionalFormatting>
        <x14:conditionalFormatting xmlns:xm="http://schemas.microsoft.com/office/excel/2006/main">
          <x14:cfRule type="dataBar" id="{E32AC4B1-0206-44BC-922F-EF9216024C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D8:D10 E13</xm:sqref>
        </x14:conditionalFormatting>
        <x14:conditionalFormatting xmlns:xm="http://schemas.microsoft.com/office/excel/2006/main">
          <x14:cfRule type="dataBar" id="{EEEB2EB4-6A44-49C2-9006-12F6E25B54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D11:D12 E13</xm:sqref>
        </x14:conditionalFormatting>
        <x14:conditionalFormatting xmlns:xm="http://schemas.microsoft.com/office/excel/2006/main">
          <x14:cfRule type="dataBar" id="{0A8B3B69-3D56-4A52-ADB9-125074053B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E2:E13</xm:sqref>
        </x14:conditionalFormatting>
        <x14:conditionalFormatting xmlns:xm="http://schemas.microsoft.com/office/excel/2006/main">
          <x14:cfRule type="dataBar" id="{B89EB1F7-4CCA-4CC9-9E5A-0D0DF522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C15:C18 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Regression-OLS</vt:lpstr>
      <vt:lpstr>OLS Analysis</vt:lpstr>
      <vt:lpstr>Data and LAD</vt:lpstr>
      <vt:lpstr>LAD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2017-06-15T13:32:56Z</dcterms:created>
  <dcterms:modified xsi:type="dcterms:W3CDTF">2017-06-29T18:43:23Z</dcterms:modified>
</cp:coreProperties>
</file>