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Marketing and Retail Analytics\"/>
    </mc:Choice>
  </mc:AlternateContent>
  <bookViews>
    <workbookView xWindow="0" yWindow="0" windowWidth="23040" windowHeight="9045" activeTab="1"/>
  </bookViews>
  <sheets>
    <sheet name="IV and WoE" sheetId="2" r:id="rId1"/>
    <sheet name="K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F22" i="1"/>
  <c r="L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22" i="2"/>
  <c r="E22" i="2"/>
  <c r="D2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D22" i="1"/>
</calcChain>
</file>

<file path=xl/sharedStrings.xml><?xml version="1.0" encoding="utf-8"?>
<sst xmlns="http://schemas.openxmlformats.org/spreadsheetml/2006/main" count="24" uniqueCount="18">
  <si>
    <t>Obs</t>
  </si>
  <si>
    <t>Min Score</t>
  </si>
  <si>
    <t>Max Score</t>
  </si>
  <si>
    <t>No of Accts</t>
  </si>
  <si>
    <t>No of Goods</t>
  </si>
  <si>
    <t>No of Bads</t>
  </si>
  <si>
    <t>Cumulative Churn %</t>
  </si>
  <si>
    <t>Cumulative Non Churn</t>
  </si>
  <si>
    <t>KS</t>
  </si>
  <si>
    <t>Loan Distribution</t>
  </si>
  <si>
    <t>Good Loan Distribution (GL)</t>
  </si>
  <si>
    <t>Bad Loan Distribution (BL)</t>
  </si>
  <si>
    <t>GL-BL</t>
  </si>
  <si>
    <t>WoE = (ln(GL/BL))</t>
  </si>
  <si>
    <t>IV = (GL-BL)*WOE</t>
  </si>
  <si>
    <t>IV</t>
  </si>
  <si>
    <t>Model Lift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</si>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</sst>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3" fillId="0" borderId="1" xfId="0" quotePrefix="1" applyNumberFormat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0" fontId="4" fillId="0" borderId="1" xfId="0" applyFont="1" applyFill="1" applyBorder="1"/>
    <xf numFmtId="0" fontId="5" fillId="0" borderId="1" xfId="0" quotePrefix="1" applyNumberFormat="1" applyFont="1" applyFill="1" applyBorder="1" applyAlignment="1">
      <alignment horizontal="center"/>
    </xf>
    <xf numFmtId="164" fontId="5" fillId="0" borderId="1" xfId="1" quotePrefix="1" applyNumberFormat="1" applyFont="1" applyFill="1" applyBorder="1" applyAlignment="1">
      <alignment horizontal="center"/>
    </xf>
    <xf numFmtId="0" fontId="2" fillId="3" borderId="1" xfId="0" applyFont="1" applyFill="1" applyBorder="1"/>
    <xf numFmtId="0" fontId="6" fillId="3" borderId="1" xfId="0" quotePrefix="1" applyNumberFormat="1" applyFont="1" applyFill="1" applyBorder="1" applyAlignment="1">
      <alignment horizontal="center"/>
    </xf>
    <xf numFmtId="164" fontId="6" fillId="3" borderId="1" xfId="1" quotePrefix="1" applyNumberFormat="1" applyFont="1" applyFill="1" applyBorder="1" applyAlignment="1">
      <alignment horizontal="center"/>
    </xf>
    <xf numFmtId="0" fontId="2" fillId="2" borderId="2" xfId="0" applyFont="1" applyFill="1" applyBorder="1"/>
    <xf numFmtId="164" fontId="0" fillId="0" borderId="0" xfId="0" applyNumberFormat="1"/>
    <xf numFmtId="9" fontId="3" fillId="0" borderId="0" xfId="2" quotePrefix="1" applyFont="1" applyBorder="1" applyAlignment="1">
      <alignment horizontal="center"/>
    </xf>
    <xf numFmtId="9" fontId="0" fillId="0" borderId="0" xfId="2" applyFont="1"/>
    <xf numFmtId="0" fontId="0" fillId="0" borderId="0" xfId="2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12036838091865E-2"/>
          <c:y val="0.10379310344827586"/>
          <c:w val="0.90162830769749291"/>
          <c:h val="0.68136633782846112"/>
        </c:manualLayout>
      </c:layout>
      <c:lineChart>
        <c:grouping val="standard"/>
        <c:varyColors val="0"/>
        <c:ser>
          <c:idx val="0"/>
          <c:order val="0"/>
          <c:tx>
            <c:strRef>
              <c:f>KS!$G$1</c:f>
              <c:strCache>
                <c:ptCount val="1"/>
                <c:pt idx="0">
                  <c:v>Cumulative Non Churn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KS!$G$2:$G$21</c:f>
              <c:numCache>
                <c:formatCode>0%</c:formatCode>
                <c:ptCount val="20"/>
                <c:pt idx="0">
                  <c:v>4.0518409139968278E-2</c:v>
                </c:pt>
                <c:pt idx="1">
                  <c:v>8.7844242627115196E-2</c:v>
                </c:pt>
                <c:pt idx="2">
                  <c:v>0.13531007254787253</c:v>
                </c:pt>
                <c:pt idx="3">
                  <c:v>0.18493528879934679</c:v>
                </c:pt>
                <c:pt idx="4">
                  <c:v>0.23044977178235013</c:v>
                </c:pt>
                <c:pt idx="5">
                  <c:v>0.28088759303114957</c:v>
                </c:pt>
                <c:pt idx="6">
                  <c:v>0.32877732276764349</c:v>
                </c:pt>
                <c:pt idx="7">
                  <c:v>0.3810030314311546</c:v>
                </c:pt>
                <c:pt idx="8">
                  <c:v>0.43447463014350024</c:v>
                </c:pt>
                <c:pt idx="9">
                  <c:v>0.48032854582028522</c:v>
                </c:pt>
                <c:pt idx="10">
                  <c:v>0.53496860638634014</c:v>
                </c:pt>
                <c:pt idx="11">
                  <c:v>0.58752670881680336</c:v>
                </c:pt>
                <c:pt idx="12">
                  <c:v>0.63957331589765087</c:v>
                </c:pt>
                <c:pt idx="13">
                  <c:v>0.69069860566680541</c:v>
                </c:pt>
                <c:pt idx="14">
                  <c:v>0.73994997669333118</c:v>
                </c:pt>
                <c:pt idx="15">
                  <c:v>0.79398312534608062</c:v>
                </c:pt>
                <c:pt idx="16">
                  <c:v>0.84283875226418814</c:v>
                </c:pt>
                <c:pt idx="17">
                  <c:v>0.8961625335131127</c:v>
                </c:pt>
                <c:pt idx="18">
                  <c:v>0.94856421534736324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F75-948F-BB5D1E8385E8}"/>
            </c:ext>
          </c:extLst>
        </c:ser>
        <c:ser>
          <c:idx val="1"/>
          <c:order val="1"/>
          <c:tx>
            <c:strRef>
              <c:f>KS!$H$1</c:f>
              <c:strCache>
                <c:ptCount val="1"/>
                <c:pt idx="0">
                  <c:v>Cumulative Churn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KS!$H$2:$H$21</c:f>
              <c:numCache>
                <c:formatCode>0%</c:formatCode>
                <c:ptCount val="20"/>
                <c:pt idx="0">
                  <c:v>0.24840611756034642</c:v>
                </c:pt>
                <c:pt idx="1">
                  <c:v>0.41090842085866963</c:v>
                </c:pt>
                <c:pt idx="2">
                  <c:v>0.5299428782015847</c:v>
                </c:pt>
                <c:pt idx="3">
                  <c:v>0.62109821264050125</c:v>
                </c:pt>
                <c:pt idx="4">
                  <c:v>0.68610650451446475</c:v>
                </c:pt>
                <c:pt idx="5">
                  <c:v>0.74243596830661507</c:v>
                </c:pt>
                <c:pt idx="6">
                  <c:v>0.78417173392297768</c:v>
                </c:pt>
                <c:pt idx="7">
                  <c:v>0.8204901418831767</c:v>
                </c:pt>
                <c:pt idx="8">
                  <c:v>0.85017505067256316</c:v>
                </c:pt>
                <c:pt idx="9">
                  <c:v>0.86946747742767638</c:v>
                </c:pt>
                <c:pt idx="10">
                  <c:v>0.8893311221669431</c:v>
                </c:pt>
                <c:pt idx="11">
                  <c:v>0.90597014925373132</c:v>
                </c:pt>
                <c:pt idx="12">
                  <c:v>0.92137460843928509</c:v>
                </c:pt>
                <c:pt idx="13">
                  <c:v>0.93477059148700936</c:v>
                </c:pt>
                <c:pt idx="14">
                  <c:v>0.94709784411276954</c:v>
                </c:pt>
                <c:pt idx="15">
                  <c:v>0.95971991892389907</c:v>
                </c:pt>
                <c:pt idx="16">
                  <c:v>0.97014925373134331</c:v>
                </c:pt>
                <c:pt idx="17">
                  <c:v>0.9811129537497697</c:v>
                </c:pt>
                <c:pt idx="18">
                  <c:v>0.99128431914501569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F75-948F-BB5D1E8385E8}"/>
            </c:ext>
          </c:extLst>
        </c:ser>
        <c:ser>
          <c:idx val="2"/>
          <c:order val="2"/>
          <c:tx>
            <c:strRef>
              <c:f>KS!$I$1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KS!$I$2:$I$21</c:f>
              <c:numCache>
                <c:formatCode>0%</c:formatCode>
                <c:ptCount val="20"/>
                <c:pt idx="0">
                  <c:v>0.20788770842037813</c:v>
                </c:pt>
                <c:pt idx="1">
                  <c:v>0.32306417823155442</c:v>
                </c:pt>
                <c:pt idx="2">
                  <c:v>0.39463280565371217</c:v>
                </c:pt>
                <c:pt idx="3">
                  <c:v>0.43616292384115446</c:v>
                </c:pt>
                <c:pt idx="4">
                  <c:v>0.4556567327321146</c:v>
                </c:pt>
                <c:pt idx="5">
                  <c:v>0.46154837527546549</c:v>
                </c:pt>
                <c:pt idx="6">
                  <c:v>0.45539441115533419</c:v>
                </c:pt>
                <c:pt idx="7">
                  <c:v>0.4394871104520221</c:v>
                </c:pt>
                <c:pt idx="8">
                  <c:v>0.41570042052906292</c:v>
                </c:pt>
                <c:pt idx="9">
                  <c:v>0.38913893160739116</c:v>
                </c:pt>
                <c:pt idx="10">
                  <c:v>0.35436251578060296</c:v>
                </c:pt>
                <c:pt idx="11">
                  <c:v>0.31844344043692796</c:v>
                </c:pt>
                <c:pt idx="12">
                  <c:v>0.28180129254163422</c:v>
                </c:pt>
                <c:pt idx="13">
                  <c:v>0.24407198582020395</c:v>
                </c:pt>
                <c:pt idx="14">
                  <c:v>0.20714786741943836</c:v>
                </c:pt>
                <c:pt idx="15">
                  <c:v>0.16573679357781845</c:v>
                </c:pt>
                <c:pt idx="16">
                  <c:v>0.12731050146715517</c:v>
                </c:pt>
                <c:pt idx="17">
                  <c:v>8.4950420236656998E-2</c:v>
                </c:pt>
                <c:pt idx="18">
                  <c:v>4.2720103797652453E-2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F75-948F-BB5D1E83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46831"/>
        <c:axId val="776693535"/>
      </c:lineChart>
      <c:catAx>
        <c:axId val="67134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93535"/>
        <c:crosses val="autoZero"/>
        <c:auto val="1"/>
        <c:lblAlgn val="ctr"/>
        <c:lblOffset val="100"/>
        <c:noMultiLvlLbl val="0"/>
      </c:catAx>
      <c:valAx>
        <c:axId val="7766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KS!$J$1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KS!$J$2:$J$21</c:f>
              <c:numCache>
                <c:formatCode>0%</c:formatCode>
                <c:ptCount val="20"/>
                <c:pt idx="0">
                  <c:v>4.0716526843497587E-2</c:v>
                </c:pt>
                <c:pt idx="1">
                  <c:v>8.1433053686995174E-2</c:v>
                </c:pt>
                <c:pt idx="2">
                  <c:v>0.12214958053049277</c:v>
                </c:pt>
                <c:pt idx="3">
                  <c:v>0.16286610737399035</c:v>
                </c:pt>
                <c:pt idx="4">
                  <c:v>0.20358263421748793</c:v>
                </c:pt>
                <c:pt idx="5">
                  <c:v>0.24429916106098554</c:v>
                </c:pt>
                <c:pt idx="6">
                  <c:v>0.28501568790448312</c:v>
                </c:pt>
                <c:pt idx="7">
                  <c:v>0.3257322147479807</c:v>
                </c:pt>
                <c:pt idx="8">
                  <c:v>0.36644874159147828</c:v>
                </c:pt>
                <c:pt idx="9">
                  <c:v>0.40716526843497586</c:v>
                </c:pt>
                <c:pt idx="10">
                  <c:v>0.44788179527847344</c:v>
                </c:pt>
                <c:pt idx="11">
                  <c:v>0.48859832212197107</c:v>
                </c:pt>
                <c:pt idx="12">
                  <c:v>0.52931484896546865</c:v>
                </c:pt>
                <c:pt idx="13">
                  <c:v>0.57003137580896623</c:v>
                </c:pt>
                <c:pt idx="14">
                  <c:v>0.61074790265246381</c:v>
                </c:pt>
                <c:pt idx="15">
                  <c:v>0.65146442949596139</c:v>
                </c:pt>
                <c:pt idx="16">
                  <c:v>0.69218095633945897</c:v>
                </c:pt>
                <c:pt idx="17">
                  <c:v>0.73289748318295656</c:v>
                </c:pt>
                <c:pt idx="18">
                  <c:v>0.77361401002645414</c:v>
                </c:pt>
                <c:pt idx="19">
                  <c:v>0.81433053686995172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0-4DE6-907A-D73E59A14747}"/>
            </c:ext>
          </c:extLst>
        </c:ser>
        <c:ser>
          <c:idx val="1"/>
          <c:order val="1"/>
          <c:tx>
            <c:strRef>
              <c:f>KS!$K$1</c:f>
              <c:strCache>
                <c:ptCount val="1"/>
                <c:pt idx="0">
                  <c:v>Model 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KS!$K$2:$K$21</c:f>
              <c:numCache>
                <c:formatCode>0%</c:formatCode>
                <c:ptCount val="20"/>
                <c:pt idx="0">
                  <c:v>0.20768959071684884</c:v>
                </c:pt>
                <c:pt idx="1">
                  <c:v>0.32947536717167447</c:v>
                </c:pt>
                <c:pt idx="2">
                  <c:v>0.40779329767109196</c:v>
                </c:pt>
                <c:pt idx="3">
                  <c:v>0.45823210526651093</c:v>
                </c:pt>
                <c:pt idx="4">
                  <c:v>0.48252387029697685</c:v>
                </c:pt>
                <c:pt idx="5">
                  <c:v>0.49813680724562953</c:v>
                </c:pt>
                <c:pt idx="6">
                  <c:v>0.49915604601849456</c:v>
                </c:pt>
                <c:pt idx="7">
                  <c:v>0.49475792713519601</c:v>
                </c:pt>
                <c:pt idx="8">
                  <c:v>0.48372630908108488</c:v>
                </c:pt>
                <c:pt idx="9">
                  <c:v>0.46230220899270053</c:v>
                </c:pt>
                <c:pt idx="10">
                  <c:v>0.44144932688846966</c:v>
                </c:pt>
                <c:pt idx="11">
                  <c:v>0.41737182713176024</c:v>
                </c:pt>
                <c:pt idx="12">
                  <c:v>0.39205975947381644</c:v>
                </c:pt>
                <c:pt idx="13">
                  <c:v>0.36473921567804313</c:v>
                </c:pt>
                <c:pt idx="14">
                  <c:v>0.33634994146030572</c:v>
                </c:pt>
                <c:pt idx="15">
                  <c:v>0.30825548942793768</c:v>
                </c:pt>
                <c:pt idx="16">
                  <c:v>0.27796829739188433</c:v>
                </c:pt>
                <c:pt idx="17">
                  <c:v>0.24821547056681315</c:v>
                </c:pt>
                <c:pt idx="18">
                  <c:v>0.21767030911856156</c:v>
                </c:pt>
                <c:pt idx="19">
                  <c:v>0.18566946313004828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0-4DE6-907A-D73E59A1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91448959"/>
        <c:axId val="677443263"/>
      </c:lineChart>
      <c:lineChart>
        <c:grouping val="stacked"/>
        <c:varyColors val="0"/>
        <c:ser>
          <c:idx val="2"/>
          <c:order val="2"/>
          <c:tx>
            <c:strRef>
              <c:f>KS!$L$1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KS!$L$2:$L$21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0-4DE6-907A-D73E59A1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89743"/>
        <c:axId val="776709087"/>
      </c:lineChart>
      <c:catAx>
        <c:axId val="7914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3263"/>
        <c:crosses val="autoZero"/>
        <c:auto val="1"/>
        <c:lblAlgn val="ctr"/>
        <c:lblOffset val="100"/>
        <c:noMultiLvlLbl val="0"/>
      </c:catAx>
      <c:valAx>
        <c:axId val="6774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48959"/>
        <c:crosses val="autoZero"/>
        <c:crossBetween val="between"/>
      </c:valAx>
      <c:valAx>
        <c:axId val="776709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89743"/>
        <c:crosses val="max"/>
        <c:crossBetween val="between"/>
      </c:valAx>
      <c:catAx>
        <c:axId val="789089743"/>
        <c:scaling>
          <c:orientation val="minMax"/>
        </c:scaling>
        <c:delete val="1"/>
        <c:axPos val="b"/>
        <c:majorTickMark val="out"/>
        <c:minorTickMark val="none"/>
        <c:tickLblPos val="nextTo"/>
        <c:crossAx val="776709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2</xdr:row>
      <xdr:rowOff>152400</xdr:rowOff>
    </xdr:from>
    <xdr:to>
      <xdr:col>17</xdr:col>
      <xdr:colOff>19049</xdr:colOff>
      <xdr:row>17</xdr:row>
      <xdr:rowOff>104773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954E6-C033-4853-AABF-C3F3FBEE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161924</xdr:rowOff>
    </xdr:from>
    <xdr:to>
      <xdr:col>7</xdr:col>
      <xdr:colOff>866775</xdr:colOff>
      <xdr:row>20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14D34-5DB6-407D-A2B8-86C7AE31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M2" sqref="M2"/>
    </sheetView>
  </sheetViews>
  <sheetFormatPr defaultRowHeight="15" x14ac:dyDescent="0.25"/>
  <cols>
    <col min="2" max="2" width="9.7109375" bestFit="1" customWidth="1"/>
    <col min="3" max="3" width="10.140625" bestFit="1" customWidth="1"/>
    <col min="4" max="4" width="11.140625" bestFit="1" customWidth="1"/>
    <col min="5" max="5" width="12" bestFit="1" customWidth="1"/>
    <col min="6" max="6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</row>
    <row r="2" spans="1:12" x14ac:dyDescent="0.25">
      <c r="A2" s="2">
        <v>1</v>
      </c>
      <c r="B2" s="3">
        <v>100</v>
      </c>
      <c r="C2" s="3">
        <v>160</v>
      </c>
      <c r="D2" s="4">
        <v>65288</v>
      </c>
      <c r="E2" s="4">
        <v>51807</v>
      </c>
      <c r="F2" s="4">
        <v>13481</v>
      </c>
      <c r="G2" s="15">
        <f>D2/$D$22</f>
        <v>4.8982874600299806E-2</v>
      </c>
      <c r="H2" s="15">
        <f>E2/$E$22</f>
        <v>4.0518409139968278E-2</v>
      </c>
      <c r="I2" s="15">
        <f>F2/$F$22</f>
        <v>0.24840611756034642</v>
      </c>
      <c r="J2">
        <f>H2-I2</f>
        <v>-0.20788770842037813</v>
      </c>
      <c r="K2">
        <f>LN(H2/I2)</f>
        <v>-1.813308560112415</v>
      </c>
      <c r="L2">
        <f>J2*K2</f>
        <v>0.37696456122082544</v>
      </c>
    </row>
    <row r="3" spans="1:12" x14ac:dyDescent="0.25">
      <c r="A3" s="2">
        <v>2</v>
      </c>
      <c r="B3" s="3">
        <v>161</v>
      </c>
      <c r="C3" s="3">
        <v>176</v>
      </c>
      <c r="D3" s="4">
        <v>69330</v>
      </c>
      <c r="E3" s="4">
        <v>60511</v>
      </c>
      <c r="F3" s="4">
        <v>8819</v>
      </c>
      <c r="G3" s="15">
        <f t="shared" ref="G3:G21" si="0">D3/$D$22</f>
        <v>5.2015419311952971E-2</v>
      </c>
      <c r="H3" s="15">
        <f t="shared" ref="H3:H21" si="1">E3/$E$22</f>
        <v>4.7325833487146918E-2</v>
      </c>
      <c r="I3" s="15">
        <f t="shared" ref="I3:I21" si="2">F3/$F$22</f>
        <v>0.16250230329832319</v>
      </c>
      <c r="J3">
        <f t="shared" ref="J3:J21" si="3">H3-I3</f>
        <v>-0.11517646981117627</v>
      </c>
      <c r="K3">
        <f t="shared" ref="K3:K21" si="4">LN(H3/I3)</f>
        <v>-1.2336358668884828</v>
      </c>
      <c r="L3">
        <f t="shared" ref="L3:L21" si="5">J3*K3</f>
        <v>0.14208582418066559</v>
      </c>
    </row>
    <row r="4" spans="1:12" x14ac:dyDescent="0.25">
      <c r="A4" s="2">
        <v>3</v>
      </c>
      <c r="B4" s="3">
        <v>177</v>
      </c>
      <c r="C4" s="3">
        <v>187</v>
      </c>
      <c r="D4" s="4">
        <v>67150</v>
      </c>
      <c r="E4" s="4">
        <v>60690</v>
      </c>
      <c r="F4" s="4">
        <v>6460</v>
      </c>
      <c r="G4" s="15">
        <f t="shared" si="0"/>
        <v>5.0379855860343888E-2</v>
      </c>
      <c r="H4" s="15">
        <f t="shared" si="1"/>
        <v>4.7465829920757326E-2</v>
      </c>
      <c r="I4" s="15">
        <f t="shared" si="2"/>
        <v>0.11903445734291505</v>
      </c>
      <c r="J4">
        <f t="shared" si="3"/>
        <v>-7.1568627422157721E-2</v>
      </c>
      <c r="K4">
        <f t="shared" si="4"/>
        <v>-0.91940292662087741</v>
      </c>
      <c r="L4">
        <f t="shared" si="5"/>
        <v>6.5800405506170986E-2</v>
      </c>
    </row>
    <row r="5" spans="1:12" x14ac:dyDescent="0.25">
      <c r="A5" s="2">
        <v>4</v>
      </c>
      <c r="B5" s="3">
        <v>188</v>
      </c>
      <c r="C5" s="3">
        <v>196</v>
      </c>
      <c r="D5" s="4">
        <v>68398</v>
      </c>
      <c r="E5" s="4">
        <v>63451</v>
      </c>
      <c r="F5" s="4">
        <v>4947</v>
      </c>
      <c r="G5" s="15">
        <f t="shared" si="0"/>
        <v>5.1316178423466884E-2</v>
      </c>
      <c r="H5" s="15">
        <f t="shared" si="1"/>
        <v>4.9625216251474265E-2</v>
      </c>
      <c r="I5" s="15">
        <f t="shared" si="2"/>
        <v>9.1155334438916533E-2</v>
      </c>
      <c r="J5">
        <f t="shared" si="3"/>
        <v>-4.1530118187442268E-2</v>
      </c>
      <c r="K5">
        <f t="shared" si="4"/>
        <v>-0.6080659264422078</v>
      </c>
      <c r="L5">
        <f t="shared" si="5"/>
        <v>2.5253049790901465E-2</v>
      </c>
    </row>
    <row r="6" spans="1:12" x14ac:dyDescent="0.25">
      <c r="A6" s="5">
        <v>5</v>
      </c>
      <c r="B6" s="6">
        <v>197</v>
      </c>
      <c r="C6" s="6">
        <v>203</v>
      </c>
      <c r="D6" s="7">
        <v>61723</v>
      </c>
      <c r="E6" s="7">
        <v>58195</v>
      </c>
      <c r="F6" s="7">
        <v>3528</v>
      </c>
      <c r="G6" s="15">
        <f t="shared" si="0"/>
        <v>4.6308203175994128E-2</v>
      </c>
      <c r="H6" s="15">
        <f t="shared" si="1"/>
        <v>4.551448298300334E-2</v>
      </c>
      <c r="I6" s="15">
        <f t="shared" si="2"/>
        <v>6.5008291873963522E-2</v>
      </c>
      <c r="J6">
        <f t="shared" si="3"/>
        <v>-1.9493808890960182E-2</v>
      </c>
      <c r="K6">
        <f t="shared" si="4"/>
        <v>-0.35648424642473603</v>
      </c>
      <c r="L6">
        <f t="shared" si="5"/>
        <v>6.9492357724417596E-3</v>
      </c>
    </row>
    <row r="7" spans="1:12" x14ac:dyDescent="0.25">
      <c r="A7" s="8">
        <v>6</v>
      </c>
      <c r="B7" s="9">
        <v>204</v>
      </c>
      <c r="C7" s="9">
        <v>210</v>
      </c>
      <c r="D7" s="10">
        <v>67547</v>
      </c>
      <c r="E7" s="10">
        <v>64490</v>
      </c>
      <c r="F7" s="10">
        <v>3057</v>
      </c>
      <c r="G7" s="15">
        <f t="shared" si="0"/>
        <v>5.0677708470568114E-2</v>
      </c>
      <c r="H7" s="15">
        <f t="shared" si="1"/>
        <v>5.0437821248799475E-2</v>
      </c>
      <c r="I7" s="15">
        <f t="shared" si="2"/>
        <v>5.6329463792150362E-2</v>
      </c>
      <c r="J7">
        <f t="shared" si="3"/>
        <v>-5.8916425433508876E-3</v>
      </c>
      <c r="K7">
        <f t="shared" si="4"/>
        <v>-0.11047641856054213</v>
      </c>
      <c r="L7">
        <f t="shared" si="5"/>
        <v>6.5088756762832971E-4</v>
      </c>
    </row>
    <row r="8" spans="1:12" x14ac:dyDescent="0.25">
      <c r="A8" s="2">
        <v>7</v>
      </c>
      <c r="B8" s="3">
        <v>211</v>
      </c>
      <c r="C8" s="3">
        <v>216</v>
      </c>
      <c r="D8" s="4">
        <v>63497</v>
      </c>
      <c r="E8" s="4">
        <v>61232</v>
      </c>
      <c r="F8" s="4">
        <v>2265</v>
      </c>
      <c r="G8" s="15">
        <f t="shared" si="0"/>
        <v>4.7639161691202622E-2</v>
      </c>
      <c r="H8" s="15">
        <f t="shared" si="1"/>
        <v>4.7889729736493865E-2</v>
      </c>
      <c r="I8" s="15">
        <f t="shared" si="2"/>
        <v>4.1735765616362629E-2</v>
      </c>
      <c r="J8">
        <f t="shared" si="3"/>
        <v>6.1539641201312362E-3</v>
      </c>
      <c r="K8">
        <f t="shared" si="4"/>
        <v>0.13754262107421841</v>
      </c>
      <c r="L8">
        <f t="shared" si="5"/>
        <v>8.4643235507954654E-4</v>
      </c>
    </row>
    <row r="9" spans="1:12" x14ac:dyDescent="0.25">
      <c r="A9" s="2">
        <v>8</v>
      </c>
      <c r="B9" s="3">
        <v>217</v>
      </c>
      <c r="C9" s="3">
        <v>222</v>
      </c>
      <c r="D9" s="4">
        <v>68747</v>
      </c>
      <c r="E9" s="4">
        <v>66776</v>
      </c>
      <c r="F9" s="4">
        <v>1971</v>
      </c>
      <c r="G9" s="15">
        <f t="shared" si="0"/>
        <v>5.1578018627417142E-2</v>
      </c>
      <c r="H9" s="15">
        <f t="shared" si="1"/>
        <v>5.2225708663511144E-2</v>
      </c>
      <c r="I9" s="15">
        <f t="shared" si="2"/>
        <v>3.6318407960199008E-2</v>
      </c>
      <c r="J9">
        <f t="shared" si="3"/>
        <v>1.5907300703312137E-2</v>
      </c>
      <c r="K9">
        <f t="shared" si="4"/>
        <v>0.36325015770372165</v>
      </c>
      <c r="L9">
        <f t="shared" si="5"/>
        <v>5.7783294891186558E-3</v>
      </c>
    </row>
    <row r="10" spans="1:12" x14ac:dyDescent="0.25">
      <c r="A10" s="2">
        <v>9</v>
      </c>
      <c r="B10" s="3">
        <v>223</v>
      </c>
      <c r="C10" s="3">
        <v>227</v>
      </c>
      <c r="D10" s="4">
        <v>69980</v>
      </c>
      <c r="E10" s="4">
        <v>68369</v>
      </c>
      <c r="F10" s="4">
        <v>1611</v>
      </c>
      <c r="G10" s="15">
        <f t="shared" si="0"/>
        <v>5.2503087313579527E-2</v>
      </c>
      <c r="H10" s="15">
        <f t="shared" si="1"/>
        <v>5.347159871234565E-2</v>
      </c>
      <c r="I10" s="15">
        <f t="shared" si="2"/>
        <v>2.9684908789386403E-2</v>
      </c>
      <c r="J10">
        <f t="shared" si="3"/>
        <v>2.3786689922959247E-2</v>
      </c>
      <c r="K10">
        <f t="shared" si="4"/>
        <v>0.58851185265168504</v>
      </c>
      <c r="L10">
        <f t="shared" si="5"/>
        <v>1.3998748955011913E-2</v>
      </c>
    </row>
    <row r="11" spans="1:12" x14ac:dyDescent="0.25">
      <c r="A11" s="2">
        <v>10</v>
      </c>
      <c r="B11" s="3">
        <v>228</v>
      </c>
      <c r="C11" s="3">
        <v>231</v>
      </c>
      <c r="D11" s="4">
        <v>59676</v>
      </c>
      <c r="E11" s="4">
        <v>58629</v>
      </c>
      <c r="F11" s="4">
        <v>1047</v>
      </c>
      <c r="G11" s="15">
        <f t="shared" si="0"/>
        <v>4.4772424100102487E-2</v>
      </c>
      <c r="H11" s="15">
        <f t="shared" si="1"/>
        <v>4.5853915676784991E-2</v>
      </c>
      <c r="I11" s="15">
        <f t="shared" si="2"/>
        <v>1.9292426755113324E-2</v>
      </c>
      <c r="J11">
        <f t="shared" si="3"/>
        <v>2.6561488921671667E-2</v>
      </c>
      <c r="K11">
        <f t="shared" si="4"/>
        <v>0.86574797415351878</v>
      </c>
      <c r="L11">
        <f t="shared" si="5"/>
        <v>2.2995555224438378E-2</v>
      </c>
    </row>
    <row r="12" spans="1:12" x14ac:dyDescent="0.25">
      <c r="A12" s="2">
        <v>11</v>
      </c>
      <c r="B12" s="3">
        <v>232</v>
      </c>
      <c r="C12" s="3">
        <v>236</v>
      </c>
      <c r="D12" s="4">
        <v>70941</v>
      </c>
      <c r="E12" s="4">
        <v>69863</v>
      </c>
      <c r="F12" s="4">
        <v>1078</v>
      </c>
      <c r="G12" s="15">
        <f t="shared" si="0"/>
        <v>5.3224085697522794E-2</v>
      </c>
      <c r="H12" s="15">
        <f t="shared" si="1"/>
        <v>5.4640060566054853E-2</v>
      </c>
      <c r="I12" s="15">
        <f t="shared" si="2"/>
        <v>1.986364473926663E-2</v>
      </c>
      <c r="J12">
        <f t="shared" si="3"/>
        <v>3.4776415826788226E-2</v>
      </c>
      <c r="K12">
        <f t="shared" si="4"/>
        <v>1.0118761603246391</v>
      </c>
      <c r="L12">
        <f t="shared" si="5"/>
        <v>3.518942611666348E-2</v>
      </c>
    </row>
    <row r="13" spans="1:12" x14ac:dyDescent="0.25">
      <c r="A13" s="2">
        <v>12</v>
      </c>
      <c r="B13" s="3">
        <v>237</v>
      </c>
      <c r="C13" s="3">
        <v>241</v>
      </c>
      <c r="D13" s="4">
        <v>68104</v>
      </c>
      <c r="E13" s="4">
        <v>67201</v>
      </c>
      <c r="F13" s="4">
        <v>903</v>
      </c>
      <c r="G13" s="15">
        <f t="shared" si="0"/>
        <v>5.109560243503887E-2</v>
      </c>
      <c r="H13" s="15">
        <f t="shared" si="1"/>
        <v>5.2558102430463223E-2</v>
      </c>
      <c r="I13" s="15">
        <f t="shared" si="2"/>
        <v>1.6639027086788282E-2</v>
      </c>
      <c r="J13">
        <f t="shared" si="3"/>
        <v>3.5919075343674944E-2</v>
      </c>
      <c r="K13">
        <f t="shared" si="4"/>
        <v>1.1501683052617853</v>
      </c>
      <c r="L13">
        <f t="shared" si="5"/>
        <v>4.1312982014604989E-2</v>
      </c>
    </row>
    <row r="14" spans="1:12" x14ac:dyDescent="0.25">
      <c r="A14" s="2">
        <v>13</v>
      </c>
      <c r="B14" s="3">
        <v>242</v>
      </c>
      <c r="C14" s="3">
        <v>246</v>
      </c>
      <c r="D14" s="4">
        <v>67383</v>
      </c>
      <c r="E14" s="4">
        <v>66547</v>
      </c>
      <c r="F14" s="4">
        <v>836</v>
      </c>
      <c r="G14" s="15">
        <f t="shared" si="0"/>
        <v>5.0554666082465408E-2</v>
      </c>
      <c r="H14" s="15">
        <f t="shared" si="1"/>
        <v>5.2046607080847553E-2</v>
      </c>
      <c r="I14" s="15">
        <f t="shared" si="2"/>
        <v>1.5404459185553714E-2</v>
      </c>
      <c r="J14">
        <f t="shared" si="3"/>
        <v>3.6642147895293839E-2</v>
      </c>
      <c r="K14">
        <f t="shared" si="4"/>
        <v>1.2174825821602875</v>
      </c>
      <c r="L14">
        <f t="shared" si="5"/>
        <v>4.4611176835461487E-2</v>
      </c>
    </row>
    <row r="15" spans="1:12" x14ac:dyDescent="0.25">
      <c r="A15" s="2">
        <v>14</v>
      </c>
      <c r="B15" s="3">
        <v>247</v>
      </c>
      <c r="C15" s="3">
        <v>251</v>
      </c>
      <c r="D15" s="4">
        <v>66096</v>
      </c>
      <c r="E15" s="4">
        <v>65369</v>
      </c>
      <c r="F15" s="4">
        <v>727</v>
      </c>
      <c r="G15" s="15">
        <f t="shared" si="0"/>
        <v>4.958908343924482E-2</v>
      </c>
      <c r="H15" s="15">
        <f t="shared" si="1"/>
        <v>5.1125289769154487E-2</v>
      </c>
      <c r="I15" s="15">
        <f t="shared" si="2"/>
        <v>1.3395983047724342E-2</v>
      </c>
      <c r="J15">
        <f t="shared" si="3"/>
        <v>3.7729306721430142E-2</v>
      </c>
      <c r="K15">
        <f t="shared" si="4"/>
        <v>1.33932439274502</v>
      </c>
      <c r="L15">
        <f t="shared" si="5"/>
        <v>5.0531780813370029E-2</v>
      </c>
    </row>
    <row r="16" spans="1:12" x14ac:dyDescent="0.25">
      <c r="A16" s="2">
        <v>15</v>
      </c>
      <c r="B16" s="3">
        <v>252</v>
      </c>
      <c r="C16" s="3">
        <v>256</v>
      </c>
      <c r="D16" s="4">
        <v>63642</v>
      </c>
      <c r="E16" s="4">
        <v>62973</v>
      </c>
      <c r="F16" s="4">
        <v>669</v>
      </c>
      <c r="G16" s="15">
        <f t="shared" si="0"/>
        <v>4.7747949168488547E-2</v>
      </c>
      <c r="H16" s="15">
        <f t="shared" si="1"/>
        <v>4.9251371026525805E-2</v>
      </c>
      <c r="I16" s="15">
        <f t="shared" si="2"/>
        <v>1.2327252625760088E-2</v>
      </c>
      <c r="J16">
        <f t="shared" si="3"/>
        <v>3.6924118400765718E-2</v>
      </c>
      <c r="K16">
        <f t="shared" si="4"/>
        <v>1.3851247332797569</v>
      </c>
      <c r="L16">
        <f t="shared" si="5"/>
        <v>5.114450965145078E-2</v>
      </c>
    </row>
    <row r="17" spans="1:12" x14ac:dyDescent="0.25">
      <c r="A17" s="2">
        <v>16</v>
      </c>
      <c r="B17" s="3">
        <v>257</v>
      </c>
      <c r="C17" s="3">
        <v>262</v>
      </c>
      <c r="D17" s="4">
        <v>69772</v>
      </c>
      <c r="E17" s="4">
        <v>69087</v>
      </c>
      <c r="F17" s="4">
        <v>685</v>
      </c>
      <c r="G17" s="15">
        <f t="shared" si="0"/>
        <v>5.234703355305903E-2</v>
      </c>
      <c r="H17" s="15">
        <f t="shared" si="1"/>
        <v>5.4033148652749406E-2</v>
      </c>
      <c r="I17" s="15">
        <f t="shared" si="2"/>
        <v>1.2622074811129537E-2</v>
      </c>
      <c r="J17">
        <f t="shared" si="3"/>
        <v>4.1411073841619871E-2</v>
      </c>
      <c r="K17">
        <f t="shared" si="4"/>
        <v>1.45415047197977</v>
      </c>
      <c r="L17">
        <f t="shared" si="5"/>
        <v>6.0217932571980638E-2</v>
      </c>
    </row>
    <row r="18" spans="1:12" x14ac:dyDescent="0.25">
      <c r="A18" s="2">
        <v>17</v>
      </c>
      <c r="B18" s="3">
        <v>263</v>
      </c>
      <c r="C18" s="3">
        <v>268</v>
      </c>
      <c r="D18" s="4">
        <v>63033</v>
      </c>
      <c r="E18" s="4">
        <v>62467</v>
      </c>
      <c r="F18" s="4">
        <v>566</v>
      </c>
      <c r="G18" s="15">
        <f t="shared" si="0"/>
        <v>4.729104176388766E-2</v>
      </c>
      <c r="H18" s="15">
        <f t="shared" si="1"/>
        <v>4.8855626918107561E-2</v>
      </c>
      <c r="I18" s="15">
        <f t="shared" si="2"/>
        <v>1.0429334807444261E-2</v>
      </c>
      <c r="J18">
        <f t="shared" si="3"/>
        <v>3.8426292110663299E-2</v>
      </c>
      <c r="K18">
        <f t="shared" si="4"/>
        <v>1.5442470694060937</v>
      </c>
      <c r="L18">
        <f t="shared" si="5"/>
        <v>5.9339688980034298E-2</v>
      </c>
    </row>
    <row r="19" spans="1:12" x14ac:dyDescent="0.25">
      <c r="A19" s="2">
        <v>18</v>
      </c>
      <c r="B19" s="3">
        <v>269</v>
      </c>
      <c r="C19" s="3">
        <v>276</v>
      </c>
      <c r="D19" s="4">
        <v>68775</v>
      </c>
      <c r="E19" s="4">
        <v>68180</v>
      </c>
      <c r="F19" s="4">
        <v>595</v>
      </c>
      <c r="G19" s="15">
        <f t="shared" si="0"/>
        <v>5.1599025864410286E-2</v>
      </c>
      <c r="H19" s="15">
        <f t="shared" si="1"/>
        <v>5.3323781248924611E-2</v>
      </c>
      <c r="I19" s="15">
        <f t="shared" si="2"/>
        <v>1.0963700018426387E-2</v>
      </c>
      <c r="J19">
        <f t="shared" si="3"/>
        <v>4.2360081230498225E-2</v>
      </c>
      <c r="K19">
        <f t="shared" si="4"/>
        <v>1.5817925914721336</v>
      </c>
      <c r="L19">
        <f t="shared" si="5"/>
        <v>6.7004862664559878E-2</v>
      </c>
    </row>
    <row r="20" spans="1:12" x14ac:dyDescent="0.25">
      <c r="A20" s="2">
        <v>19</v>
      </c>
      <c r="B20" s="3">
        <v>277</v>
      </c>
      <c r="C20" s="3">
        <v>288</v>
      </c>
      <c r="D20" s="4">
        <v>67553</v>
      </c>
      <c r="E20" s="4">
        <v>67001</v>
      </c>
      <c r="F20" s="4">
        <v>552</v>
      </c>
      <c r="G20" s="15">
        <f t="shared" si="0"/>
        <v>5.0682210021352356E-2</v>
      </c>
      <c r="H20" s="15">
        <f t="shared" si="1"/>
        <v>5.240168183425048E-2</v>
      </c>
      <c r="I20" s="15">
        <f t="shared" si="2"/>
        <v>1.0171365395245992E-2</v>
      </c>
      <c r="J20">
        <f t="shared" si="3"/>
        <v>4.2230316439004489E-2</v>
      </c>
      <c r="K20">
        <f t="shared" si="4"/>
        <v>1.6393622286836291</v>
      </c>
      <c r="L20">
        <f t="shared" si="5"/>
        <v>6.9230785675461301E-2</v>
      </c>
    </row>
    <row r="21" spans="1:12" x14ac:dyDescent="0.25">
      <c r="A21" s="2">
        <v>20</v>
      </c>
      <c r="B21" s="3">
        <v>289</v>
      </c>
      <c r="C21" s="3">
        <v>300</v>
      </c>
      <c r="D21" s="4">
        <v>66239</v>
      </c>
      <c r="E21" s="4">
        <v>65766</v>
      </c>
      <c r="F21" s="4">
        <v>473</v>
      </c>
      <c r="G21" s="15">
        <f t="shared" si="0"/>
        <v>4.969637039960266E-2</v>
      </c>
      <c r="H21" s="15">
        <f t="shared" si="1"/>
        <v>5.1435784652636783E-2</v>
      </c>
      <c r="I21" s="15">
        <f t="shared" si="2"/>
        <v>8.7156808549843368E-3</v>
      </c>
      <c r="J21">
        <f t="shared" si="3"/>
        <v>4.2720103797652446E-2</v>
      </c>
      <c r="K21">
        <f t="shared" si="4"/>
        <v>1.7752103292777148</v>
      </c>
      <c r="L21">
        <f t="shared" si="5"/>
        <v>7.5837169529408749E-2</v>
      </c>
    </row>
    <row r="22" spans="1:12" x14ac:dyDescent="0.25">
      <c r="D22" s="12">
        <f>SUM(D2:D21)</f>
        <v>1332874</v>
      </c>
      <c r="E22" s="12">
        <f>SUM(E2:E21)</f>
        <v>1278604</v>
      </c>
      <c r="F22" s="12">
        <f>SUM(F2:F21)</f>
        <v>54270</v>
      </c>
      <c r="K22" t="s">
        <v>15</v>
      </c>
      <c r="L22">
        <f>SUM(L2:L21)</f>
        <v>1.2157433449152775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21" sqref="N21"/>
    </sheetView>
  </sheetViews>
  <sheetFormatPr defaultRowHeight="15" x14ac:dyDescent="0.25"/>
  <cols>
    <col min="2" max="2" width="9.7109375" bestFit="1" customWidth="1"/>
    <col min="3" max="3" width="10.140625" bestFit="1" customWidth="1"/>
    <col min="4" max="4" width="11.140625" bestFit="1" customWidth="1"/>
    <col min="5" max="5" width="12" bestFit="1" customWidth="1"/>
    <col min="6" max="6" width="10.7109375" bestFit="1" customWidth="1"/>
    <col min="7" max="7" width="21.85546875" bestFit="1" customWidth="1"/>
    <col min="8" max="8" width="19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7</v>
      </c>
      <c r="H1" s="11" t="s">
        <v>6</v>
      </c>
      <c r="I1" s="11" t="s">
        <v>8</v>
      </c>
      <c r="J1" s="11" t="s">
        <v>17</v>
      </c>
      <c r="K1" s="11" t="s">
        <v>16</v>
      </c>
    </row>
    <row r="2" spans="1:12" x14ac:dyDescent="0.25">
      <c r="A2" s="2">
        <v>1</v>
      </c>
      <c r="B2" s="3">
        <v>100</v>
      </c>
      <c r="C2" s="3">
        <v>160</v>
      </c>
      <c r="D2" s="4">
        <v>65288</v>
      </c>
      <c r="E2" s="4">
        <v>51807</v>
      </c>
      <c r="F2" s="4">
        <v>13481</v>
      </c>
      <c r="G2" s="13">
        <f>SUM($E$2:E2)/SUM($E$2:$E$21)</f>
        <v>4.0518409139968278E-2</v>
      </c>
      <c r="H2" s="14">
        <f>SUM($F$2:F2)/SUM($F$2:$F$21)</f>
        <v>0.24840611756034642</v>
      </c>
      <c r="I2" s="14">
        <f>H2-G2</f>
        <v>0.20788770842037813</v>
      </c>
      <c r="J2" s="16">
        <f>A2*$F$22</f>
        <v>4.0716526843497587E-2</v>
      </c>
      <c r="K2" s="16">
        <f>H2-J2</f>
        <v>0.20768959071684884</v>
      </c>
      <c r="L2" t="b">
        <f>K2&gt;J2</f>
        <v>1</v>
      </c>
    </row>
    <row r="3" spans="1:12" x14ac:dyDescent="0.25">
      <c r="A3" s="2">
        <v>2</v>
      </c>
      <c r="B3" s="3">
        <v>161</v>
      </c>
      <c r="C3" s="3">
        <v>176</v>
      </c>
      <c r="D3" s="4">
        <v>69330</v>
      </c>
      <c r="E3" s="4">
        <v>60511</v>
      </c>
      <c r="F3" s="4">
        <v>8819</v>
      </c>
      <c r="G3" s="13">
        <f>SUM($E$2:E3)/SUM($E$2:$E$21)</f>
        <v>8.7844242627115196E-2</v>
      </c>
      <c r="H3" s="14">
        <f>SUM($F$2:F3)/SUM($F$2:$F$21)</f>
        <v>0.41090842085866963</v>
      </c>
      <c r="I3" s="14">
        <f t="shared" ref="I3:I21" si="0">H3-G3</f>
        <v>0.32306417823155442</v>
      </c>
      <c r="J3" s="16">
        <f t="shared" ref="J3:J21" si="1">A3*$F$22</f>
        <v>8.1433053686995174E-2</v>
      </c>
      <c r="K3" s="16">
        <f t="shared" ref="K3:K21" si="2">H3-J3</f>
        <v>0.32947536717167447</v>
      </c>
      <c r="L3" t="b">
        <f t="shared" ref="L3:L21" si="3">K3&gt;J3</f>
        <v>1</v>
      </c>
    </row>
    <row r="4" spans="1:12" x14ac:dyDescent="0.25">
      <c r="A4" s="2">
        <v>3</v>
      </c>
      <c r="B4" s="3">
        <v>177</v>
      </c>
      <c r="C4" s="3">
        <v>187</v>
      </c>
      <c r="D4" s="4">
        <v>67150</v>
      </c>
      <c r="E4" s="4">
        <v>60690</v>
      </c>
      <c r="F4" s="4">
        <v>6460</v>
      </c>
      <c r="G4" s="13">
        <f>SUM($E$2:E4)/SUM($E$2:$E$21)</f>
        <v>0.13531007254787253</v>
      </c>
      <c r="H4" s="14">
        <f>SUM($F$2:F4)/SUM($F$2:$F$21)</f>
        <v>0.5299428782015847</v>
      </c>
      <c r="I4" s="14">
        <f t="shared" si="0"/>
        <v>0.39463280565371217</v>
      </c>
      <c r="J4" s="16">
        <f t="shared" si="1"/>
        <v>0.12214958053049277</v>
      </c>
      <c r="K4" s="16">
        <f t="shared" si="2"/>
        <v>0.40779329767109196</v>
      </c>
      <c r="L4" t="b">
        <f t="shared" si="3"/>
        <v>1</v>
      </c>
    </row>
    <row r="5" spans="1:12" x14ac:dyDescent="0.25">
      <c r="A5" s="2">
        <v>4</v>
      </c>
      <c r="B5" s="3">
        <v>188</v>
      </c>
      <c r="C5" s="3">
        <v>196</v>
      </c>
      <c r="D5" s="4">
        <v>68398</v>
      </c>
      <c r="E5" s="4">
        <v>63451</v>
      </c>
      <c r="F5" s="4">
        <v>4947</v>
      </c>
      <c r="G5" s="13">
        <f>SUM($E$2:E5)/SUM($E$2:$E$21)</f>
        <v>0.18493528879934679</v>
      </c>
      <c r="H5" s="14">
        <f>SUM($F$2:F5)/SUM($F$2:$F$21)</f>
        <v>0.62109821264050125</v>
      </c>
      <c r="I5" s="14">
        <f t="shared" si="0"/>
        <v>0.43616292384115446</v>
      </c>
      <c r="J5" s="16">
        <f t="shared" si="1"/>
        <v>0.16286610737399035</v>
      </c>
      <c r="K5" s="16">
        <f t="shared" si="2"/>
        <v>0.45823210526651093</v>
      </c>
      <c r="L5" t="b">
        <f t="shared" si="3"/>
        <v>1</v>
      </c>
    </row>
    <row r="6" spans="1:12" x14ac:dyDescent="0.25">
      <c r="A6" s="5">
        <v>5</v>
      </c>
      <c r="B6" s="6">
        <v>197</v>
      </c>
      <c r="C6" s="6">
        <v>203</v>
      </c>
      <c r="D6" s="7">
        <v>61723</v>
      </c>
      <c r="E6" s="7">
        <v>58195</v>
      </c>
      <c r="F6" s="7">
        <v>3528</v>
      </c>
      <c r="G6" s="13">
        <f>SUM($E$2:E6)/SUM($E$2:$E$21)</f>
        <v>0.23044977178235013</v>
      </c>
      <c r="H6" s="14">
        <f>SUM($F$2:F6)/SUM($F$2:$F$21)</f>
        <v>0.68610650451446475</v>
      </c>
      <c r="I6" s="14">
        <f t="shared" si="0"/>
        <v>0.4556567327321146</v>
      </c>
      <c r="J6" s="16">
        <f t="shared" si="1"/>
        <v>0.20358263421748793</v>
      </c>
      <c r="K6" s="16">
        <f t="shared" si="2"/>
        <v>0.48252387029697685</v>
      </c>
      <c r="L6" t="b">
        <f t="shared" si="3"/>
        <v>1</v>
      </c>
    </row>
    <row r="7" spans="1:12" x14ac:dyDescent="0.25">
      <c r="A7" s="8">
        <v>6</v>
      </c>
      <c r="B7" s="9">
        <v>204</v>
      </c>
      <c r="C7" s="9">
        <v>210</v>
      </c>
      <c r="D7" s="10">
        <v>67547</v>
      </c>
      <c r="E7" s="10">
        <v>64490</v>
      </c>
      <c r="F7" s="10">
        <v>3057</v>
      </c>
      <c r="G7" s="13">
        <f>SUM($E$2:E7)/SUM($E$2:$E$21)</f>
        <v>0.28088759303114957</v>
      </c>
      <c r="H7" s="14">
        <f>SUM($F$2:F7)/SUM($F$2:$F$21)</f>
        <v>0.74243596830661507</v>
      </c>
      <c r="I7" s="14">
        <f t="shared" si="0"/>
        <v>0.46154837527546549</v>
      </c>
      <c r="J7" s="16">
        <f t="shared" si="1"/>
        <v>0.24429916106098554</v>
      </c>
      <c r="K7" s="16">
        <f t="shared" si="2"/>
        <v>0.49813680724562953</v>
      </c>
      <c r="L7" t="b">
        <f t="shared" si="3"/>
        <v>1</v>
      </c>
    </row>
    <row r="8" spans="1:12" x14ac:dyDescent="0.25">
      <c r="A8" s="2">
        <v>7</v>
      </c>
      <c r="B8" s="3">
        <v>211</v>
      </c>
      <c r="C8" s="3">
        <v>216</v>
      </c>
      <c r="D8" s="4">
        <v>63497</v>
      </c>
      <c r="E8" s="4">
        <v>61232</v>
      </c>
      <c r="F8" s="4">
        <v>2265</v>
      </c>
      <c r="G8" s="13">
        <f>SUM($E$2:E8)/SUM($E$2:$E$21)</f>
        <v>0.32877732276764349</v>
      </c>
      <c r="H8" s="14">
        <f>SUM($F$2:F8)/SUM($F$2:$F$21)</f>
        <v>0.78417173392297768</v>
      </c>
      <c r="I8" s="14">
        <f t="shared" si="0"/>
        <v>0.45539441115533419</v>
      </c>
      <c r="J8" s="16">
        <f t="shared" si="1"/>
        <v>0.28501568790448312</v>
      </c>
      <c r="K8" s="16">
        <f t="shared" si="2"/>
        <v>0.49915604601849456</v>
      </c>
      <c r="L8" t="b">
        <f t="shared" si="3"/>
        <v>1</v>
      </c>
    </row>
    <row r="9" spans="1:12" x14ac:dyDescent="0.25">
      <c r="A9" s="2">
        <v>8</v>
      </c>
      <c r="B9" s="3">
        <v>217</v>
      </c>
      <c r="C9" s="3">
        <v>222</v>
      </c>
      <c r="D9" s="4">
        <v>68747</v>
      </c>
      <c r="E9" s="4">
        <v>66776</v>
      </c>
      <c r="F9" s="4">
        <v>1971</v>
      </c>
      <c r="G9" s="13">
        <f>SUM($E$2:E9)/SUM($E$2:$E$21)</f>
        <v>0.3810030314311546</v>
      </c>
      <c r="H9" s="14">
        <f>SUM($F$2:F9)/SUM($F$2:$F$21)</f>
        <v>0.8204901418831767</v>
      </c>
      <c r="I9" s="14">
        <f t="shared" si="0"/>
        <v>0.4394871104520221</v>
      </c>
      <c r="J9" s="16">
        <f t="shared" si="1"/>
        <v>0.3257322147479807</v>
      </c>
      <c r="K9" s="16">
        <f t="shared" si="2"/>
        <v>0.49475792713519601</v>
      </c>
      <c r="L9" t="b">
        <f t="shared" si="3"/>
        <v>1</v>
      </c>
    </row>
    <row r="10" spans="1:12" x14ac:dyDescent="0.25">
      <c r="A10" s="2">
        <v>9</v>
      </c>
      <c r="B10" s="3">
        <v>223</v>
      </c>
      <c r="C10" s="3">
        <v>227</v>
      </c>
      <c r="D10" s="4">
        <v>69980</v>
      </c>
      <c r="E10" s="4">
        <v>68369</v>
      </c>
      <c r="F10" s="4">
        <v>1611</v>
      </c>
      <c r="G10" s="13">
        <f>SUM($E$2:E10)/SUM($E$2:$E$21)</f>
        <v>0.43447463014350024</v>
      </c>
      <c r="H10" s="14">
        <f>SUM($F$2:F10)/SUM($F$2:$F$21)</f>
        <v>0.85017505067256316</v>
      </c>
      <c r="I10" s="14">
        <f t="shared" si="0"/>
        <v>0.41570042052906292</v>
      </c>
      <c r="J10" s="16">
        <f t="shared" si="1"/>
        <v>0.36644874159147828</v>
      </c>
      <c r="K10" s="16">
        <f t="shared" si="2"/>
        <v>0.48372630908108488</v>
      </c>
      <c r="L10" t="b">
        <f t="shared" si="3"/>
        <v>1</v>
      </c>
    </row>
    <row r="11" spans="1:12" x14ac:dyDescent="0.25">
      <c r="A11" s="2">
        <v>10</v>
      </c>
      <c r="B11" s="3">
        <v>228</v>
      </c>
      <c r="C11" s="3">
        <v>231</v>
      </c>
      <c r="D11" s="4">
        <v>59676</v>
      </c>
      <c r="E11" s="4">
        <v>58629</v>
      </c>
      <c r="F11" s="4">
        <v>1047</v>
      </c>
      <c r="G11" s="13">
        <f>SUM($E$2:E11)/SUM($E$2:$E$21)</f>
        <v>0.48032854582028522</v>
      </c>
      <c r="H11" s="14">
        <f>SUM($F$2:F11)/SUM($F$2:$F$21)</f>
        <v>0.86946747742767638</v>
      </c>
      <c r="I11" s="14">
        <f t="shared" si="0"/>
        <v>0.38913893160739116</v>
      </c>
      <c r="J11" s="16">
        <f t="shared" si="1"/>
        <v>0.40716526843497586</v>
      </c>
      <c r="K11" s="16">
        <f t="shared" si="2"/>
        <v>0.46230220899270053</v>
      </c>
      <c r="L11" t="b">
        <f t="shared" si="3"/>
        <v>1</v>
      </c>
    </row>
    <row r="12" spans="1:12" x14ac:dyDescent="0.25">
      <c r="A12" s="2">
        <v>11</v>
      </c>
      <c r="B12" s="3">
        <v>232</v>
      </c>
      <c r="C12" s="3">
        <v>236</v>
      </c>
      <c r="D12" s="4">
        <v>70941</v>
      </c>
      <c r="E12" s="4">
        <v>69863</v>
      </c>
      <c r="F12" s="4">
        <v>1078</v>
      </c>
      <c r="G12" s="13">
        <f>SUM($E$2:E12)/SUM($E$2:$E$21)</f>
        <v>0.53496860638634014</v>
      </c>
      <c r="H12" s="14">
        <f>SUM($F$2:F12)/SUM($F$2:$F$21)</f>
        <v>0.8893311221669431</v>
      </c>
      <c r="I12" s="14">
        <f t="shared" si="0"/>
        <v>0.35436251578060296</v>
      </c>
      <c r="J12" s="16">
        <f t="shared" si="1"/>
        <v>0.44788179527847344</v>
      </c>
      <c r="K12" s="16">
        <f t="shared" si="2"/>
        <v>0.44144932688846966</v>
      </c>
      <c r="L12" t="b">
        <f t="shared" si="3"/>
        <v>0</v>
      </c>
    </row>
    <row r="13" spans="1:12" x14ac:dyDescent="0.25">
      <c r="A13" s="2">
        <v>12</v>
      </c>
      <c r="B13" s="3">
        <v>237</v>
      </c>
      <c r="C13" s="3">
        <v>241</v>
      </c>
      <c r="D13" s="4">
        <v>68104</v>
      </c>
      <c r="E13" s="4">
        <v>67201</v>
      </c>
      <c r="F13" s="4">
        <v>903</v>
      </c>
      <c r="G13" s="13">
        <f>SUM($E$2:E13)/SUM($E$2:$E$21)</f>
        <v>0.58752670881680336</v>
      </c>
      <c r="H13" s="14">
        <f>SUM($F$2:F13)/SUM($F$2:$F$21)</f>
        <v>0.90597014925373132</v>
      </c>
      <c r="I13" s="14">
        <f t="shared" si="0"/>
        <v>0.31844344043692796</v>
      </c>
      <c r="J13" s="16">
        <f t="shared" si="1"/>
        <v>0.48859832212197107</v>
      </c>
      <c r="K13" s="16">
        <f t="shared" si="2"/>
        <v>0.41737182713176024</v>
      </c>
      <c r="L13" t="b">
        <f t="shared" si="3"/>
        <v>0</v>
      </c>
    </row>
    <row r="14" spans="1:12" x14ac:dyDescent="0.25">
      <c r="A14" s="2">
        <v>13</v>
      </c>
      <c r="B14" s="3">
        <v>242</v>
      </c>
      <c r="C14" s="3">
        <v>246</v>
      </c>
      <c r="D14" s="4">
        <v>67383</v>
      </c>
      <c r="E14" s="4">
        <v>66547</v>
      </c>
      <c r="F14" s="4">
        <v>836</v>
      </c>
      <c r="G14" s="13">
        <f>SUM($E$2:E14)/SUM($E$2:$E$21)</f>
        <v>0.63957331589765087</v>
      </c>
      <c r="H14" s="14">
        <f>SUM($F$2:F14)/SUM($F$2:$F$21)</f>
        <v>0.92137460843928509</v>
      </c>
      <c r="I14" s="14">
        <f t="shared" si="0"/>
        <v>0.28180129254163422</v>
      </c>
      <c r="J14" s="16">
        <f t="shared" si="1"/>
        <v>0.52931484896546865</v>
      </c>
      <c r="K14" s="16">
        <f t="shared" si="2"/>
        <v>0.39205975947381644</v>
      </c>
      <c r="L14" t="b">
        <f t="shared" si="3"/>
        <v>0</v>
      </c>
    </row>
    <row r="15" spans="1:12" x14ac:dyDescent="0.25">
      <c r="A15" s="2">
        <v>14</v>
      </c>
      <c r="B15" s="3">
        <v>247</v>
      </c>
      <c r="C15" s="3">
        <v>251</v>
      </c>
      <c r="D15" s="4">
        <v>66096</v>
      </c>
      <c r="E15" s="4">
        <v>65369</v>
      </c>
      <c r="F15" s="4">
        <v>727</v>
      </c>
      <c r="G15" s="13">
        <f>SUM($E$2:E15)/SUM($E$2:$E$21)</f>
        <v>0.69069860566680541</v>
      </c>
      <c r="H15" s="14">
        <f>SUM($F$2:F15)/SUM($F$2:$F$21)</f>
        <v>0.93477059148700936</v>
      </c>
      <c r="I15" s="14">
        <f t="shared" si="0"/>
        <v>0.24407198582020395</v>
      </c>
      <c r="J15" s="16">
        <f t="shared" si="1"/>
        <v>0.57003137580896623</v>
      </c>
      <c r="K15" s="16">
        <f t="shared" si="2"/>
        <v>0.36473921567804313</v>
      </c>
      <c r="L15" t="b">
        <f t="shared" si="3"/>
        <v>0</v>
      </c>
    </row>
    <row r="16" spans="1:12" x14ac:dyDescent="0.25">
      <c r="A16" s="2">
        <v>15</v>
      </c>
      <c r="B16" s="3">
        <v>252</v>
      </c>
      <c r="C16" s="3">
        <v>256</v>
      </c>
      <c r="D16" s="4">
        <v>63642</v>
      </c>
      <c r="E16" s="4">
        <v>62973</v>
      </c>
      <c r="F16" s="4">
        <v>669</v>
      </c>
      <c r="G16" s="13">
        <f>SUM($E$2:E16)/SUM($E$2:$E$21)</f>
        <v>0.73994997669333118</v>
      </c>
      <c r="H16" s="14">
        <f>SUM($F$2:F16)/SUM($F$2:$F$21)</f>
        <v>0.94709784411276954</v>
      </c>
      <c r="I16" s="14">
        <f t="shared" si="0"/>
        <v>0.20714786741943836</v>
      </c>
      <c r="J16" s="16">
        <f t="shared" si="1"/>
        <v>0.61074790265246381</v>
      </c>
      <c r="K16" s="16">
        <f t="shared" si="2"/>
        <v>0.33634994146030572</v>
      </c>
      <c r="L16" t="b">
        <f t="shared" si="3"/>
        <v>0</v>
      </c>
    </row>
    <row r="17" spans="1:12" x14ac:dyDescent="0.25">
      <c r="A17" s="2">
        <v>16</v>
      </c>
      <c r="B17" s="3">
        <v>257</v>
      </c>
      <c r="C17" s="3">
        <v>262</v>
      </c>
      <c r="D17" s="4">
        <v>69772</v>
      </c>
      <c r="E17" s="4">
        <v>69087</v>
      </c>
      <c r="F17" s="4">
        <v>685</v>
      </c>
      <c r="G17" s="13">
        <f>SUM($E$2:E17)/SUM($E$2:$E$21)</f>
        <v>0.79398312534608062</v>
      </c>
      <c r="H17" s="14">
        <f>SUM($F$2:F17)/SUM($F$2:$F$21)</f>
        <v>0.95971991892389907</v>
      </c>
      <c r="I17" s="14">
        <f t="shared" si="0"/>
        <v>0.16573679357781845</v>
      </c>
      <c r="J17" s="16">
        <f t="shared" si="1"/>
        <v>0.65146442949596139</v>
      </c>
      <c r="K17" s="16">
        <f t="shared" si="2"/>
        <v>0.30825548942793768</v>
      </c>
      <c r="L17" t="b">
        <f t="shared" si="3"/>
        <v>0</v>
      </c>
    </row>
    <row r="18" spans="1:12" x14ac:dyDescent="0.25">
      <c r="A18" s="2">
        <v>17</v>
      </c>
      <c r="B18" s="3">
        <v>263</v>
      </c>
      <c r="C18" s="3">
        <v>268</v>
      </c>
      <c r="D18" s="4">
        <v>63033</v>
      </c>
      <c r="E18" s="4">
        <v>62467</v>
      </c>
      <c r="F18" s="4">
        <v>566</v>
      </c>
      <c r="G18" s="13">
        <f>SUM($E$2:E18)/SUM($E$2:$E$21)</f>
        <v>0.84283875226418814</v>
      </c>
      <c r="H18" s="14">
        <f>SUM($F$2:F18)/SUM($F$2:$F$21)</f>
        <v>0.97014925373134331</v>
      </c>
      <c r="I18" s="14">
        <f t="shared" si="0"/>
        <v>0.12731050146715517</v>
      </c>
      <c r="J18" s="16">
        <f t="shared" si="1"/>
        <v>0.69218095633945897</v>
      </c>
      <c r="K18" s="16">
        <f t="shared" si="2"/>
        <v>0.27796829739188433</v>
      </c>
      <c r="L18" t="b">
        <f t="shared" si="3"/>
        <v>0</v>
      </c>
    </row>
    <row r="19" spans="1:12" x14ac:dyDescent="0.25">
      <c r="A19" s="2">
        <v>18</v>
      </c>
      <c r="B19" s="3">
        <v>269</v>
      </c>
      <c r="C19" s="3">
        <v>276</v>
      </c>
      <c r="D19" s="4">
        <v>68775</v>
      </c>
      <c r="E19" s="4">
        <v>68180</v>
      </c>
      <c r="F19" s="4">
        <v>595</v>
      </c>
      <c r="G19" s="13">
        <f>SUM($E$2:E19)/SUM($E$2:$E$21)</f>
        <v>0.8961625335131127</v>
      </c>
      <c r="H19" s="14">
        <f>SUM($F$2:F19)/SUM($F$2:$F$21)</f>
        <v>0.9811129537497697</v>
      </c>
      <c r="I19" s="14">
        <f t="shared" si="0"/>
        <v>8.4950420236656998E-2</v>
      </c>
      <c r="J19" s="16">
        <f t="shared" si="1"/>
        <v>0.73289748318295656</v>
      </c>
      <c r="K19" s="16">
        <f t="shared" si="2"/>
        <v>0.24821547056681315</v>
      </c>
      <c r="L19" t="b">
        <f t="shared" si="3"/>
        <v>0</v>
      </c>
    </row>
    <row r="20" spans="1:12" x14ac:dyDescent="0.25">
      <c r="A20" s="2">
        <v>19</v>
      </c>
      <c r="B20" s="3">
        <v>277</v>
      </c>
      <c r="C20" s="3">
        <v>288</v>
      </c>
      <c r="D20" s="4">
        <v>67553</v>
      </c>
      <c r="E20" s="4">
        <v>67001</v>
      </c>
      <c r="F20" s="4">
        <v>552</v>
      </c>
      <c r="G20" s="13">
        <f>SUM($E$2:E20)/SUM($E$2:$E$21)</f>
        <v>0.94856421534736324</v>
      </c>
      <c r="H20" s="14">
        <f>SUM($F$2:F20)/SUM($F$2:$F$21)</f>
        <v>0.99128431914501569</v>
      </c>
      <c r="I20" s="14">
        <f t="shared" si="0"/>
        <v>4.2720103797652453E-2</v>
      </c>
      <c r="J20" s="16">
        <f t="shared" si="1"/>
        <v>0.77361401002645414</v>
      </c>
      <c r="K20" s="16">
        <f t="shared" si="2"/>
        <v>0.21767030911856156</v>
      </c>
      <c r="L20" t="b">
        <f t="shared" si="3"/>
        <v>0</v>
      </c>
    </row>
    <row r="21" spans="1:12" x14ac:dyDescent="0.25">
      <c r="A21" s="2">
        <v>20</v>
      </c>
      <c r="B21" s="3">
        <v>289</v>
      </c>
      <c r="C21" s="3">
        <v>300</v>
      </c>
      <c r="D21" s="4">
        <v>66239</v>
      </c>
      <c r="E21" s="4">
        <v>65766</v>
      </c>
      <c r="F21" s="4">
        <v>473</v>
      </c>
      <c r="G21" s="13">
        <f>SUM($E$2:E21)/SUM($E$2:$E$21)</f>
        <v>1</v>
      </c>
      <c r="H21" s="14">
        <f>SUM($F$2:F21)/SUM($F$2:$F$21)</f>
        <v>1</v>
      </c>
      <c r="I21" s="14">
        <f t="shared" si="0"/>
        <v>0</v>
      </c>
      <c r="J21" s="16">
        <f t="shared" si="1"/>
        <v>0.81433053686995172</v>
      </c>
      <c r="K21" s="16">
        <f t="shared" si="2"/>
        <v>0.18566946313004828</v>
      </c>
      <c r="L21" t="b">
        <f t="shared" si="3"/>
        <v>0</v>
      </c>
    </row>
    <row r="22" spans="1:12" x14ac:dyDescent="0.25">
      <c r="D22" s="12">
        <f>SUM(D2:D21)</f>
        <v>1332874</v>
      </c>
      <c r="F22">
        <f>SUM(F2:F21)/D22</f>
        <v>4.0716526843497587E-2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 and WoE</vt:lpstr>
      <vt:lpstr>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RajarshiPandit</dc:creator>
  <cp:lastModifiedBy>santhoshmurali@gmail.com</cp:lastModifiedBy>
  <dcterms:created xsi:type="dcterms:W3CDTF">2017-10-07T02:40:44Z</dcterms:created>
  <dcterms:modified xsi:type="dcterms:W3CDTF">2017-10-07T06:56:39Z</dcterms:modified>
</cp:coreProperties>
</file>