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Work\GreatLakes\Optimaization Tchnique\"/>
    </mc:Choice>
  </mc:AlternateContent>
  <bookViews>
    <workbookView xWindow="0" yWindow="0" windowWidth="15360" windowHeight="7680" firstSheet="1" activeTab="5"/>
  </bookViews>
  <sheets>
    <sheet name="Sheet1" sheetId="1" r:id="rId1"/>
    <sheet name="Diet Program" sheetId="2" r:id="rId2"/>
    <sheet name="Production and Distribution " sheetId="3" r:id="rId3"/>
    <sheet name="Portfolio Selection" sheetId="4" r:id="rId4"/>
    <sheet name="Sheet5" sheetId="5" r:id="rId5"/>
    <sheet name="Investment Returns" sheetId="6" r:id="rId6"/>
  </sheets>
  <definedNames>
    <definedName name="solver_adj" localSheetId="1" hidden="1">'Diet Program'!$B$11:$E$11</definedName>
    <definedName name="solver_adj" localSheetId="5" hidden="1">'Investment Returns'!$B$16:$N$16</definedName>
    <definedName name="solver_adj" localSheetId="3" hidden="1">'Portfolio Selection'!$C$9:$C$13</definedName>
    <definedName name="solver_adj" localSheetId="2" hidden="1">'Production and Distribution '!$D$10:$F$11</definedName>
    <definedName name="solver_adj" localSheetId="0" hidden="1">Sheet1!$B$8:$D$8</definedName>
    <definedName name="solver_cvg" localSheetId="1" hidden="1">0.0001</definedName>
    <definedName name="solver_cvg" localSheetId="5" hidden="1">0.0001</definedName>
    <definedName name="solver_cvg" localSheetId="3" hidden="1">0.0001</definedName>
    <definedName name="solver_cvg" localSheetId="2" hidden="1">0.0001</definedName>
    <definedName name="solver_cvg" localSheetId="0" hidden="1">0.0001</definedName>
    <definedName name="solver_drv" localSheetId="1" hidden="1">1</definedName>
    <definedName name="solver_drv" localSheetId="5" hidden="1">1</definedName>
    <definedName name="solver_drv" localSheetId="3" hidden="1">1</definedName>
    <definedName name="solver_drv" localSheetId="2" hidden="1">1</definedName>
    <definedName name="solver_drv" localSheetId="0" hidden="1">1</definedName>
    <definedName name="solver_eng" localSheetId="1" hidden="1">2</definedName>
    <definedName name="solver_eng" localSheetId="5" hidden="1">2</definedName>
    <definedName name="solver_eng" localSheetId="3" hidden="1">2</definedName>
    <definedName name="solver_eng" localSheetId="2" hidden="1">2</definedName>
    <definedName name="solver_eng" localSheetId="0" hidden="1">2</definedName>
    <definedName name="solver_est" localSheetId="1" hidden="1">1</definedName>
    <definedName name="solver_est" localSheetId="5" hidden="1">1</definedName>
    <definedName name="solver_est" localSheetId="3" hidden="1">1</definedName>
    <definedName name="solver_est" localSheetId="2" hidden="1">1</definedName>
    <definedName name="solver_est" localSheetId="0" hidden="1">1</definedName>
    <definedName name="solver_itr" localSheetId="1" hidden="1">2147483647</definedName>
    <definedName name="solver_itr" localSheetId="5" hidden="1">2147483647</definedName>
    <definedName name="solver_itr" localSheetId="3" hidden="1">2147483647</definedName>
    <definedName name="solver_itr" localSheetId="2" hidden="1">2147483647</definedName>
    <definedName name="solver_itr" localSheetId="0" hidden="1">2147483647</definedName>
    <definedName name="solver_lhs1" localSheetId="1" hidden="1">'Diet Program'!$B$11</definedName>
    <definedName name="solver_lhs1" localSheetId="5" hidden="1">'Investment Returns'!$A$20:$A$24</definedName>
    <definedName name="solver_lhs1" localSheetId="3" hidden="1">'Portfolio Selection'!$A$19</definedName>
    <definedName name="solver_lhs1" localSheetId="2" hidden="1">'Production and Distribution '!$D$10:$F$11</definedName>
    <definedName name="solver_lhs1" localSheetId="0" hidden="1">Sheet1!$B$12</definedName>
    <definedName name="solver_lhs2" localSheetId="1" hidden="1">'Diet Program'!$B$13</definedName>
    <definedName name="solver_lhs2" localSheetId="3" hidden="1">'Portfolio Selection'!$A$20</definedName>
    <definedName name="solver_lhs2" localSheetId="2" hidden="1">'Production and Distribution '!$F$20:$F$22</definedName>
    <definedName name="solver_lhs2" localSheetId="0" hidden="1">Sheet1!$B$13</definedName>
    <definedName name="solver_lhs3" localSheetId="1" hidden="1">'Diet Program'!$B$14</definedName>
    <definedName name="solver_lhs3" localSheetId="3" hidden="1">'Portfolio Selection'!$A$21</definedName>
    <definedName name="solver_lhs3" localSheetId="2" hidden="1">'Production and Distribution '!$F$23:$F$24</definedName>
    <definedName name="solver_lhs4" localSheetId="1" hidden="1">'Diet Program'!$B$15</definedName>
    <definedName name="solver_lhs4" localSheetId="3" hidden="1">'Portfolio Selection'!$A$22</definedName>
    <definedName name="solver_lhs4" localSheetId="2" hidden="1">'Production and Distribution '!$F$24</definedName>
    <definedName name="solver_lhs5" localSheetId="1" hidden="1">'Diet Program'!$B$16</definedName>
    <definedName name="solver_lhs5" localSheetId="3" hidden="1">'Portfolio Selection'!$A$23</definedName>
    <definedName name="solver_lhs5" localSheetId="2" hidden="1">'Production and Distribution '!$F$24</definedName>
    <definedName name="solver_lhs6" localSheetId="1" hidden="1">'Diet Program'!$C$11</definedName>
    <definedName name="solver_lhs6" localSheetId="2" hidden="1">'Production and Distribution '!$F$24</definedName>
    <definedName name="solver_lhs7" localSheetId="1" hidden="1">'Diet Program'!$D$11</definedName>
    <definedName name="solver_lhs8" localSheetId="1" hidden="1">'Diet Program'!$E$11</definedName>
    <definedName name="solver_mip" localSheetId="1" hidden="1">2147483647</definedName>
    <definedName name="solver_mip" localSheetId="5" hidden="1">2147483647</definedName>
    <definedName name="solver_mip" localSheetId="3" hidden="1">2147483647</definedName>
    <definedName name="solver_mip" localSheetId="2" hidden="1">2147483647</definedName>
    <definedName name="solver_mip" localSheetId="0" hidden="1">2147483647</definedName>
    <definedName name="solver_mni" localSheetId="1" hidden="1">30</definedName>
    <definedName name="solver_mni" localSheetId="5" hidden="1">30</definedName>
    <definedName name="solver_mni" localSheetId="3" hidden="1">30</definedName>
    <definedName name="solver_mni" localSheetId="2" hidden="1">30</definedName>
    <definedName name="solver_mni" localSheetId="0" hidden="1">30</definedName>
    <definedName name="solver_mrt" localSheetId="1" hidden="1">0.075</definedName>
    <definedName name="solver_mrt" localSheetId="5" hidden="1">0.075</definedName>
    <definedName name="solver_mrt" localSheetId="3" hidden="1">0.075</definedName>
    <definedName name="solver_mrt" localSheetId="2" hidden="1">0.075</definedName>
    <definedName name="solver_mrt" localSheetId="0" hidden="1">0.075</definedName>
    <definedName name="solver_msl" localSheetId="1" hidden="1">2</definedName>
    <definedName name="solver_msl" localSheetId="5" hidden="1">2</definedName>
    <definedName name="solver_msl" localSheetId="3" hidden="1">2</definedName>
    <definedName name="solver_msl" localSheetId="2" hidden="1">2</definedName>
    <definedName name="solver_msl" localSheetId="0" hidden="1">2</definedName>
    <definedName name="solver_neg" localSheetId="1" hidden="1">1</definedName>
    <definedName name="solver_neg" localSheetId="5" hidden="1">1</definedName>
    <definedName name="solver_neg" localSheetId="3" hidden="1">1</definedName>
    <definedName name="solver_neg" localSheetId="2" hidden="1">1</definedName>
    <definedName name="solver_neg" localSheetId="0" hidden="1">1</definedName>
    <definedName name="solver_nod" localSheetId="1" hidden="1">2147483647</definedName>
    <definedName name="solver_nod" localSheetId="5" hidden="1">2147483647</definedName>
    <definedName name="solver_nod" localSheetId="3" hidden="1">2147483647</definedName>
    <definedName name="solver_nod" localSheetId="2" hidden="1">2147483647</definedName>
    <definedName name="solver_nod" localSheetId="0" hidden="1">2147483647</definedName>
    <definedName name="solver_num" localSheetId="1" hidden="1">8</definedName>
    <definedName name="solver_num" localSheetId="5" hidden="1">1</definedName>
    <definedName name="solver_num" localSheetId="3" hidden="1">5</definedName>
    <definedName name="solver_num" localSheetId="2" hidden="1">3</definedName>
    <definedName name="solver_num" localSheetId="0" hidden="1">2</definedName>
    <definedName name="solver_nwt" localSheetId="1" hidden="1">1</definedName>
    <definedName name="solver_nwt" localSheetId="5" hidden="1">1</definedName>
    <definedName name="solver_nwt" localSheetId="3" hidden="1">1</definedName>
    <definedName name="solver_nwt" localSheetId="2" hidden="1">1</definedName>
    <definedName name="solver_nwt" localSheetId="0" hidden="1">1</definedName>
    <definedName name="solver_opt" localSheetId="1" hidden="1">'Diet Program'!$F$11</definedName>
    <definedName name="solver_opt" localSheetId="5" hidden="1">'Investment Returns'!$B$17</definedName>
    <definedName name="solver_opt" localSheetId="3" hidden="1">'Portfolio Selection'!$B$16</definedName>
    <definedName name="solver_opt" localSheetId="2" hidden="1">'Production and Distribution '!$C$17</definedName>
    <definedName name="solver_opt" localSheetId="0" hidden="1">Sheet1!$B$10</definedName>
    <definedName name="solver_pre" localSheetId="1" hidden="1">0.000001</definedName>
    <definedName name="solver_pre" localSheetId="5" hidden="1">0.000001</definedName>
    <definedName name="solver_pre" localSheetId="3" hidden="1">0.000001</definedName>
    <definedName name="solver_pre" localSheetId="2" hidden="1">0.000001</definedName>
    <definedName name="solver_pre" localSheetId="0" hidden="1">0.000001</definedName>
    <definedName name="solver_rbv" localSheetId="1" hidden="1">1</definedName>
    <definedName name="solver_rbv" localSheetId="5" hidden="1">1</definedName>
    <definedName name="solver_rbv" localSheetId="3" hidden="1">1</definedName>
    <definedName name="solver_rbv" localSheetId="2" hidden="1">1</definedName>
    <definedName name="solver_rbv" localSheetId="0" hidden="1">1</definedName>
    <definedName name="solver_rel1" localSheetId="1" hidden="1">3</definedName>
    <definedName name="solver_rel1" localSheetId="5" hidden="1">2</definedName>
    <definedName name="solver_rel1" localSheetId="3" hidden="1">2</definedName>
    <definedName name="solver_rel1" localSheetId="2" hidden="1">3</definedName>
    <definedName name="solver_rel1" localSheetId="0" hidden="1">1</definedName>
    <definedName name="solver_rel2" localSheetId="1" hidden="1">3</definedName>
    <definedName name="solver_rel2" localSheetId="3" hidden="1">1</definedName>
    <definedName name="solver_rel2" localSheetId="2" hidden="1">1</definedName>
    <definedName name="solver_rel2" localSheetId="0" hidden="1">1</definedName>
    <definedName name="solver_rel3" localSheetId="1" hidden="1">3</definedName>
    <definedName name="solver_rel3" localSheetId="3" hidden="1">3</definedName>
    <definedName name="solver_rel3" localSheetId="2" hidden="1">3</definedName>
    <definedName name="solver_rel4" localSheetId="1" hidden="1">3</definedName>
    <definedName name="solver_rel4" localSheetId="3" hidden="1">3</definedName>
    <definedName name="solver_rel4" localSheetId="2" hidden="1">1</definedName>
    <definedName name="solver_rel5" localSheetId="1" hidden="1">3</definedName>
    <definedName name="solver_rel5" localSheetId="3" hidden="1">1</definedName>
    <definedName name="solver_rel5" localSheetId="2" hidden="1">1</definedName>
    <definedName name="solver_rel6" localSheetId="1" hidden="1">3</definedName>
    <definedName name="solver_rel6" localSheetId="2" hidden="1">1</definedName>
    <definedName name="solver_rel7" localSheetId="1" hidden="1">3</definedName>
    <definedName name="solver_rel8" localSheetId="1" hidden="1">3</definedName>
    <definedName name="solver_rhs1" localSheetId="1" hidden="1">0.1</definedName>
    <definedName name="solver_rhs1" localSheetId="5" hidden="1">'Investment Returns'!$C$20:$C$24</definedName>
    <definedName name="solver_rhs1" localSheetId="3" hidden="1">'Portfolio Selection'!$C$19</definedName>
    <definedName name="solver_rhs1" localSheetId="2" hidden="1">0</definedName>
    <definedName name="solver_rhs1" localSheetId="0" hidden="1">Sheet1!$E$3</definedName>
    <definedName name="solver_rhs2" localSheetId="1" hidden="1">'Diet Program'!$D$13</definedName>
    <definedName name="solver_rhs2" localSheetId="3" hidden="1">'Portfolio Selection'!$C$20</definedName>
    <definedName name="solver_rhs2" localSheetId="2" hidden="1">'Production and Distribution '!$H$20:$H$22</definedName>
    <definedName name="solver_rhs2" localSheetId="0" hidden="1">Sheet1!$E$4</definedName>
    <definedName name="solver_rhs3" localSheetId="1" hidden="1">'Diet Program'!$D$14</definedName>
    <definedName name="solver_rhs3" localSheetId="3" hidden="1">'Portfolio Selection'!$C$21</definedName>
    <definedName name="solver_rhs3" localSheetId="2" hidden="1">'Production and Distribution '!$H$23:$H$24</definedName>
    <definedName name="solver_rhs4" localSheetId="1" hidden="1">'Diet Program'!$D$15</definedName>
    <definedName name="solver_rhs4" localSheetId="3" hidden="1">'Portfolio Selection'!$C$22</definedName>
    <definedName name="solver_rhs4" localSheetId="2" hidden="1">'Production and Distribution '!$H$24</definedName>
    <definedName name="solver_rhs5" localSheetId="1" hidden="1">'Diet Program'!$D$16</definedName>
    <definedName name="solver_rhs5" localSheetId="3" hidden="1">'Portfolio Selection'!$C$23</definedName>
    <definedName name="solver_rhs5" localSheetId="2" hidden="1">'Production and Distribution '!$H$24</definedName>
    <definedName name="solver_rhs6" localSheetId="1" hidden="1">0.1</definedName>
    <definedName name="solver_rhs6" localSheetId="2" hidden="1">'Production and Distribution '!$H$24</definedName>
    <definedName name="solver_rhs7" localSheetId="1" hidden="1">0.1</definedName>
    <definedName name="solver_rhs8" localSheetId="1" hidden="1">0.1</definedName>
    <definedName name="solver_rlx" localSheetId="1" hidden="1">2</definedName>
    <definedName name="solver_rlx" localSheetId="5" hidden="1">2</definedName>
    <definedName name="solver_rlx" localSheetId="3" hidden="1">2</definedName>
    <definedName name="solver_rlx" localSheetId="2" hidden="1">2</definedName>
    <definedName name="solver_rlx" localSheetId="0" hidden="1">2</definedName>
    <definedName name="solver_rsd" localSheetId="1" hidden="1">0</definedName>
    <definedName name="solver_rsd" localSheetId="5" hidden="1">0</definedName>
    <definedName name="solver_rsd" localSheetId="3" hidden="1">0</definedName>
    <definedName name="solver_rsd" localSheetId="2" hidden="1">0</definedName>
    <definedName name="solver_rsd" localSheetId="0" hidden="1">0</definedName>
    <definedName name="solver_scl" localSheetId="1" hidden="1">1</definedName>
    <definedName name="solver_scl" localSheetId="5" hidden="1">1</definedName>
    <definedName name="solver_scl" localSheetId="3" hidden="1">1</definedName>
    <definedName name="solver_scl" localSheetId="2" hidden="1">1</definedName>
    <definedName name="solver_scl" localSheetId="0" hidden="1">1</definedName>
    <definedName name="solver_sho" localSheetId="1" hidden="1">2</definedName>
    <definedName name="solver_sho" localSheetId="5" hidden="1">2</definedName>
    <definedName name="solver_sho" localSheetId="3" hidden="1">2</definedName>
    <definedName name="solver_sho" localSheetId="2" hidden="1">2</definedName>
    <definedName name="solver_sho" localSheetId="0" hidden="1">2</definedName>
    <definedName name="solver_ssz" localSheetId="1" hidden="1">100</definedName>
    <definedName name="solver_ssz" localSheetId="5" hidden="1">100</definedName>
    <definedName name="solver_ssz" localSheetId="3" hidden="1">100</definedName>
    <definedName name="solver_ssz" localSheetId="2" hidden="1">100</definedName>
    <definedName name="solver_ssz" localSheetId="0" hidden="1">100</definedName>
    <definedName name="solver_tim" localSheetId="1" hidden="1">2147483647</definedName>
    <definedName name="solver_tim" localSheetId="5" hidden="1">2147483647</definedName>
    <definedName name="solver_tim" localSheetId="3" hidden="1">2147483647</definedName>
    <definedName name="solver_tim" localSheetId="2" hidden="1">2147483647</definedName>
    <definedName name="solver_tim" localSheetId="0" hidden="1">2147483647</definedName>
    <definedName name="solver_tol" localSheetId="1" hidden="1">0.01</definedName>
    <definedName name="solver_tol" localSheetId="5" hidden="1">0.01</definedName>
    <definedName name="solver_tol" localSheetId="3" hidden="1">0.01</definedName>
    <definedName name="solver_tol" localSheetId="2" hidden="1">0.01</definedName>
    <definedName name="solver_tol" localSheetId="0" hidden="1">0.01</definedName>
    <definedName name="solver_typ" localSheetId="1" hidden="1">2</definedName>
    <definedName name="solver_typ" localSheetId="5" hidden="1">1</definedName>
    <definedName name="solver_typ" localSheetId="3" hidden="1">1</definedName>
    <definedName name="solver_typ" localSheetId="2" hidden="1">2</definedName>
    <definedName name="solver_typ" localSheetId="0" hidden="1">1</definedName>
    <definedName name="solver_val" localSheetId="1" hidden="1">0</definedName>
    <definedName name="solver_val" localSheetId="5" hidden="1">0</definedName>
    <definedName name="solver_val" localSheetId="3" hidden="1">0</definedName>
    <definedName name="solver_val" localSheetId="2" hidden="1">0</definedName>
    <definedName name="solver_val" localSheetId="0" hidden="1">0</definedName>
    <definedName name="solver_ver" localSheetId="1" hidden="1">3</definedName>
    <definedName name="solver_ver" localSheetId="5" hidden="1">3</definedName>
    <definedName name="solver_ver" localSheetId="3" hidden="1">3</definedName>
    <definedName name="solver_ver" localSheetId="2" hidden="1">3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6" l="1"/>
  <c r="C23" i="6"/>
  <c r="A23" i="6"/>
  <c r="C22" i="6"/>
  <c r="A22" i="6"/>
  <c r="C21" i="6"/>
  <c r="A21" i="6"/>
  <c r="A20" i="6"/>
  <c r="C24" i="6"/>
  <c r="B17" i="6"/>
  <c r="A11" i="5"/>
  <c r="B10" i="5"/>
  <c r="B9" i="5"/>
  <c r="C21" i="4" l="1"/>
  <c r="A23" i="4"/>
  <c r="A20" i="4"/>
  <c r="A19" i="4"/>
  <c r="B16" i="4"/>
  <c r="A22" i="4"/>
  <c r="A21" i="4"/>
  <c r="C22" i="4" s="1"/>
  <c r="H24" i="3"/>
  <c r="H23" i="3"/>
  <c r="F24" i="3"/>
  <c r="F23" i="3"/>
  <c r="F22" i="3"/>
  <c r="F21" i="3"/>
  <c r="F20" i="3"/>
  <c r="H4" i="3"/>
  <c r="I4" i="3"/>
  <c r="J4" i="3"/>
  <c r="I3" i="3"/>
  <c r="J3" i="3"/>
  <c r="H3" i="3"/>
  <c r="B16" i="2"/>
  <c r="B15" i="2"/>
  <c r="B14" i="2"/>
  <c r="B13" i="2"/>
  <c r="F11" i="2"/>
  <c r="B13" i="1"/>
  <c r="B12" i="1"/>
  <c r="B10" i="1"/>
  <c r="C17" i="3" l="1"/>
</calcChain>
</file>

<file path=xl/sharedStrings.xml><?xml version="1.0" encoding="utf-8"?>
<sst xmlns="http://schemas.openxmlformats.org/spreadsheetml/2006/main" count="181" uniqueCount="116">
  <si>
    <t>Product</t>
  </si>
  <si>
    <t>Raw Material (Per Unit)</t>
  </si>
  <si>
    <t>Labor (Hours)</t>
  </si>
  <si>
    <t>Revenue (per dolar)</t>
  </si>
  <si>
    <t>Decision Function</t>
  </si>
  <si>
    <t>Number of Units</t>
  </si>
  <si>
    <t>X1</t>
  </si>
  <si>
    <t>Number of Units P1</t>
  </si>
  <si>
    <t>X2</t>
  </si>
  <si>
    <t>Number of Units P2</t>
  </si>
  <si>
    <t>X3</t>
  </si>
  <si>
    <t>Number of Units P3</t>
  </si>
  <si>
    <t>Objective Function</t>
  </si>
  <si>
    <t>Maximizing Reveue</t>
  </si>
  <si>
    <t>50*X1 + 60*X2 + 75*X3</t>
  </si>
  <si>
    <t>subject to</t>
  </si>
  <si>
    <t>Constarints</t>
  </si>
  <si>
    <t>2*X1 + 4*X2 + 3*X3 &lt;= 3000</t>
  </si>
  <si>
    <t>What I have</t>
  </si>
  <si>
    <t>Raw Material</t>
  </si>
  <si>
    <t>Labor</t>
  </si>
  <si>
    <t>3 *X1 + 2*X2 + 4*X3&lt;=3500</t>
  </si>
  <si>
    <t>Non-Negativity Constraints</t>
  </si>
  <si>
    <t>X1&gt;= 0 and X2 &gt;= 0 and X3 &gt;=0</t>
  </si>
  <si>
    <t>Z</t>
  </si>
  <si>
    <t>&lt;=</t>
  </si>
  <si>
    <t>Nut</t>
  </si>
  <si>
    <t>RDA</t>
  </si>
  <si>
    <t>A</t>
  </si>
  <si>
    <t>C</t>
  </si>
  <si>
    <t>D</t>
  </si>
  <si>
    <t>Fe</t>
  </si>
  <si>
    <t>Cost</t>
  </si>
  <si>
    <t>Objective</t>
  </si>
  <si>
    <t>X4</t>
  </si>
  <si>
    <t>Subject to</t>
  </si>
  <si>
    <t>&gt;=</t>
  </si>
  <si>
    <t>Milk</t>
  </si>
  <si>
    <t>Fish</t>
  </si>
  <si>
    <t>Bread</t>
  </si>
  <si>
    <t>Spinach</t>
  </si>
  <si>
    <t>Unit</t>
  </si>
  <si>
    <t>IU</t>
  </si>
  <si>
    <t>mg</t>
  </si>
  <si>
    <t>Gallon</t>
  </si>
  <si>
    <t>Pounds</t>
  </si>
  <si>
    <t>Loaf</t>
  </si>
  <si>
    <t>Pound</t>
  </si>
  <si>
    <t>Supply Capacity</t>
  </si>
  <si>
    <t>Labor Cost</t>
  </si>
  <si>
    <t>Decision Variables</t>
  </si>
  <si>
    <t>How Many Items are Shipped between Plant and Warehouse</t>
  </si>
  <si>
    <t>Plant (i)</t>
  </si>
  <si>
    <t>To Warehouse(j)</t>
  </si>
  <si>
    <t>Xij</t>
  </si>
  <si>
    <t>Quatity Shipped from Plant "i" to factory "j"</t>
  </si>
  <si>
    <t>Minimize (Transpotation, Power, Labor)</t>
  </si>
  <si>
    <t>Total Cost</t>
  </si>
  <si>
    <t>Demands</t>
  </si>
  <si>
    <t>(1.8*x11)+(2.4*x12)….(2.4*x23)</t>
  </si>
  <si>
    <t>X11 + X12 + X13</t>
  </si>
  <si>
    <t>X21 + X22 + X23</t>
  </si>
  <si>
    <t>X11 + X21</t>
  </si>
  <si>
    <t>X12 + X22</t>
  </si>
  <si>
    <t>X13 + X23</t>
  </si>
  <si>
    <t>Investment Alternative</t>
  </si>
  <si>
    <t>Expected Return Rate</t>
  </si>
  <si>
    <t>Estimated Risk</t>
  </si>
  <si>
    <t>Municipal Bonds</t>
  </si>
  <si>
    <t>Government Bonds</t>
  </si>
  <si>
    <t>Midland Oil Stock</t>
  </si>
  <si>
    <t>Western Coal Stock</t>
  </si>
  <si>
    <t>Northen Automative Stok</t>
  </si>
  <si>
    <t>Decisiion Variables</t>
  </si>
  <si>
    <t>Money can be invested in MB</t>
  </si>
  <si>
    <t>money can be invested in GB</t>
  </si>
  <si>
    <t>money can be invested in OS</t>
  </si>
  <si>
    <t>money can be invested WCA</t>
  </si>
  <si>
    <t>X5</t>
  </si>
  <si>
    <t>money can be invested in NAS</t>
  </si>
  <si>
    <t>Objctive Function</t>
  </si>
  <si>
    <t>Maximize</t>
  </si>
  <si>
    <t>z</t>
  </si>
  <si>
    <t>sum product (Investment Alternative, Return Rate)</t>
  </si>
  <si>
    <t>Constraints (Subject to)</t>
  </si>
  <si>
    <t>=</t>
  </si>
  <si>
    <t>Mon</t>
  </si>
  <si>
    <t>Tue</t>
  </si>
  <si>
    <t>Wed</t>
  </si>
  <si>
    <t>Thu</t>
  </si>
  <si>
    <t>Fri</t>
  </si>
  <si>
    <t>Sat</t>
  </si>
  <si>
    <t>Sun</t>
  </si>
  <si>
    <t>sum</t>
  </si>
  <si>
    <t>Average</t>
  </si>
  <si>
    <t>X6</t>
  </si>
  <si>
    <t>X7</t>
  </si>
  <si>
    <t>A1</t>
  </si>
  <si>
    <t>A2</t>
  </si>
  <si>
    <t>A3</t>
  </si>
  <si>
    <t>A4</t>
  </si>
  <si>
    <t>B1</t>
  </si>
  <si>
    <t>B2</t>
  </si>
  <si>
    <t>B3</t>
  </si>
  <si>
    <t>C2</t>
  </si>
  <si>
    <t>D5</t>
  </si>
  <si>
    <t>R1</t>
  </si>
  <si>
    <t>R2</t>
  </si>
  <si>
    <t>R3</t>
  </si>
  <si>
    <t>R4</t>
  </si>
  <si>
    <t>Constraints</t>
  </si>
  <si>
    <t>1&gt;</t>
  </si>
  <si>
    <t>&lt;1-2&gt;</t>
  </si>
  <si>
    <t>&lt;2-3&gt;</t>
  </si>
  <si>
    <t>&lt;3-4&gt;</t>
  </si>
  <si>
    <t>&lt;4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</si>
</sst>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0" xfId="0" applyFont="1" applyFill="1" applyBorder="1"/>
    <xf numFmtId="0" fontId="0" fillId="0" borderId="0" xfId="0" applyFont="1"/>
    <xf numFmtId="0" fontId="0" fillId="2" borderId="0" xfId="0" applyFill="1"/>
    <xf numFmtId="8" fontId="0" fillId="0" borderId="0" xfId="0" applyNumberFormat="1"/>
    <xf numFmtId="44" fontId="0" fillId="0" borderId="0" xfId="1" applyFont="1"/>
    <xf numFmtId="44" fontId="0" fillId="0" borderId="0" xfId="0" applyNumberFormat="1"/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19</xdr:row>
      <xdr:rowOff>76200</xdr:rowOff>
    </xdr:from>
    <xdr:to>
      <xdr:col>5</xdr:col>
      <xdr:colOff>323850</xdr:colOff>
      <xdr:row>24</xdr:row>
      <xdr:rowOff>85539</xdr:rowOff>
    </xdr:to>
    <xdr:sp macro="" textlink="">
      <xdr:nvSpPr>
        <xdr:cNvPr id="2" name="Star: 7 Points 1">
          <a:extLst>
            <a:ext uri="{FF2B5EF4-FFF2-40B4-BE49-F238E27FC236}">
              <a16:creationId xmlns:a16="http://schemas.microsoft.com/office/drawing/2014/main" id="{26CDEEED-B340-4466-9B2D-F7351462923F}"/>
            </a:ext>
          </a:extLst>
        </xdr:cNvPr>
        <xdr:cNvSpPr/>
      </xdr:nvSpPr>
      <xdr:spPr>
        <a:xfrm>
          <a:off x="3171825" y="1409700"/>
          <a:ext cx="1209675" cy="961839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 Solver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6</xdr:row>
      <xdr:rowOff>123825</xdr:rowOff>
    </xdr:from>
    <xdr:to>
      <xdr:col>8</xdr:col>
      <xdr:colOff>361950</xdr:colOff>
      <xdr:row>11</xdr:row>
      <xdr:rowOff>133164</xdr:rowOff>
    </xdr:to>
    <xdr:sp macro="" textlink="">
      <xdr:nvSpPr>
        <xdr:cNvPr id="2" name="Star: 7 Points 1">
          <a:extLst>
            <a:ext uri="{FF2B5EF4-FFF2-40B4-BE49-F238E27FC236}">
              <a16:creationId xmlns:a16="http://schemas.microsoft.com/office/drawing/2014/main" id="{225C9503-C13F-41AD-A0A9-E92340DCDE0A}"/>
            </a:ext>
          </a:extLst>
        </xdr:cNvPr>
        <xdr:cNvSpPr/>
      </xdr:nvSpPr>
      <xdr:spPr>
        <a:xfrm>
          <a:off x="4029075" y="1266825"/>
          <a:ext cx="1209675" cy="961839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 Solver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12" sqref="B12"/>
    </sheetView>
  </sheetViews>
  <sheetFormatPr defaultRowHeight="15" x14ac:dyDescent="0.25"/>
  <cols>
    <col min="1" max="1" width="22" bestFit="1" customWidth="1"/>
    <col min="5" max="5" width="11.42578125" bestFit="1" customWidth="1"/>
  </cols>
  <sheetData>
    <row r="1" spans="1:5" x14ac:dyDescent="0.25">
      <c r="A1" s="2"/>
      <c r="B1" s="2" t="s">
        <v>0</v>
      </c>
      <c r="C1" s="2"/>
      <c r="D1" s="2"/>
      <c r="E1" s="2" t="s">
        <v>18</v>
      </c>
    </row>
    <row r="2" spans="1:5" x14ac:dyDescent="0.25">
      <c r="A2" s="2"/>
      <c r="B2" s="2">
        <v>1</v>
      </c>
      <c r="C2" s="2">
        <v>2</v>
      </c>
      <c r="D2" s="2">
        <v>3</v>
      </c>
      <c r="E2" s="3"/>
    </row>
    <row r="3" spans="1:5" x14ac:dyDescent="0.25">
      <c r="A3" s="2" t="s">
        <v>1</v>
      </c>
      <c r="B3" s="3">
        <v>2</v>
      </c>
      <c r="C3" s="3">
        <v>4</v>
      </c>
      <c r="D3" s="3">
        <v>3</v>
      </c>
      <c r="E3" s="3">
        <v>3000</v>
      </c>
    </row>
    <row r="4" spans="1:5" x14ac:dyDescent="0.25">
      <c r="A4" s="2" t="s">
        <v>2</v>
      </c>
      <c r="B4" s="3">
        <v>3</v>
      </c>
      <c r="C4" s="3">
        <v>2</v>
      </c>
      <c r="D4" s="3">
        <v>4</v>
      </c>
      <c r="E4" s="3">
        <v>3500</v>
      </c>
    </row>
    <row r="5" spans="1:5" x14ac:dyDescent="0.25">
      <c r="A5" s="2" t="s">
        <v>3</v>
      </c>
      <c r="B5" s="3">
        <v>50</v>
      </c>
      <c r="C5" s="3">
        <v>60</v>
      </c>
      <c r="D5" s="3">
        <v>75</v>
      </c>
      <c r="E5" s="3"/>
    </row>
    <row r="7" spans="1:5" x14ac:dyDescent="0.25">
      <c r="A7" s="4" t="s">
        <v>4</v>
      </c>
      <c r="B7" t="s">
        <v>6</v>
      </c>
      <c r="C7" t="s">
        <v>8</v>
      </c>
      <c r="D7" t="s">
        <v>10</v>
      </c>
    </row>
    <row r="8" spans="1:5" x14ac:dyDescent="0.25">
      <c r="A8" t="s">
        <v>5</v>
      </c>
      <c r="B8" s="6">
        <v>0</v>
      </c>
      <c r="C8" s="6">
        <v>150</v>
      </c>
      <c r="D8" s="6">
        <v>800</v>
      </c>
    </row>
    <row r="9" spans="1:5" x14ac:dyDescent="0.25">
      <c r="A9" s="4" t="s">
        <v>12</v>
      </c>
      <c r="B9" t="s">
        <v>24</v>
      </c>
    </row>
    <row r="10" spans="1:5" x14ac:dyDescent="0.25">
      <c r="A10" t="s">
        <v>13</v>
      </c>
      <c r="B10">
        <f>SUMPRODUCT(B5:D5,B8:D8)</f>
        <v>69000</v>
      </c>
    </row>
    <row r="11" spans="1:5" x14ac:dyDescent="0.25">
      <c r="A11" s="1" t="s">
        <v>16</v>
      </c>
    </row>
    <row r="12" spans="1:5" x14ac:dyDescent="0.25">
      <c r="A12" t="s">
        <v>19</v>
      </c>
      <c r="B12">
        <f>SUMPRODUCT(B8:D8,B3:D3)</f>
        <v>3000</v>
      </c>
      <c r="C12" t="s">
        <v>25</v>
      </c>
      <c r="D12">
        <v>3000</v>
      </c>
    </row>
    <row r="13" spans="1:5" x14ac:dyDescent="0.25">
      <c r="A13" s="5" t="s">
        <v>20</v>
      </c>
      <c r="B13">
        <f>SUMPRODUCT(B4:D4,B8:D8)</f>
        <v>3500</v>
      </c>
      <c r="C13" t="s">
        <v>25</v>
      </c>
      <c r="D13">
        <v>3500</v>
      </c>
    </row>
    <row r="20" spans="1:2" x14ac:dyDescent="0.25">
      <c r="A20" s="4" t="s">
        <v>4</v>
      </c>
      <c r="B20" t="s">
        <v>5</v>
      </c>
    </row>
    <row r="21" spans="1:2" x14ac:dyDescent="0.25">
      <c r="A21" s="4" t="s">
        <v>6</v>
      </c>
      <c r="B21" t="s">
        <v>7</v>
      </c>
    </row>
    <row r="22" spans="1:2" x14ac:dyDescent="0.25">
      <c r="A22" s="4" t="s">
        <v>8</v>
      </c>
      <c r="B22" t="s">
        <v>9</v>
      </c>
    </row>
    <row r="23" spans="1:2" x14ac:dyDescent="0.25">
      <c r="A23" s="4" t="s">
        <v>10</v>
      </c>
      <c r="B23" t="s">
        <v>11</v>
      </c>
    </row>
    <row r="25" spans="1:2" x14ac:dyDescent="0.25">
      <c r="A25" s="4" t="s">
        <v>12</v>
      </c>
      <c r="B25" t="s">
        <v>13</v>
      </c>
    </row>
    <row r="26" spans="1:2" x14ac:dyDescent="0.25">
      <c r="B26" t="s">
        <v>14</v>
      </c>
    </row>
    <row r="27" spans="1:2" x14ac:dyDescent="0.25">
      <c r="A27" s="1" t="s">
        <v>16</v>
      </c>
      <c r="B27" t="s">
        <v>15</v>
      </c>
    </row>
    <row r="28" spans="1:2" x14ac:dyDescent="0.25">
      <c r="A28" t="s">
        <v>19</v>
      </c>
      <c r="B28" t="s">
        <v>17</v>
      </c>
    </row>
    <row r="29" spans="1:2" x14ac:dyDescent="0.25">
      <c r="A29" s="5" t="s">
        <v>20</v>
      </c>
      <c r="B29" t="s">
        <v>21</v>
      </c>
    </row>
    <row r="30" spans="1:2" x14ac:dyDescent="0.25">
      <c r="A30" s="5" t="s">
        <v>22</v>
      </c>
      <c r="B30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21" sqref="C21"/>
    </sheetView>
  </sheetViews>
  <sheetFormatPr defaultRowHeight="15" x14ac:dyDescent="0.25"/>
  <sheetData>
    <row r="1" spans="1:7" x14ac:dyDescent="0.25">
      <c r="B1" t="s">
        <v>44</v>
      </c>
      <c r="C1" t="s">
        <v>45</v>
      </c>
      <c r="D1" t="s">
        <v>46</v>
      </c>
      <c r="E1" t="s">
        <v>47</v>
      </c>
    </row>
    <row r="2" spans="1:7" x14ac:dyDescent="0.25">
      <c r="A2" t="s">
        <v>26</v>
      </c>
      <c r="B2" t="s">
        <v>37</v>
      </c>
      <c r="C2" t="s">
        <v>38</v>
      </c>
      <c r="D2" t="s">
        <v>39</v>
      </c>
      <c r="E2" t="s">
        <v>40</v>
      </c>
      <c r="F2" t="s">
        <v>27</v>
      </c>
      <c r="G2" t="s">
        <v>41</v>
      </c>
    </row>
    <row r="3" spans="1:7" x14ac:dyDescent="0.25">
      <c r="A3" t="s">
        <v>28</v>
      </c>
      <c r="B3">
        <v>6400</v>
      </c>
      <c r="C3">
        <v>237</v>
      </c>
      <c r="D3">
        <v>0</v>
      </c>
      <c r="E3">
        <v>34000</v>
      </c>
      <c r="F3">
        <v>5000</v>
      </c>
      <c r="G3" t="s">
        <v>42</v>
      </c>
    </row>
    <row r="4" spans="1:7" x14ac:dyDescent="0.25">
      <c r="A4" t="s">
        <v>29</v>
      </c>
      <c r="B4">
        <v>40</v>
      </c>
      <c r="C4">
        <v>0</v>
      </c>
      <c r="D4">
        <v>0</v>
      </c>
      <c r="E4">
        <v>71</v>
      </c>
      <c r="F4">
        <v>75</v>
      </c>
      <c r="G4" t="s">
        <v>43</v>
      </c>
    </row>
    <row r="5" spans="1:7" x14ac:dyDescent="0.25">
      <c r="A5" t="s">
        <v>30</v>
      </c>
      <c r="B5">
        <v>540</v>
      </c>
      <c r="C5">
        <v>0</v>
      </c>
      <c r="D5">
        <v>0</v>
      </c>
      <c r="E5">
        <v>0</v>
      </c>
      <c r="F5">
        <v>400</v>
      </c>
      <c r="G5" t="s">
        <v>42</v>
      </c>
    </row>
    <row r="6" spans="1:7" x14ac:dyDescent="0.25">
      <c r="A6" t="s">
        <v>31</v>
      </c>
      <c r="B6">
        <v>28</v>
      </c>
      <c r="C6">
        <v>7</v>
      </c>
      <c r="D6">
        <v>13</v>
      </c>
      <c r="E6">
        <v>8</v>
      </c>
      <c r="F6">
        <v>12</v>
      </c>
      <c r="G6" t="s">
        <v>43</v>
      </c>
    </row>
    <row r="7" spans="1:7" x14ac:dyDescent="0.25">
      <c r="A7" t="s">
        <v>32</v>
      </c>
      <c r="B7" s="7">
        <v>1.95</v>
      </c>
      <c r="C7" s="7">
        <v>1.8</v>
      </c>
      <c r="D7" s="7">
        <v>0.75</v>
      </c>
      <c r="E7" s="7">
        <v>0.8</v>
      </c>
    </row>
    <row r="10" spans="1:7" x14ac:dyDescent="0.25">
      <c r="A10" t="s">
        <v>33</v>
      </c>
      <c r="B10" t="s">
        <v>6</v>
      </c>
      <c r="C10" t="s">
        <v>8</v>
      </c>
      <c r="D10" t="s">
        <v>10</v>
      </c>
      <c r="E10" t="s">
        <v>34</v>
      </c>
      <c r="F10" t="s">
        <v>24</v>
      </c>
    </row>
    <row r="11" spans="1:7" x14ac:dyDescent="0.25">
      <c r="B11" s="6">
        <v>0.7407407407407407</v>
      </c>
      <c r="C11" s="6">
        <v>0.1</v>
      </c>
      <c r="D11" s="6">
        <v>0.1</v>
      </c>
      <c r="E11" s="6">
        <v>0.63901930099113224</v>
      </c>
      <c r="F11">
        <f>SUMPRODUCT(B7:E7,B11:E11)</f>
        <v>2.2106598852373502</v>
      </c>
    </row>
    <row r="12" spans="1:7" x14ac:dyDescent="0.25">
      <c r="A12" t="s">
        <v>35</v>
      </c>
      <c r="D12" t="s">
        <v>27</v>
      </c>
    </row>
    <row r="13" spans="1:7" x14ac:dyDescent="0.25">
      <c r="A13" t="s">
        <v>28</v>
      </c>
      <c r="B13">
        <f>SUMPRODUCT(B3:E3,B11:E11)</f>
        <v>26491.096974439239</v>
      </c>
      <c r="C13" t="s">
        <v>36</v>
      </c>
      <c r="D13">
        <v>5000</v>
      </c>
    </row>
    <row r="14" spans="1:7" x14ac:dyDescent="0.25">
      <c r="A14" t="s">
        <v>29</v>
      </c>
      <c r="B14">
        <f>SUMPRODUCT(B4:E4,B11:E11)</f>
        <v>75.000000000000014</v>
      </c>
      <c r="C14" t="s">
        <v>36</v>
      </c>
      <c r="D14">
        <v>75</v>
      </c>
    </row>
    <row r="15" spans="1:7" x14ac:dyDescent="0.25">
      <c r="A15" t="s">
        <v>30</v>
      </c>
      <c r="B15">
        <f>SUMPRODUCT(B5:E5,B11:E11)</f>
        <v>400</v>
      </c>
      <c r="C15" t="s">
        <v>36</v>
      </c>
      <c r="D15">
        <v>400</v>
      </c>
    </row>
    <row r="16" spans="1:7" x14ac:dyDescent="0.25">
      <c r="A16" t="s">
        <v>31</v>
      </c>
      <c r="B16">
        <f>SUMPRODUCT(B6:E6,B11:E11)</f>
        <v>27.852895148669798</v>
      </c>
      <c r="C16" t="s">
        <v>36</v>
      </c>
      <c r="D16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workbookViewId="0">
      <selection activeCell="M16" sqref="M16"/>
    </sheetView>
  </sheetViews>
  <sheetFormatPr defaultRowHeight="15" x14ac:dyDescent="0.25"/>
  <sheetData>
    <row r="1" spans="2:10" x14ac:dyDescent="0.25">
      <c r="C1" t="s">
        <v>53</v>
      </c>
      <c r="H1" t="s">
        <v>57</v>
      </c>
    </row>
    <row r="2" spans="2:10" x14ac:dyDescent="0.25">
      <c r="B2" t="s">
        <v>52</v>
      </c>
      <c r="C2">
        <v>1</v>
      </c>
      <c r="D2">
        <v>2</v>
      </c>
      <c r="E2">
        <v>3</v>
      </c>
      <c r="F2" t="s">
        <v>48</v>
      </c>
      <c r="G2" t="s">
        <v>49</v>
      </c>
      <c r="H2">
        <v>1</v>
      </c>
      <c r="I2">
        <v>2</v>
      </c>
      <c r="J2">
        <v>3</v>
      </c>
    </row>
    <row r="3" spans="2:10" x14ac:dyDescent="0.25">
      <c r="B3">
        <v>1</v>
      </c>
      <c r="C3" s="8">
        <v>0.3</v>
      </c>
      <c r="D3" s="8">
        <v>0.9</v>
      </c>
      <c r="E3" s="8">
        <v>0.8</v>
      </c>
      <c r="F3">
        <v>2000</v>
      </c>
      <c r="G3" s="8">
        <v>1.5</v>
      </c>
      <c r="H3" s="9">
        <f>C3+$G3</f>
        <v>1.8</v>
      </c>
      <c r="I3" s="9">
        <f t="shared" ref="I3:J3" si="0">D3+$G3</f>
        <v>2.4</v>
      </c>
      <c r="J3" s="9">
        <f t="shared" si="0"/>
        <v>2.2999999999999998</v>
      </c>
    </row>
    <row r="4" spans="2:10" x14ac:dyDescent="0.25">
      <c r="B4">
        <v>2</v>
      </c>
      <c r="C4" s="8">
        <v>0.7</v>
      </c>
      <c r="D4" s="8">
        <v>0.2</v>
      </c>
      <c r="E4" s="8">
        <v>0.4</v>
      </c>
      <c r="F4">
        <v>1000</v>
      </c>
      <c r="G4" s="8">
        <v>2</v>
      </c>
      <c r="H4" s="9">
        <f>C4+$G4</f>
        <v>2.7</v>
      </c>
      <c r="I4" s="9">
        <f t="shared" ref="I4" si="1">D4+$G4</f>
        <v>2.2000000000000002</v>
      </c>
      <c r="J4" s="9">
        <f t="shared" ref="J4" si="2">E4+$G4</f>
        <v>2.4</v>
      </c>
    </row>
    <row r="5" spans="2:10" x14ac:dyDescent="0.25">
      <c r="B5" t="s">
        <v>58</v>
      </c>
      <c r="C5">
        <v>500</v>
      </c>
      <c r="D5">
        <v>2000</v>
      </c>
      <c r="E5">
        <v>900</v>
      </c>
    </row>
    <row r="7" spans="2:10" x14ac:dyDescent="0.25">
      <c r="B7" t="s">
        <v>50</v>
      </c>
      <c r="C7" t="s">
        <v>51</v>
      </c>
    </row>
    <row r="8" spans="2:10" x14ac:dyDescent="0.25">
      <c r="D8" t="s">
        <v>55</v>
      </c>
    </row>
    <row r="9" spans="2:10" x14ac:dyDescent="0.25">
      <c r="C9" t="s">
        <v>54</v>
      </c>
      <c r="D9">
        <v>1</v>
      </c>
      <c r="E9">
        <v>2</v>
      </c>
      <c r="F9">
        <v>3</v>
      </c>
    </row>
    <row r="10" spans="2:10" x14ac:dyDescent="0.25">
      <c r="C10">
        <v>1</v>
      </c>
      <c r="D10" s="6">
        <v>500</v>
      </c>
      <c r="E10" s="6">
        <v>600</v>
      </c>
      <c r="F10" s="6">
        <v>900</v>
      </c>
    </row>
    <row r="11" spans="2:10" x14ac:dyDescent="0.25">
      <c r="C11">
        <v>2</v>
      </c>
      <c r="D11" s="6">
        <v>0</v>
      </c>
      <c r="E11" s="6">
        <v>1000</v>
      </c>
      <c r="F11" s="6">
        <v>0</v>
      </c>
    </row>
    <row r="15" spans="2:10" x14ac:dyDescent="0.25">
      <c r="B15" t="s">
        <v>33</v>
      </c>
      <c r="C15" t="s">
        <v>56</v>
      </c>
    </row>
    <row r="16" spans="2:10" x14ac:dyDescent="0.25">
      <c r="C16" t="s">
        <v>24</v>
      </c>
      <c r="D16" t="s">
        <v>59</v>
      </c>
    </row>
    <row r="17" spans="2:8" x14ac:dyDescent="0.25">
      <c r="C17" s="10">
        <f>SUMPRODUCT(D10:F11,H3:J4)</f>
        <v>6610</v>
      </c>
    </row>
    <row r="19" spans="2:8" x14ac:dyDescent="0.25">
      <c r="B19" t="s">
        <v>35</v>
      </c>
    </row>
    <row r="20" spans="2:8" x14ac:dyDescent="0.25">
      <c r="B20" t="s">
        <v>62</v>
      </c>
      <c r="C20" s="9" t="s">
        <v>36</v>
      </c>
      <c r="D20">
        <v>500</v>
      </c>
      <c r="F20">
        <f>SUM(D10:D11)</f>
        <v>500</v>
      </c>
      <c r="G20" s="9" t="s">
        <v>25</v>
      </c>
      <c r="H20">
        <v>500</v>
      </c>
    </row>
    <row r="21" spans="2:8" x14ac:dyDescent="0.25">
      <c r="B21" t="s">
        <v>63</v>
      </c>
      <c r="C21" t="s">
        <v>36</v>
      </c>
      <c r="D21">
        <v>2000</v>
      </c>
      <c r="F21">
        <f>SUM(E10:E11)</f>
        <v>1600</v>
      </c>
      <c r="G21" t="s">
        <v>25</v>
      </c>
      <c r="H21">
        <v>2000</v>
      </c>
    </row>
    <row r="22" spans="2:8" x14ac:dyDescent="0.25">
      <c r="B22" t="s">
        <v>64</v>
      </c>
      <c r="C22" t="s">
        <v>36</v>
      </c>
      <c r="D22">
        <v>900</v>
      </c>
      <c r="F22">
        <f>SUM(F10:F11)</f>
        <v>900</v>
      </c>
      <c r="G22" t="s">
        <v>25</v>
      </c>
      <c r="H22">
        <v>900</v>
      </c>
    </row>
    <row r="23" spans="2:8" x14ac:dyDescent="0.25">
      <c r="B23" t="s">
        <v>60</v>
      </c>
      <c r="C23" t="s">
        <v>25</v>
      </c>
      <c r="D23">
        <v>3000</v>
      </c>
      <c r="F23">
        <f>SUM(D10:F10)</f>
        <v>2000</v>
      </c>
      <c r="G23" t="s">
        <v>36</v>
      </c>
      <c r="H23">
        <f>F3</f>
        <v>2000</v>
      </c>
    </row>
    <row r="24" spans="2:8" x14ac:dyDescent="0.25">
      <c r="B24" t="s">
        <v>61</v>
      </c>
      <c r="C24" t="s">
        <v>25</v>
      </c>
      <c r="D24">
        <v>2500</v>
      </c>
      <c r="F24">
        <f>SUM(D11:F11)</f>
        <v>1000</v>
      </c>
      <c r="G24" t="s">
        <v>36</v>
      </c>
      <c r="H24">
        <f>F4</f>
        <v>1000</v>
      </c>
    </row>
    <row r="25" spans="2:8" x14ac:dyDescent="0.25">
      <c r="B25" t="s">
        <v>54</v>
      </c>
      <c r="C25" t="s">
        <v>36</v>
      </c>
      <c r="D25">
        <v>0</v>
      </c>
      <c r="F25" t="s">
        <v>54</v>
      </c>
      <c r="G25" t="s">
        <v>36</v>
      </c>
      <c r="H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3" workbookViewId="0">
      <selection activeCell="B16" sqref="B16"/>
    </sheetView>
  </sheetViews>
  <sheetFormatPr defaultRowHeight="15" x14ac:dyDescent="0.25"/>
  <cols>
    <col min="1" max="1" width="22" bestFit="1" customWidth="1"/>
    <col min="2" max="2" width="28.28515625" bestFit="1" customWidth="1"/>
    <col min="3" max="3" width="14" bestFit="1" customWidth="1"/>
  </cols>
  <sheetData>
    <row r="1" spans="1:3" x14ac:dyDescent="0.25">
      <c r="A1" t="s">
        <v>65</v>
      </c>
      <c r="B1" t="s">
        <v>66</v>
      </c>
      <c r="C1" t="s">
        <v>67</v>
      </c>
    </row>
    <row r="2" spans="1:3" x14ac:dyDescent="0.25">
      <c r="A2" t="s">
        <v>68</v>
      </c>
      <c r="B2">
        <v>7.5</v>
      </c>
      <c r="C2">
        <v>2</v>
      </c>
    </row>
    <row r="3" spans="1:3" x14ac:dyDescent="0.25">
      <c r="A3" t="s">
        <v>69</v>
      </c>
      <c r="B3">
        <v>6.5</v>
      </c>
      <c r="C3">
        <v>0</v>
      </c>
    </row>
    <row r="4" spans="1:3" x14ac:dyDescent="0.25">
      <c r="A4" t="s">
        <v>70</v>
      </c>
      <c r="B4">
        <v>11.9</v>
      </c>
      <c r="C4">
        <v>6</v>
      </c>
    </row>
    <row r="5" spans="1:3" x14ac:dyDescent="0.25">
      <c r="A5" t="s">
        <v>71</v>
      </c>
      <c r="B5">
        <v>8.8000000000000007</v>
      </c>
      <c r="C5">
        <v>4.5</v>
      </c>
    </row>
    <row r="6" spans="1:3" x14ac:dyDescent="0.25">
      <c r="A6" t="s">
        <v>72</v>
      </c>
      <c r="B6">
        <v>10</v>
      </c>
      <c r="C6">
        <v>5</v>
      </c>
    </row>
    <row r="8" spans="1:3" x14ac:dyDescent="0.25">
      <c r="A8" t="s">
        <v>73</v>
      </c>
    </row>
    <row r="9" spans="1:3" x14ac:dyDescent="0.25">
      <c r="A9" t="s">
        <v>6</v>
      </c>
      <c r="B9" t="s">
        <v>74</v>
      </c>
      <c r="C9">
        <v>0</v>
      </c>
    </row>
    <row r="10" spans="1:3" x14ac:dyDescent="0.25">
      <c r="A10" t="s">
        <v>8</v>
      </c>
      <c r="B10" t="s">
        <v>75</v>
      </c>
      <c r="C10">
        <v>249999.99999999997</v>
      </c>
    </row>
    <row r="11" spans="1:3" x14ac:dyDescent="0.25">
      <c r="A11" t="s">
        <v>10</v>
      </c>
      <c r="B11" t="s">
        <v>76</v>
      </c>
      <c r="C11">
        <v>250000</v>
      </c>
    </row>
    <row r="12" spans="1:3" x14ac:dyDescent="0.25">
      <c r="A12" t="s">
        <v>34</v>
      </c>
      <c r="B12" t="s">
        <v>77</v>
      </c>
      <c r="C12">
        <v>0</v>
      </c>
    </row>
    <row r="13" spans="1:3" x14ac:dyDescent="0.25">
      <c r="A13" t="s">
        <v>78</v>
      </c>
      <c r="B13" t="s">
        <v>79</v>
      </c>
      <c r="C13">
        <v>0</v>
      </c>
    </row>
    <row r="15" spans="1:3" x14ac:dyDescent="0.25">
      <c r="A15" t="s">
        <v>80</v>
      </c>
      <c r="B15" t="s">
        <v>81</v>
      </c>
      <c r="C15" t="s">
        <v>83</v>
      </c>
    </row>
    <row r="16" spans="1:3" x14ac:dyDescent="0.25">
      <c r="A16" t="s">
        <v>82</v>
      </c>
      <c r="B16">
        <f>SUMPRODUCT(C9:C13,B2:B6)</f>
        <v>4600000</v>
      </c>
    </row>
    <row r="18" spans="1:3" x14ac:dyDescent="0.25">
      <c r="A18" t="s">
        <v>84</v>
      </c>
    </row>
    <row r="19" spans="1:3" x14ac:dyDescent="0.25">
      <c r="A19">
        <f>SUM(C9:C13)</f>
        <v>500000</v>
      </c>
      <c r="B19" t="s">
        <v>85</v>
      </c>
      <c r="C19">
        <v>500000</v>
      </c>
    </row>
    <row r="20" spans="1:3" x14ac:dyDescent="0.25">
      <c r="A20">
        <f>C12</f>
        <v>0</v>
      </c>
      <c r="B20" t="s">
        <v>25</v>
      </c>
      <c r="C20">
        <v>250000</v>
      </c>
    </row>
    <row r="21" spans="1:3" x14ac:dyDescent="0.25">
      <c r="A21">
        <f>C9+C10</f>
        <v>249999.99999999997</v>
      </c>
      <c r="B21" t="s">
        <v>36</v>
      </c>
      <c r="C21">
        <f>0.2*C19</f>
        <v>100000</v>
      </c>
    </row>
    <row r="22" spans="1:3" x14ac:dyDescent="0.25">
      <c r="A22">
        <f>C10</f>
        <v>249999.99999999997</v>
      </c>
      <c r="B22" t="s">
        <v>36</v>
      </c>
      <c r="C22">
        <f>0.3*A21</f>
        <v>74999.999999999985</v>
      </c>
    </row>
    <row r="23" spans="1:3" x14ac:dyDescent="0.25">
      <c r="A23">
        <f>SUMPRODUCT(C2:C6,C9:C13)/C19</f>
        <v>3</v>
      </c>
      <c r="B23" t="s">
        <v>25</v>
      </c>
      <c r="C2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9" sqref="I9"/>
    </sheetView>
  </sheetViews>
  <sheetFormatPr defaultRowHeight="15" x14ac:dyDescent="0.25"/>
  <sheetData>
    <row r="1" spans="1:9" x14ac:dyDescent="0.25">
      <c r="C1" t="s">
        <v>6</v>
      </c>
      <c r="D1" t="s">
        <v>8</v>
      </c>
      <c r="E1" t="s">
        <v>10</v>
      </c>
      <c r="F1" t="s">
        <v>34</v>
      </c>
      <c r="G1" t="s">
        <v>78</v>
      </c>
      <c r="H1" t="s">
        <v>95</v>
      </c>
      <c r="I1" t="s">
        <v>96</v>
      </c>
    </row>
    <row r="2" spans="1:9" x14ac:dyDescent="0.25">
      <c r="A2" t="s">
        <v>86</v>
      </c>
      <c r="B2">
        <v>14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87</v>
      </c>
      <c r="B3">
        <v>11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</row>
    <row r="4" spans="1:9" x14ac:dyDescent="0.25">
      <c r="A4" t="s">
        <v>88</v>
      </c>
      <c r="B4">
        <v>13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</row>
    <row r="5" spans="1:9" x14ac:dyDescent="0.25">
      <c r="A5" t="s">
        <v>89</v>
      </c>
      <c r="B5">
        <v>15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</row>
    <row r="6" spans="1:9" x14ac:dyDescent="0.25">
      <c r="A6" t="s">
        <v>90</v>
      </c>
      <c r="B6">
        <v>17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</row>
    <row r="7" spans="1:9" x14ac:dyDescent="0.25">
      <c r="A7" t="s">
        <v>91</v>
      </c>
      <c r="B7">
        <v>19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</row>
    <row r="8" spans="1:9" x14ac:dyDescent="0.25">
      <c r="A8" t="s">
        <v>92</v>
      </c>
      <c r="B8">
        <v>16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5">
      <c r="A9" t="s">
        <v>93</v>
      </c>
      <c r="B9">
        <f>SUM(B2:B8)</f>
        <v>105</v>
      </c>
    </row>
    <row r="10" spans="1:9" x14ac:dyDescent="0.25">
      <c r="A10" t="s">
        <v>94</v>
      </c>
      <c r="B10">
        <f>B9/7</f>
        <v>15</v>
      </c>
    </row>
    <row r="11" spans="1:9" x14ac:dyDescent="0.25">
      <c r="A11">
        <f>_xlfn.STDEV.P(B2:B8)</f>
        <v>2.4494897427831779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F1" sqref="F1"/>
    </sheetView>
  </sheetViews>
  <sheetFormatPr defaultRowHeight="15" x14ac:dyDescent="0.25"/>
  <sheetData>
    <row r="1" spans="1:14" x14ac:dyDescent="0.25">
      <c r="B1" s="11" t="s">
        <v>111</v>
      </c>
      <c r="C1" s="12" t="s">
        <v>112</v>
      </c>
      <c r="D1" s="12" t="s">
        <v>113</v>
      </c>
      <c r="E1" s="12" t="s">
        <v>114</v>
      </c>
      <c r="F1" t="s">
        <v>115</v>
      </c>
    </row>
    <row r="2" spans="1:14" x14ac:dyDescent="0.25">
      <c r="A2" t="s">
        <v>28</v>
      </c>
      <c r="B2" s="10" t="s">
        <v>97</v>
      </c>
      <c r="C2" s="10"/>
    </row>
    <row r="3" spans="1:14" x14ac:dyDescent="0.25">
      <c r="C3" s="10" t="s">
        <v>98</v>
      </c>
      <c r="D3" s="10"/>
    </row>
    <row r="4" spans="1:14" x14ac:dyDescent="0.25">
      <c r="D4" s="10" t="s">
        <v>99</v>
      </c>
      <c r="E4" s="10"/>
    </row>
    <row r="15" spans="1:14" x14ac:dyDescent="0.25"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</row>
    <row r="16" spans="1:14" x14ac:dyDescent="0.25">
      <c r="B16">
        <v>10000</v>
      </c>
      <c r="C16">
        <v>0</v>
      </c>
      <c r="D16">
        <v>13000</v>
      </c>
      <c r="E16">
        <v>0</v>
      </c>
      <c r="F16">
        <v>0</v>
      </c>
      <c r="G16">
        <v>0</v>
      </c>
      <c r="H16">
        <v>0</v>
      </c>
      <c r="I16">
        <v>0</v>
      </c>
      <c r="J16">
        <v>16900</v>
      </c>
      <c r="K16">
        <v>0</v>
      </c>
      <c r="L16">
        <v>0</v>
      </c>
      <c r="M16">
        <v>0</v>
      </c>
      <c r="N16">
        <v>0</v>
      </c>
    </row>
    <row r="17" spans="1:3" x14ac:dyDescent="0.25">
      <c r="A17" t="s">
        <v>24</v>
      </c>
      <c r="B17">
        <f>SUM((1.3*E16),1.5*H16,1.7*I16,1.2*J16)</f>
        <v>20280</v>
      </c>
    </row>
    <row r="19" spans="1:3" x14ac:dyDescent="0.25">
      <c r="A19" t="s">
        <v>110</v>
      </c>
    </row>
    <row r="20" spans="1:3" x14ac:dyDescent="0.25">
      <c r="A20">
        <f>B16+F16+K16</f>
        <v>10000</v>
      </c>
      <c r="B20" t="s">
        <v>85</v>
      </c>
      <c r="C20">
        <v>10000</v>
      </c>
    </row>
    <row r="21" spans="1:3" x14ac:dyDescent="0.25">
      <c r="A21">
        <f>C16+G16+I16+L16</f>
        <v>0</v>
      </c>
      <c r="B21" t="s">
        <v>85</v>
      </c>
      <c r="C21">
        <f>K16</f>
        <v>0</v>
      </c>
    </row>
    <row r="22" spans="1:3" x14ac:dyDescent="0.25">
      <c r="A22">
        <f>D16+H16+M16</f>
        <v>13000</v>
      </c>
      <c r="B22" t="s">
        <v>85</v>
      </c>
      <c r="C22">
        <f>L16+(1.3*B16)</f>
        <v>13000</v>
      </c>
    </row>
    <row r="23" spans="1:3" x14ac:dyDescent="0.25">
      <c r="A23">
        <f>E16+N16</f>
        <v>0</v>
      </c>
      <c r="B23" t="s">
        <v>85</v>
      </c>
      <c r="C23">
        <f>M16+(1.3*C16)+(1.5*F16)</f>
        <v>0</v>
      </c>
    </row>
    <row r="24" spans="1:3" x14ac:dyDescent="0.25">
      <c r="A24">
        <f>J16</f>
        <v>16900</v>
      </c>
      <c r="B24" t="s">
        <v>85</v>
      </c>
      <c r="C24">
        <f>N16+(1.3*D16)+(1.5*G16)</f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Diet Program</vt:lpstr>
      <vt:lpstr>Production and Distribution </vt:lpstr>
      <vt:lpstr>Portfolio Selection</vt:lpstr>
      <vt:lpstr>Sheet5</vt:lpstr>
      <vt:lpstr>Investment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santhoshmurali@gmail.com</dc:creator>
  <cp:lastModifiedBy>santhoshmurali@gmail.com</cp:lastModifiedBy>
  <dcterms:created xsi:type="dcterms:W3CDTF">2017-07-27T07:56:27Z</dcterms:created>
  <dcterms:modified xsi:type="dcterms:W3CDTF">2017-07-27T12:47:16Z</dcterms:modified>
</cp:coreProperties>
</file>