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20490" windowHeight="7080" activeTab="3"/>
  </bookViews>
  <sheets>
    <sheet name="Question 1" sheetId="7" r:id="rId1"/>
    <sheet name="Question 2" sheetId="2" r:id="rId2"/>
    <sheet name="Question 3" sheetId="8" r:id="rId3"/>
    <sheet name="Question 5 - Single Sourcing" sheetId="5" r:id="rId4"/>
    <sheet name="Question 5 - Multi Sourcing " sheetId="6" r:id="rId5"/>
  </sheets>
  <definedNames>
    <definedName name="solver_adj" localSheetId="0" hidden="1">'Question 1'!$B$5:$E$5</definedName>
    <definedName name="solver_adj" localSheetId="1" hidden="1">'Question 2'!$B$7:$C$7</definedName>
    <definedName name="solver_adj" localSheetId="2" hidden="1">'Question 3'!$A$5:$F$5</definedName>
    <definedName name="solver_adj" localSheetId="4" hidden="1">'Question 5 - Multi Sourcing '!$B$9:$D$13,'Question 5 - Multi Sourcing '!$A$18:$E$18</definedName>
    <definedName name="solver_adj" localSheetId="3" hidden="1">'Question 5 - Single Sourcing'!$B$10:$D$14,'Question 5 - Single Sourcing'!$A$20:$E$20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0" hidden="1">'Question 1'!$B$21</definedName>
    <definedName name="solver_lhs1" localSheetId="1" hidden="1">'Question 2'!$F$2:$F$4</definedName>
    <definedName name="solver_lhs1" localSheetId="2" hidden="1">'Question 3'!$H$6:$H$8</definedName>
    <definedName name="solver_lhs1" localSheetId="4" hidden="1">'Question 5 - Multi Sourcing '!$A$18:$E$18</definedName>
    <definedName name="solver_lhs1" localSheetId="3" hidden="1">'Question 5 - Single Sourcing'!$A$20:$E$20</definedName>
    <definedName name="solver_lhs2" localSheetId="0" hidden="1">'Question 1'!$B$22</definedName>
    <definedName name="solver_lhs2" localSheetId="2" hidden="1">'Question 3'!$H$9:$H$11</definedName>
    <definedName name="solver_lhs2" localSheetId="4" hidden="1">'Question 5 - Multi Sourcing '!$G$2:$G$6</definedName>
    <definedName name="solver_lhs2" localSheetId="3" hidden="1">'Question 5 - Single Sourcing'!$B$10:$D$14</definedName>
    <definedName name="solver_lhs3" localSheetId="0" hidden="1">'Question 1'!$B$23</definedName>
    <definedName name="solver_lhs3" localSheetId="4" hidden="1">'Question 5 - Multi Sourcing '!$G$7:$G$9</definedName>
    <definedName name="solver_lhs3" localSheetId="3" hidden="1">'Question 5 - Single Sourcing'!$G$2:$G$4</definedName>
    <definedName name="solver_lhs4" localSheetId="0" hidden="1">'Question 1'!$B$23:$B$26</definedName>
    <definedName name="solver_lhs4" localSheetId="3" hidden="1">'Question 5 - Single Sourcing'!$G$5:$G$9</definedName>
    <definedName name="solver_lhs5" localSheetId="0" hidden="1">'Question 1'!$B$24</definedName>
    <definedName name="solver_lhs6" localSheetId="0" hidden="1">'Question 1'!$B$25</definedName>
    <definedName name="solver_lhs7" localSheetId="0" hidden="1">'Question 1'!$B$26</definedName>
    <definedName name="solver_lhs8" localSheetId="0" hidden="1">'Question 1'!$B$27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0" hidden="1">8</definedName>
    <definedName name="solver_num" localSheetId="1" hidden="1">1</definedName>
    <definedName name="solver_num" localSheetId="2" hidden="1">2</definedName>
    <definedName name="solver_num" localSheetId="4" hidden="1">3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0" hidden="1">'Question 1'!$B$12</definedName>
    <definedName name="solver_opt" localSheetId="1" hidden="1">'Question 2'!$C$9</definedName>
    <definedName name="solver_opt" localSheetId="2" hidden="1">'Question 3'!$D$7</definedName>
    <definedName name="solver_opt" localSheetId="4" hidden="1">'Question 5 - Multi Sourcing '!$D$15</definedName>
    <definedName name="solver_opt" localSheetId="3" hidden="1">'Question 5 - Single Sourcing'!$D$16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1" localSheetId="4" hidden="1">5</definedName>
    <definedName name="solver_rel1" localSheetId="3" hidden="1">5</definedName>
    <definedName name="solver_rel2" localSheetId="0" hidden="1">1</definedName>
    <definedName name="solver_rel2" localSheetId="2" hidden="1">1</definedName>
    <definedName name="solver_rel2" localSheetId="4" hidden="1">1</definedName>
    <definedName name="solver_rel2" localSheetId="3" hidden="1">5</definedName>
    <definedName name="solver_rel3" localSheetId="0" hidden="1">1</definedName>
    <definedName name="solver_rel3" localSheetId="4" hidden="1">2</definedName>
    <definedName name="solver_rel3" localSheetId="3" hidden="1">2</definedName>
    <definedName name="solver_rel4" localSheetId="0" hidden="1">3</definedName>
    <definedName name="solver_rel4" localSheetId="3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hs1" localSheetId="0" hidden="1">'Question 1'!$D$21</definedName>
    <definedName name="solver_rhs1" localSheetId="1" hidden="1">'Question 2'!$H$2:$H$4</definedName>
    <definedName name="solver_rhs1" localSheetId="2" hidden="1">0</definedName>
    <definedName name="solver_rhs1" localSheetId="4" hidden="1">binary</definedName>
    <definedName name="solver_rhs1" localSheetId="3" hidden="1">binary</definedName>
    <definedName name="solver_rhs2" localSheetId="0" hidden="1">'Question 1'!$D$22</definedName>
    <definedName name="solver_rhs2" localSheetId="2" hidden="1">'Question 3'!$J$9:$J$11</definedName>
    <definedName name="solver_rhs2" localSheetId="4" hidden="1">'Question 5 - Multi Sourcing '!$I$2:$I$6</definedName>
    <definedName name="solver_rhs2" localSheetId="3" hidden="1">binary</definedName>
    <definedName name="solver_rhs3" localSheetId="0" hidden="1">'Question 1'!$D$23</definedName>
    <definedName name="solver_rhs3" localSheetId="4" hidden="1">'Question 5 - Multi Sourcing '!$I$7:$I$9</definedName>
    <definedName name="solver_rhs3" localSheetId="3" hidden="1">'Question 5 - Single Sourcing'!$I$2:$I$4</definedName>
    <definedName name="solver_rhs4" localSheetId="0" hidden="1">1</definedName>
    <definedName name="solver_rhs4" localSheetId="3" hidden="1">'Question 5 - Single Sourcing'!$I$5:$I$9</definedName>
    <definedName name="solver_rhs5" localSheetId="0" hidden="1">'Question 1'!$D$24</definedName>
    <definedName name="solver_rhs6" localSheetId="0" hidden="1">'Question 1'!$D$25</definedName>
    <definedName name="solver_rhs7" localSheetId="0" hidden="1">'Question 1'!$D$26</definedName>
    <definedName name="solver_rhs8" localSheetId="0" hidden="1">'Question 1'!$D$27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C9" i="8"/>
  <c r="D7" i="8"/>
  <c r="C11" i="8" s="1"/>
  <c r="H11" i="8"/>
  <c r="H10" i="8"/>
  <c r="H9" i="8"/>
  <c r="H8" i="8"/>
  <c r="H7" i="8"/>
  <c r="H6" i="8"/>
  <c r="D15" i="2" l="1"/>
  <c r="D13" i="2"/>
  <c r="D14" i="2"/>
  <c r="D12" i="2"/>
  <c r="D26" i="7" l="1"/>
  <c r="B26" i="7"/>
  <c r="D25" i="7"/>
  <c r="B25" i="7"/>
  <c r="D24" i="7"/>
  <c r="B24" i="7"/>
  <c r="D23" i="7"/>
  <c r="B23" i="7"/>
  <c r="E7" i="7"/>
  <c r="D7" i="7"/>
  <c r="C7" i="7"/>
  <c r="B7" i="7"/>
  <c r="E6" i="7"/>
  <c r="D6" i="7"/>
  <c r="D8" i="7" s="1"/>
  <c r="B27" i="7" s="1"/>
  <c r="C6" i="7"/>
  <c r="B6" i="7"/>
  <c r="F5" i="7"/>
  <c r="B21" i="7" s="1"/>
  <c r="B8" i="7" l="1"/>
  <c r="C8" i="7"/>
  <c r="D27" i="7" s="1"/>
  <c r="E8" i="7"/>
  <c r="F7" i="7"/>
  <c r="B22" i="7" s="1"/>
  <c r="F6" i="7"/>
  <c r="I9" i="5"/>
  <c r="G9" i="5"/>
  <c r="I8" i="5"/>
  <c r="G8" i="5"/>
  <c r="I7" i="5"/>
  <c r="G7" i="5"/>
  <c r="I6" i="5"/>
  <c r="G6" i="5"/>
  <c r="I5" i="5"/>
  <c r="G5" i="5"/>
  <c r="G4" i="5"/>
  <c r="G3" i="5"/>
  <c r="G2" i="5"/>
  <c r="J15" i="5"/>
  <c r="J16" i="5"/>
  <c r="J17" i="5"/>
  <c r="J18" i="5"/>
  <c r="I15" i="5"/>
  <c r="I16" i="5"/>
  <c r="I17" i="5"/>
  <c r="I18" i="5"/>
  <c r="H15" i="5"/>
  <c r="H16" i="5"/>
  <c r="H17" i="5"/>
  <c r="H18" i="5"/>
  <c r="J14" i="5"/>
  <c r="I14" i="5"/>
  <c r="D16" i="5" s="1"/>
  <c r="H14" i="5"/>
  <c r="F8" i="7" l="1"/>
  <c r="B12" i="7" s="1"/>
  <c r="I6" i="6"/>
  <c r="I5" i="6"/>
  <c r="I4" i="6"/>
  <c r="I3" i="6"/>
  <c r="I2" i="6"/>
  <c r="D15" i="6"/>
  <c r="G9" i="6"/>
  <c r="G8" i="6"/>
  <c r="G7" i="6"/>
  <c r="G6" i="6"/>
  <c r="G5" i="6"/>
  <c r="G4" i="6"/>
  <c r="G3" i="6"/>
  <c r="G2" i="6"/>
  <c r="C9" i="2"/>
  <c r="D16" i="2" s="1"/>
  <c r="F4" i="2" l="1"/>
  <c r="F3" i="2"/>
  <c r="F2" i="2"/>
</calcChain>
</file>

<file path=xl/sharedStrings.xml><?xml version="1.0" encoding="utf-8"?>
<sst xmlns="http://schemas.openxmlformats.org/spreadsheetml/2006/main" count="148" uniqueCount="61">
  <si>
    <t>x1</t>
  </si>
  <si>
    <t>x2</t>
  </si>
  <si>
    <t>&lt;=</t>
  </si>
  <si>
    <t>&gt;=</t>
  </si>
  <si>
    <t>z</t>
  </si>
  <si>
    <t>LHS</t>
  </si>
  <si>
    <t>RHS</t>
  </si>
  <si>
    <t>Cost</t>
  </si>
  <si>
    <t>=</t>
  </si>
  <si>
    <t>Mix1</t>
  </si>
  <si>
    <t>Mix2</t>
  </si>
  <si>
    <t>Max qty (lb)</t>
  </si>
  <si>
    <t>X</t>
  </si>
  <si>
    <t>Y</t>
  </si>
  <si>
    <t>Z</t>
  </si>
  <si>
    <t>S1</t>
  </si>
  <si>
    <t>S2</t>
  </si>
  <si>
    <t>S3</t>
  </si>
  <si>
    <t>S4</t>
  </si>
  <si>
    <t>S5</t>
  </si>
  <si>
    <t>Annual Cost</t>
  </si>
  <si>
    <t>Demand</t>
  </si>
  <si>
    <t>Cost * Demand Quantity</t>
  </si>
  <si>
    <t>z (Min)</t>
  </si>
  <si>
    <t>Supplier selection</t>
  </si>
  <si>
    <t>Long Term Bonds</t>
  </si>
  <si>
    <t>Medium Term Bonds</t>
  </si>
  <si>
    <t>Government Bonds</t>
  </si>
  <si>
    <t>Short-Term Bonds</t>
  </si>
  <si>
    <t>Expected Return</t>
  </si>
  <si>
    <t>Risk Index</t>
  </si>
  <si>
    <t>Decision Variables sum( (investment*return)-(investement*risk)i)</t>
  </si>
  <si>
    <t>Fund Available</t>
  </si>
  <si>
    <t>Average risk index of portfolio &lt;= 6%</t>
  </si>
  <si>
    <t>At most 45% of the total amount invested can be invested in any single bond</t>
  </si>
  <si>
    <t>The expected return of the Government bond portfolio should be at least 1.2 times the return of the Long term and medium term bond portfolio.</t>
  </si>
  <si>
    <t>Constraints</t>
  </si>
  <si>
    <t>Available Fund</t>
  </si>
  <si>
    <t>Average Risk Portfolio</t>
  </si>
  <si>
    <t>Long Term</t>
  </si>
  <si>
    <t>Medium Term</t>
  </si>
  <si>
    <t>Government bonds</t>
  </si>
  <si>
    <t>Short Term</t>
  </si>
  <si>
    <t>Govt Bond Expected Return Rate</t>
  </si>
  <si>
    <t>Objective: (Maximize Returns) - Z</t>
  </si>
  <si>
    <t>Profit</t>
  </si>
  <si>
    <t>Peanuts</t>
  </si>
  <si>
    <t>Cashews</t>
  </si>
  <si>
    <t>Almonds</t>
  </si>
  <si>
    <t>Easy Out Chocolates</t>
  </si>
  <si>
    <t xml:space="preserve">Slugger Candy </t>
  </si>
  <si>
    <t>Total profit</t>
  </si>
  <si>
    <t>$ Cost</t>
  </si>
  <si>
    <t>X1</t>
  </si>
  <si>
    <t>X2</t>
  </si>
  <si>
    <t>X3</t>
  </si>
  <si>
    <t>Easy Out Chocolates (In Ounces)</t>
  </si>
  <si>
    <t>Slugger Candy (In Ounces)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</si>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</sst>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9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zoomScale="70" zoomScaleNormal="70" workbookViewId="0">
      <selection activeCell="G27" sqref="G27"/>
    </sheetView>
  </sheetViews>
  <sheetFormatPr defaultRowHeight="15" x14ac:dyDescent="0.25"/>
  <cols>
    <col min="1" max="1" width="59.42578125" customWidth="1"/>
    <col min="2" max="2" width="18.140625" bestFit="1" customWidth="1"/>
    <col min="4" max="4" width="12.5703125" customWidth="1"/>
  </cols>
  <sheetData>
    <row r="2" spans="1:6" x14ac:dyDescent="0.25">
      <c r="B2" s="2" t="s">
        <v>25</v>
      </c>
      <c r="C2" s="2" t="s">
        <v>26</v>
      </c>
      <c r="D2" s="2" t="s">
        <v>27</v>
      </c>
      <c r="E2" s="2" t="s">
        <v>28</v>
      </c>
      <c r="F2" s="2"/>
    </row>
    <row r="3" spans="1:6" x14ac:dyDescent="0.25">
      <c r="A3" t="s">
        <v>29</v>
      </c>
      <c r="B3" s="8">
        <v>0.15</v>
      </c>
      <c r="C3" s="8">
        <v>0.12</v>
      </c>
      <c r="D3" s="8">
        <v>0.09</v>
      </c>
      <c r="E3" s="8">
        <v>0.1</v>
      </c>
    </row>
    <row r="4" spans="1:6" x14ac:dyDescent="0.25">
      <c r="A4" t="s">
        <v>30</v>
      </c>
      <c r="B4" s="8">
        <v>0.03</v>
      </c>
      <c r="C4" s="8">
        <v>0.04</v>
      </c>
      <c r="D4" s="8">
        <v>7.0000000000000007E-2</v>
      </c>
      <c r="E4" s="8">
        <v>0.09</v>
      </c>
    </row>
    <row r="5" spans="1:6" x14ac:dyDescent="0.25">
      <c r="A5" t="s">
        <v>12</v>
      </c>
      <c r="B5">
        <v>0</v>
      </c>
      <c r="C5">
        <v>93749.999999999971</v>
      </c>
      <c r="D5">
        <v>450000</v>
      </c>
      <c r="E5">
        <v>275000</v>
      </c>
      <c r="F5">
        <f>SUM(B5:E5)</f>
        <v>818750</v>
      </c>
    </row>
    <row r="6" spans="1:6" x14ac:dyDescent="0.25">
      <c r="B6">
        <f>B5*B3</f>
        <v>0</v>
      </c>
      <c r="C6">
        <f>C5*C3</f>
        <v>11249.999999999996</v>
      </c>
      <c r="D6">
        <f>D5*D3</f>
        <v>40500</v>
      </c>
      <c r="E6">
        <f>E5*E3</f>
        <v>27500</v>
      </c>
      <c r="F6">
        <f>SUM(B6:E6)</f>
        <v>79250</v>
      </c>
    </row>
    <row r="7" spans="1:6" x14ac:dyDescent="0.25">
      <c r="B7">
        <f>B5*B4</f>
        <v>0</v>
      </c>
      <c r="C7">
        <f>C5*C4</f>
        <v>3749.9999999999991</v>
      </c>
      <c r="D7">
        <f>D5*D4</f>
        <v>31500.000000000004</v>
      </c>
      <c r="E7">
        <f>E5*E4</f>
        <v>24750</v>
      </c>
      <c r="F7">
        <f>SUM(B7:E7)</f>
        <v>60000</v>
      </c>
    </row>
    <row r="8" spans="1:6" x14ac:dyDescent="0.25">
      <c r="A8" s="2" t="s">
        <v>31</v>
      </c>
      <c r="B8">
        <f>B6-B7</f>
        <v>0</v>
      </c>
      <c r="C8">
        <f>C6-C7</f>
        <v>7499.9999999999973</v>
      </c>
      <c r="D8">
        <f>D6-D7</f>
        <v>8999.9999999999964</v>
      </c>
      <c r="E8">
        <f>E6-E7</f>
        <v>2750</v>
      </c>
      <c r="F8">
        <f>SUM(B8:E8)</f>
        <v>19249.999999999993</v>
      </c>
    </row>
    <row r="12" spans="1:6" x14ac:dyDescent="0.25">
      <c r="A12" s="2" t="s">
        <v>44</v>
      </c>
      <c r="B12" s="2">
        <f>F8</f>
        <v>19249.999999999993</v>
      </c>
    </row>
    <row r="14" spans="1:6" x14ac:dyDescent="0.25">
      <c r="A14" t="s">
        <v>32</v>
      </c>
      <c r="B14" s="9">
        <v>1000000</v>
      </c>
    </row>
    <row r="15" spans="1:6" x14ac:dyDescent="0.25">
      <c r="A15" t="s">
        <v>33</v>
      </c>
    </row>
    <row r="16" spans="1:6" x14ac:dyDescent="0.25">
      <c r="A16" t="s">
        <v>34</v>
      </c>
    </row>
    <row r="17" spans="1:4" x14ac:dyDescent="0.25">
      <c r="A17" t="s">
        <v>35</v>
      </c>
    </row>
    <row r="19" spans="1:4" x14ac:dyDescent="0.25">
      <c r="A19" s="2" t="s">
        <v>36</v>
      </c>
    </row>
    <row r="20" spans="1:4" x14ac:dyDescent="0.25">
      <c r="B20" t="s">
        <v>5</v>
      </c>
      <c r="D20" t="s">
        <v>6</v>
      </c>
    </row>
    <row r="21" spans="1:4" x14ac:dyDescent="0.25">
      <c r="A21" t="s">
        <v>37</v>
      </c>
      <c r="B21">
        <f>F5</f>
        <v>818750</v>
      </c>
      <c r="C21" t="s">
        <v>2</v>
      </c>
      <c r="D21">
        <v>1000000</v>
      </c>
    </row>
    <row r="22" spans="1:4" x14ac:dyDescent="0.25">
      <c r="A22" t="s">
        <v>38</v>
      </c>
      <c r="B22">
        <f>F7</f>
        <v>60000</v>
      </c>
      <c r="C22" t="s">
        <v>2</v>
      </c>
      <c r="D22">
        <v>60000</v>
      </c>
    </row>
    <row r="23" spans="1:4" x14ac:dyDescent="0.25">
      <c r="A23" t="s">
        <v>39</v>
      </c>
      <c r="B23">
        <f>B5</f>
        <v>0</v>
      </c>
      <c r="C23" t="s">
        <v>2</v>
      </c>
      <c r="D23">
        <f>1000000*0.45</f>
        <v>450000</v>
      </c>
    </row>
    <row r="24" spans="1:4" x14ac:dyDescent="0.25">
      <c r="A24" t="s">
        <v>40</v>
      </c>
      <c r="B24">
        <f>C5</f>
        <v>93749.999999999971</v>
      </c>
      <c r="C24" t="s">
        <v>2</v>
      </c>
      <c r="D24">
        <f>1000000*0.45</f>
        <v>450000</v>
      </c>
    </row>
    <row r="25" spans="1:4" x14ac:dyDescent="0.25">
      <c r="A25" t="s">
        <v>41</v>
      </c>
      <c r="B25">
        <f>D5</f>
        <v>450000</v>
      </c>
      <c r="C25" t="s">
        <v>2</v>
      </c>
      <c r="D25">
        <f>1000000*0.45</f>
        <v>450000</v>
      </c>
    </row>
    <row r="26" spans="1:4" x14ac:dyDescent="0.25">
      <c r="A26" t="s">
        <v>42</v>
      </c>
      <c r="B26">
        <f>E5</f>
        <v>275000</v>
      </c>
      <c r="C26" t="s">
        <v>2</v>
      </c>
      <c r="D26">
        <f>1000000*0.45</f>
        <v>450000</v>
      </c>
    </row>
    <row r="27" spans="1:4" x14ac:dyDescent="0.25">
      <c r="A27" t="s">
        <v>43</v>
      </c>
      <c r="B27">
        <f>D8</f>
        <v>8999.9999999999964</v>
      </c>
      <c r="C27" t="s">
        <v>3</v>
      </c>
      <c r="D27">
        <f>(B8+C8)*1.2</f>
        <v>8999.9999999999964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M14" sqref="M14"/>
    </sheetView>
  </sheetViews>
  <sheetFormatPr defaultRowHeight="15" x14ac:dyDescent="0.25"/>
  <sheetData>
    <row r="1" spans="1:8" x14ac:dyDescent="0.25">
      <c r="B1" t="s">
        <v>9</v>
      </c>
      <c r="C1" t="s">
        <v>10</v>
      </c>
      <c r="D1" t="s">
        <v>11</v>
      </c>
      <c r="F1" t="s">
        <v>5</v>
      </c>
      <c r="H1" t="s">
        <v>6</v>
      </c>
    </row>
    <row r="2" spans="1:8" x14ac:dyDescent="0.25">
      <c r="A2" t="s">
        <v>46</v>
      </c>
      <c r="B2">
        <v>0.5</v>
      </c>
      <c r="C2">
        <v>0.6</v>
      </c>
      <c r="D2">
        <v>30000</v>
      </c>
      <c r="F2">
        <f>SUMPRODUCT(B2:C2,B7:C7)</f>
        <v>28800</v>
      </c>
      <c r="G2" t="s">
        <v>2</v>
      </c>
      <c r="H2">
        <v>30000</v>
      </c>
    </row>
    <row r="3" spans="1:8" x14ac:dyDescent="0.25">
      <c r="A3" t="s">
        <v>47</v>
      </c>
      <c r="B3">
        <v>0.5</v>
      </c>
      <c r="C3">
        <v>0.25</v>
      </c>
      <c r="D3">
        <v>12000</v>
      </c>
      <c r="F3">
        <f>SUMPRODUCT(B3:C3,B7:C7)</f>
        <v>12000</v>
      </c>
      <c r="G3" t="s">
        <v>2</v>
      </c>
      <c r="H3">
        <v>12000</v>
      </c>
    </row>
    <row r="4" spans="1:8" x14ac:dyDescent="0.25">
      <c r="A4" t="s">
        <v>48</v>
      </c>
      <c r="B4">
        <v>0</v>
      </c>
      <c r="C4">
        <v>0.15</v>
      </c>
      <c r="D4">
        <v>9000</v>
      </c>
      <c r="F4">
        <f>SUMPRODUCT(B4:C4,B7:C7)</f>
        <v>7200</v>
      </c>
      <c r="G4" t="s">
        <v>2</v>
      </c>
      <c r="H4">
        <v>9000</v>
      </c>
    </row>
    <row r="5" spans="1:8" x14ac:dyDescent="0.25">
      <c r="A5" s="2" t="s">
        <v>7</v>
      </c>
      <c r="B5" s="2">
        <v>1.49</v>
      </c>
      <c r="C5" s="2">
        <v>1.69</v>
      </c>
    </row>
    <row r="6" spans="1:8" x14ac:dyDescent="0.25">
      <c r="B6" t="s">
        <v>0</v>
      </c>
      <c r="C6" t="s">
        <v>1</v>
      </c>
    </row>
    <row r="7" spans="1:8" x14ac:dyDescent="0.25">
      <c r="B7" s="1">
        <v>0</v>
      </c>
      <c r="C7" s="1">
        <v>48000</v>
      </c>
    </row>
    <row r="9" spans="1:8" x14ac:dyDescent="0.25">
      <c r="B9" s="2" t="s">
        <v>4</v>
      </c>
      <c r="C9" s="10">
        <f>SUMPRODUCT(B5:C5,B7:C7)</f>
        <v>81120</v>
      </c>
    </row>
    <row r="11" spans="1:8" x14ac:dyDescent="0.25">
      <c r="A11" s="2" t="s">
        <v>45</v>
      </c>
    </row>
    <row r="12" spans="1:8" x14ac:dyDescent="0.25">
      <c r="A12" t="s">
        <v>46</v>
      </c>
      <c r="B12">
        <v>28800</v>
      </c>
      <c r="C12">
        <v>0.6</v>
      </c>
      <c r="D12">
        <f>B12*C12</f>
        <v>17280</v>
      </c>
    </row>
    <row r="13" spans="1:8" x14ac:dyDescent="0.25">
      <c r="A13" t="s">
        <v>47</v>
      </c>
      <c r="B13">
        <v>12000</v>
      </c>
      <c r="C13">
        <v>0.25</v>
      </c>
      <c r="D13">
        <f t="shared" ref="D13:D14" si="0">B13*C13</f>
        <v>3000</v>
      </c>
    </row>
    <row r="14" spans="1:8" x14ac:dyDescent="0.25">
      <c r="A14" t="s">
        <v>48</v>
      </c>
      <c r="B14">
        <v>7200</v>
      </c>
      <c r="C14">
        <v>0.15</v>
      </c>
      <c r="D14">
        <f t="shared" si="0"/>
        <v>1080</v>
      </c>
    </row>
    <row r="15" spans="1:8" x14ac:dyDescent="0.25">
      <c r="D15">
        <f>SUM(D12:D14)</f>
        <v>21360</v>
      </c>
    </row>
    <row r="16" spans="1:8" x14ac:dyDescent="0.25">
      <c r="B16" s="2" t="s">
        <v>45</v>
      </c>
      <c r="C16" s="2"/>
      <c r="D16" s="2">
        <f>C9-D15</f>
        <v>59760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14.28515625" bestFit="1" customWidth="1"/>
  </cols>
  <sheetData>
    <row r="1" spans="1:10" ht="15.75" x14ac:dyDescent="0.25">
      <c r="A1" s="4"/>
      <c r="B1" s="4" t="s">
        <v>49</v>
      </c>
      <c r="C1" s="12" t="s">
        <v>50</v>
      </c>
    </row>
    <row r="2" spans="1:10" x14ac:dyDescent="0.25">
      <c r="A2" s="4" t="s">
        <v>52</v>
      </c>
      <c r="B2" s="4">
        <v>25</v>
      </c>
      <c r="C2" s="4">
        <v>20</v>
      </c>
    </row>
    <row r="4" spans="1:10" x14ac:dyDescent="0.25">
      <c r="A4" s="11" t="s">
        <v>53</v>
      </c>
      <c r="B4" s="11" t="s">
        <v>54</v>
      </c>
      <c r="C4" s="11" t="s">
        <v>55</v>
      </c>
      <c r="D4" s="11" t="s">
        <v>58</v>
      </c>
      <c r="E4" s="11" t="s">
        <v>59</v>
      </c>
      <c r="F4" s="11" t="s">
        <v>60</v>
      </c>
    </row>
    <row r="5" spans="1:10" x14ac:dyDescent="0.25">
      <c r="A5" s="4">
        <v>20</v>
      </c>
      <c r="B5" s="4">
        <v>10</v>
      </c>
      <c r="C5" s="4">
        <v>20</v>
      </c>
      <c r="D5" s="4">
        <v>80</v>
      </c>
      <c r="E5" s="4">
        <v>10</v>
      </c>
      <c r="F5" s="4">
        <v>10</v>
      </c>
      <c r="H5" s="4" t="s">
        <v>5</v>
      </c>
      <c r="I5" s="4"/>
      <c r="J5" s="4" t="s">
        <v>6</v>
      </c>
    </row>
    <row r="6" spans="1:10" x14ac:dyDescent="0.25">
      <c r="H6" s="4">
        <f>0.8*B5-0.2*A5-0.2*C5</f>
        <v>0</v>
      </c>
      <c r="I6" s="4" t="s">
        <v>3</v>
      </c>
      <c r="J6" s="4">
        <v>0</v>
      </c>
    </row>
    <row r="7" spans="1:10" x14ac:dyDescent="0.25">
      <c r="B7" s="13"/>
      <c r="C7" s="16" t="s">
        <v>14</v>
      </c>
      <c r="D7" s="16">
        <f>+B2*(SUM(A5:C5))+C2*(SUM(D5:F5))</f>
        <v>3250</v>
      </c>
      <c r="H7" s="4">
        <f>-0.1*D5+0.9*E5-0.1*F5</f>
        <v>0</v>
      </c>
      <c r="I7" s="4" t="s">
        <v>3</v>
      </c>
      <c r="J7" s="4">
        <v>0</v>
      </c>
    </row>
    <row r="8" spans="1:10" x14ac:dyDescent="0.25">
      <c r="B8" s="13"/>
      <c r="C8" s="13"/>
      <c r="D8" s="13"/>
      <c r="H8" s="4">
        <f>-0.1*D5-0.1*E5+0.9*F5</f>
        <v>0</v>
      </c>
      <c r="I8" s="4" t="s">
        <v>3</v>
      </c>
      <c r="J8" s="4">
        <v>0</v>
      </c>
    </row>
    <row r="9" spans="1:10" x14ac:dyDescent="0.25">
      <c r="A9" s="4" t="s">
        <v>56</v>
      </c>
      <c r="B9" s="14"/>
      <c r="C9" s="15">
        <f>+SUM(A5:C5)</f>
        <v>50</v>
      </c>
      <c r="D9" s="13"/>
      <c r="H9" s="4">
        <f>+A5+D5</f>
        <v>100</v>
      </c>
      <c r="I9" s="4" t="s">
        <v>2</v>
      </c>
      <c r="J9" s="4">
        <v>100</v>
      </c>
    </row>
    <row r="10" spans="1:10" x14ac:dyDescent="0.25">
      <c r="A10" s="4" t="s">
        <v>57</v>
      </c>
      <c r="B10" s="14"/>
      <c r="C10" s="15">
        <f>+SUM(D5:F5)</f>
        <v>100</v>
      </c>
      <c r="D10" s="13"/>
      <c r="H10" s="4">
        <f>+B5+E5</f>
        <v>20</v>
      </c>
      <c r="I10" s="4" t="s">
        <v>2</v>
      </c>
      <c r="J10" s="4">
        <v>20</v>
      </c>
    </row>
    <row r="11" spans="1:10" x14ac:dyDescent="0.25">
      <c r="A11" s="4" t="s">
        <v>51</v>
      </c>
      <c r="B11" s="14"/>
      <c r="C11" s="15">
        <f>+D7</f>
        <v>3250</v>
      </c>
      <c r="D11" s="13"/>
      <c r="H11" s="4">
        <f>+C5+F5</f>
        <v>30</v>
      </c>
      <c r="I11" s="4" t="s">
        <v>2</v>
      </c>
      <c r="J11" s="4">
        <v>30</v>
      </c>
    </row>
    <row r="12" spans="1:10" x14ac:dyDescent="0.25">
      <c r="B12" s="13"/>
      <c r="C12" s="13"/>
      <c r="D12" s="13"/>
      <c r="H12" s="4"/>
      <c r="I12" s="4"/>
      <c r="J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17" sqref="L17"/>
    </sheetView>
  </sheetViews>
  <sheetFormatPr defaultRowHeight="15" x14ac:dyDescent="0.25"/>
  <cols>
    <col min="4" max="4" width="10" bestFit="1" customWidth="1"/>
    <col min="5" max="5" width="11.5703125" bestFit="1" customWidth="1"/>
  </cols>
  <sheetData>
    <row r="1" spans="1:10" x14ac:dyDescent="0.25">
      <c r="A1" s="3"/>
      <c r="B1" s="3" t="s">
        <v>12</v>
      </c>
      <c r="C1" s="3" t="s">
        <v>13</v>
      </c>
      <c r="D1" s="3" t="s">
        <v>14</v>
      </c>
      <c r="E1" s="3" t="s">
        <v>20</v>
      </c>
      <c r="G1" t="s">
        <v>5</v>
      </c>
      <c r="I1" t="s">
        <v>6</v>
      </c>
    </row>
    <row r="2" spans="1:10" x14ac:dyDescent="0.25">
      <c r="A2" s="3" t="s">
        <v>15</v>
      </c>
      <c r="B2" s="4">
        <v>5</v>
      </c>
      <c r="C2" s="4">
        <v>4</v>
      </c>
      <c r="D2" s="4">
        <v>5</v>
      </c>
      <c r="E2" s="4">
        <v>20000</v>
      </c>
      <c r="G2">
        <f>SUM(B10:B14)</f>
        <v>1</v>
      </c>
      <c r="H2" t="s">
        <v>8</v>
      </c>
      <c r="I2">
        <v>1</v>
      </c>
    </row>
    <row r="3" spans="1:10" x14ac:dyDescent="0.25">
      <c r="A3" s="3" t="s">
        <v>16</v>
      </c>
      <c r="B3" s="4">
        <v>4</v>
      </c>
      <c r="C3" s="4">
        <v>6</v>
      </c>
      <c r="D3" s="4">
        <v>5</v>
      </c>
      <c r="E3" s="4">
        <v>25000</v>
      </c>
      <c r="G3">
        <f>SUM(C10:C14)</f>
        <v>1</v>
      </c>
      <c r="H3" t="s">
        <v>8</v>
      </c>
      <c r="I3">
        <v>1</v>
      </c>
    </row>
    <row r="4" spans="1:10" x14ac:dyDescent="0.25">
      <c r="A4" s="3" t="s">
        <v>17</v>
      </c>
      <c r="B4" s="4">
        <v>5</v>
      </c>
      <c r="C4" s="4">
        <v>4</v>
      </c>
      <c r="D4" s="4">
        <v>12</v>
      </c>
      <c r="E4" s="4">
        <v>20000</v>
      </c>
      <c r="G4">
        <f>SUM(D10:D14)</f>
        <v>1</v>
      </c>
      <c r="H4" t="s">
        <v>8</v>
      </c>
      <c r="I4">
        <v>1</v>
      </c>
    </row>
    <row r="5" spans="1:10" x14ac:dyDescent="0.25">
      <c r="A5" s="3" t="s">
        <v>18</v>
      </c>
      <c r="B5" s="4">
        <v>8</v>
      </c>
      <c r="C5" s="4">
        <v>7</v>
      </c>
      <c r="D5" s="4">
        <v>3</v>
      </c>
      <c r="E5" s="4">
        <v>18000</v>
      </c>
      <c r="G5">
        <f>SUM(B7*B10,C7*C10,D7*D10)</f>
        <v>5000</v>
      </c>
      <c r="H5" t="s">
        <v>2</v>
      </c>
      <c r="I5">
        <f>5000*A20</f>
        <v>5000</v>
      </c>
    </row>
    <row r="6" spans="1:10" x14ac:dyDescent="0.25">
      <c r="A6" s="3" t="s">
        <v>19</v>
      </c>
      <c r="B6" s="4">
        <v>10</v>
      </c>
      <c r="C6" s="4">
        <v>7</v>
      </c>
      <c r="D6" s="4">
        <v>3</v>
      </c>
      <c r="E6" s="4">
        <v>27000</v>
      </c>
      <c r="G6">
        <f>SUMPRODUCT(B7:D7,B11:D11)</f>
        <v>0</v>
      </c>
      <c r="H6" t="s">
        <v>2</v>
      </c>
      <c r="I6">
        <f>3000*B20</f>
        <v>0</v>
      </c>
    </row>
    <row r="7" spans="1:10" x14ac:dyDescent="0.25">
      <c r="A7" s="3" t="s">
        <v>21</v>
      </c>
      <c r="B7" s="4">
        <v>5000</v>
      </c>
      <c r="C7" s="4">
        <v>3000</v>
      </c>
      <c r="D7" s="4">
        <v>2000</v>
      </c>
      <c r="E7" s="4"/>
      <c r="G7">
        <f>SUMPRODUCT(B7:D7,B12:D12)</f>
        <v>5000</v>
      </c>
      <c r="H7" t="s">
        <v>2</v>
      </c>
      <c r="I7">
        <f>7000*C20</f>
        <v>7000</v>
      </c>
    </row>
    <row r="8" spans="1:10" x14ac:dyDescent="0.25">
      <c r="A8" s="5"/>
      <c r="B8" s="6"/>
      <c r="C8" s="6"/>
      <c r="D8" s="6"/>
      <c r="E8" s="6"/>
      <c r="G8">
        <f>SUMPRODUCT(B7:D7,B13:D13)</f>
        <v>0</v>
      </c>
      <c r="H8" t="s">
        <v>2</v>
      </c>
      <c r="I8">
        <f>5000*D20</f>
        <v>0</v>
      </c>
    </row>
    <row r="9" spans="1:10" x14ac:dyDescent="0.25">
      <c r="A9" s="4"/>
      <c r="B9" s="3" t="s">
        <v>12</v>
      </c>
      <c r="C9" s="3" t="s">
        <v>13</v>
      </c>
      <c r="D9" s="3" t="s">
        <v>14</v>
      </c>
      <c r="G9">
        <f>SUMPRODUCT(B7:D7,B14:D14)</f>
        <v>0</v>
      </c>
      <c r="H9" t="s">
        <v>2</v>
      </c>
      <c r="I9">
        <f>6000*E20</f>
        <v>0</v>
      </c>
    </row>
    <row r="10" spans="1:10" x14ac:dyDescent="0.25">
      <c r="A10" s="3" t="s">
        <v>15</v>
      </c>
      <c r="B10" s="7">
        <v>0</v>
      </c>
      <c r="C10" s="7">
        <v>1</v>
      </c>
      <c r="D10" s="7">
        <v>1</v>
      </c>
    </row>
    <row r="11" spans="1:10" x14ac:dyDescent="0.25">
      <c r="A11" s="3" t="s">
        <v>16</v>
      </c>
      <c r="B11" s="7">
        <v>0</v>
      </c>
      <c r="C11" s="7">
        <v>0</v>
      </c>
      <c r="D11" s="7">
        <v>0</v>
      </c>
    </row>
    <row r="12" spans="1:10" x14ac:dyDescent="0.25">
      <c r="A12" s="3" t="s">
        <v>17</v>
      </c>
      <c r="B12" s="7">
        <v>1</v>
      </c>
      <c r="C12" s="7">
        <v>0</v>
      </c>
      <c r="D12" s="7">
        <v>0</v>
      </c>
      <c r="H12" s="2" t="s">
        <v>22</v>
      </c>
    </row>
    <row r="13" spans="1:10" x14ac:dyDescent="0.25">
      <c r="A13" s="3" t="s">
        <v>18</v>
      </c>
      <c r="B13" s="7">
        <v>0</v>
      </c>
      <c r="C13" s="7">
        <v>0</v>
      </c>
      <c r="D13" s="7">
        <v>0</v>
      </c>
      <c r="H13" s="2" t="s">
        <v>12</v>
      </c>
      <c r="I13" s="2" t="s">
        <v>13</v>
      </c>
      <c r="J13" s="2" t="s">
        <v>14</v>
      </c>
    </row>
    <row r="14" spans="1:10" x14ac:dyDescent="0.25">
      <c r="A14" s="3" t="s">
        <v>19</v>
      </c>
      <c r="B14" s="7">
        <v>0</v>
      </c>
      <c r="C14" s="7">
        <v>0</v>
      </c>
      <c r="D14" s="7">
        <v>0</v>
      </c>
      <c r="G14" s="2" t="s">
        <v>15</v>
      </c>
      <c r="H14">
        <f>B2*$B$7</f>
        <v>25000</v>
      </c>
      <c r="I14">
        <f>C2*$C$7</f>
        <v>12000</v>
      </c>
      <c r="J14">
        <f>D2*$D$7</f>
        <v>10000</v>
      </c>
    </row>
    <row r="15" spans="1:10" x14ac:dyDescent="0.25">
      <c r="A15" s="4"/>
      <c r="B15" s="4"/>
      <c r="C15" s="4"/>
      <c r="D15" s="4"/>
      <c r="G15" s="2" t="s">
        <v>16</v>
      </c>
      <c r="H15">
        <f>B3*$B$7</f>
        <v>20000</v>
      </c>
      <c r="I15">
        <f>C3*$C$7</f>
        <v>18000</v>
      </c>
      <c r="J15">
        <f>D3*$D$7</f>
        <v>10000</v>
      </c>
    </row>
    <row r="16" spans="1:10" x14ac:dyDescent="0.25">
      <c r="A16" s="4"/>
      <c r="B16" s="4"/>
      <c r="C16" s="4" t="s">
        <v>23</v>
      </c>
      <c r="D16" s="7">
        <f>SUMPRODUCT(B10:D14,H14:J18)+SUMPRODUCT(A20:E20,A21:E21)</f>
        <v>87000</v>
      </c>
      <c r="G16" s="2" t="s">
        <v>17</v>
      </c>
      <c r="H16">
        <f>B4*$B$7</f>
        <v>25000</v>
      </c>
      <c r="I16">
        <f>C4*$C$7</f>
        <v>12000</v>
      </c>
      <c r="J16">
        <f>D4*$D$7</f>
        <v>24000</v>
      </c>
    </row>
    <row r="17" spans="1:10" x14ac:dyDescent="0.25">
      <c r="G17" s="2" t="s">
        <v>18</v>
      </c>
      <c r="H17">
        <f>B5*$B$7</f>
        <v>40000</v>
      </c>
      <c r="I17">
        <f>C5*$C$7</f>
        <v>21000</v>
      </c>
      <c r="J17">
        <f>D5*$D$7</f>
        <v>6000</v>
      </c>
    </row>
    <row r="18" spans="1:10" x14ac:dyDescent="0.25">
      <c r="A18" s="2" t="s">
        <v>24</v>
      </c>
      <c r="G18" s="2" t="s">
        <v>19</v>
      </c>
      <c r="H18">
        <f>B6*$B$7</f>
        <v>50000</v>
      </c>
      <c r="I18">
        <f>C6*$C$7</f>
        <v>21000</v>
      </c>
      <c r="J18">
        <f>D6*$D$7</f>
        <v>6000</v>
      </c>
    </row>
    <row r="19" spans="1:10" x14ac:dyDescent="0.2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</row>
    <row r="20" spans="1:10" x14ac:dyDescent="0.25">
      <c r="A20" s="1">
        <v>1</v>
      </c>
      <c r="B20" s="1">
        <v>0</v>
      </c>
      <c r="C20" s="1">
        <v>1</v>
      </c>
      <c r="D20" s="1">
        <v>0</v>
      </c>
      <c r="E20" s="1">
        <v>0</v>
      </c>
    </row>
    <row r="21" spans="1:10" x14ac:dyDescent="0.25">
      <c r="A21" s="2">
        <v>20000</v>
      </c>
      <c r="B21" s="2">
        <v>25000</v>
      </c>
      <c r="C21" s="2">
        <v>20000</v>
      </c>
      <c r="D21" s="2">
        <v>18000</v>
      </c>
      <c r="E21" s="2">
        <v>27000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1" sqref="J21"/>
    </sheetView>
  </sheetViews>
  <sheetFormatPr defaultRowHeight="15" x14ac:dyDescent="0.25"/>
  <cols>
    <col min="4" max="4" width="10" bestFit="1" customWidth="1"/>
    <col min="5" max="5" width="11.5703125" bestFit="1" customWidth="1"/>
  </cols>
  <sheetData>
    <row r="1" spans="1:9" x14ac:dyDescent="0.25">
      <c r="A1" s="3"/>
      <c r="B1" s="3" t="s">
        <v>12</v>
      </c>
      <c r="C1" s="3" t="s">
        <v>13</v>
      </c>
      <c r="D1" s="3" t="s">
        <v>14</v>
      </c>
      <c r="E1" s="3" t="s">
        <v>20</v>
      </c>
      <c r="G1" s="4" t="s">
        <v>5</v>
      </c>
      <c r="H1" s="4"/>
      <c r="I1" s="4" t="s">
        <v>6</v>
      </c>
    </row>
    <row r="2" spans="1:9" x14ac:dyDescent="0.25">
      <c r="A2" s="4" t="s">
        <v>15</v>
      </c>
      <c r="B2" s="4">
        <v>5</v>
      </c>
      <c r="C2" s="4">
        <v>4</v>
      </c>
      <c r="D2" s="4">
        <v>5</v>
      </c>
      <c r="E2" s="4">
        <v>20000</v>
      </c>
      <c r="G2" s="4">
        <f>SUM(B9:D9)</f>
        <v>0</v>
      </c>
      <c r="H2" s="4" t="s">
        <v>2</v>
      </c>
      <c r="I2" s="4">
        <f>5000*A18</f>
        <v>0</v>
      </c>
    </row>
    <row r="3" spans="1:9" x14ac:dyDescent="0.25">
      <c r="A3" s="4" t="s">
        <v>16</v>
      </c>
      <c r="B3" s="4">
        <v>4</v>
      </c>
      <c r="C3" s="4">
        <v>6</v>
      </c>
      <c r="D3" s="4">
        <v>5</v>
      </c>
      <c r="E3" s="4">
        <v>25000</v>
      </c>
      <c r="G3" s="4">
        <f>SUM(B10:D10)</f>
        <v>0</v>
      </c>
      <c r="H3" s="4" t="s">
        <v>2</v>
      </c>
      <c r="I3" s="4">
        <f>3000*B18</f>
        <v>0</v>
      </c>
    </row>
    <row r="4" spans="1:9" x14ac:dyDescent="0.25">
      <c r="A4" s="4" t="s">
        <v>17</v>
      </c>
      <c r="B4" s="4">
        <v>5</v>
      </c>
      <c r="C4" s="4">
        <v>4</v>
      </c>
      <c r="D4" s="4">
        <v>12</v>
      </c>
      <c r="E4" s="4">
        <v>20000</v>
      </c>
      <c r="G4" s="4">
        <f>SUM(B11:D11)</f>
        <v>6999.9999999999982</v>
      </c>
      <c r="H4" s="4" t="s">
        <v>2</v>
      </c>
      <c r="I4" s="4">
        <f>7000*C18</f>
        <v>7000</v>
      </c>
    </row>
    <row r="5" spans="1:9" x14ac:dyDescent="0.25">
      <c r="A5" s="4" t="s">
        <v>18</v>
      </c>
      <c r="B5" s="4">
        <v>8</v>
      </c>
      <c r="C5" s="4">
        <v>7</v>
      </c>
      <c r="D5" s="4">
        <v>3</v>
      </c>
      <c r="E5" s="4">
        <v>18000</v>
      </c>
      <c r="G5" s="4">
        <f>SUM(B12:D12)</f>
        <v>3000.0000000000018</v>
      </c>
      <c r="H5" s="4" t="s">
        <v>2</v>
      </c>
      <c r="I5" s="4">
        <f>5000*D18</f>
        <v>5000</v>
      </c>
    </row>
    <row r="6" spans="1:9" x14ac:dyDescent="0.25">
      <c r="A6" s="4" t="s">
        <v>19</v>
      </c>
      <c r="B6" s="4">
        <v>10</v>
      </c>
      <c r="C6" s="4">
        <v>7</v>
      </c>
      <c r="D6" s="4">
        <v>3</v>
      </c>
      <c r="E6" s="4">
        <v>27000</v>
      </c>
      <c r="G6" s="4">
        <f>SUM(B13:D13)</f>
        <v>0</v>
      </c>
      <c r="H6" s="4" t="s">
        <v>2</v>
      </c>
      <c r="I6" s="4">
        <f>6000*E18</f>
        <v>0</v>
      </c>
    </row>
    <row r="7" spans="1:9" x14ac:dyDescent="0.25">
      <c r="G7" s="4">
        <f>SUM(B9:B13)</f>
        <v>5000</v>
      </c>
      <c r="H7" s="4" t="s">
        <v>8</v>
      </c>
      <c r="I7" s="4">
        <v>5000</v>
      </c>
    </row>
    <row r="8" spans="1:9" x14ac:dyDescent="0.25">
      <c r="B8" t="s">
        <v>12</v>
      </c>
      <c r="C8" t="s">
        <v>13</v>
      </c>
      <c r="D8" t="s">
        <v>14</v>
      </c>
      <c r="G8" s="4">
        <f>SUM(C9:C13)</f>
        <v>3000</v>
      </c>
      <c r="H8" s="4" t="s">
        <v>8</v>
      </c>
      <c r="I8" s="4">
        <v>3000</v>
      </c>
    </row>
    <row r="9" spans="1:9" x14ac:dyDescent="0.25">
      <c r="A9" t="s">
        <v>15</v>
      </c>
      <c r="B9" s="1">
        <v>0</v>
      </c>
      <c r="C9" s="1">
        <v>0</v>
      </c>
      <c r="D9" s="1">
        <v>0</v>
      </c>
      <c r="G9" s="4">
        <f>SUM(D9:D13)</f>
        <v>2000</v>
      </c>
      <c r="H9" s="4" t="s">
        <v>8</v>
      </c>
      <c r="I9" s="4">
        <v>2000</v>
      </c>
    </row>
    <row r="10" spans="1:9" x14ac:dyDescent="0.25">
      <c r="A10" t="s">
        <v>16</v>
      </c>
      <c r="B10" s="1">
        <v>0</v>
      </c>
      <c r="C10" s="1">
        <v>0</v>
      </c>
      <c r="D10" s="1">
        <v>0</v>
      </c>
    </row>
    <row r="11" spans="1:9" x14ac:dyDescent="0.25">
      <c r="A11" t="s">
        <v>17</v>
      </c>
      <c r="B11" s="1">
        <v>5000</v>
      </c>
      <c r="C11" s="1">
        <v>1999.9999999999982</v>
      </c>
      <c r="D11" s="1">
        <v>0</v>
      </c>
    </row>
    <row r="12" spans="1:9" x14ac:dyDescent="0.25">
      <c r="A12" t="s">
        <v>18</v>
      </c>
      <c r="B12" s="1">
        <v>0</v>
      </c>
      <c r="C12" s="1">
        <v>1000.0000000000018</v>
      </c>
      <c r="D12" s="1">
        <v>2000</v>
      </c>
    </row>
    <row r="13" spans="1:9" x14ac:dyDescent="0.25">
      <c r="A13" t="s">
        <v>19</v>
      </c>
      <c r="B13" s="1">
        <v>0</v>
      </c>
      <c r="C13" s="1">
        <v>0</v>
      </c>
      <c r="D13" s="1">
        <v>0</v>
      </c>
    </row>
    <row r="15" spans="1:9" x14ac:dyDescent="0.25">
      <c r="C15" t="s">
        <v>4</v>
      </c>
      <c r="D15" s="1">
        <f>SUMPRODUCT(B2:D6,B9:D13)+SUMPRODUCT(A18:E18,A19:E19)</f>
        <v>84000</v>
      </c>
    </row>
    <row r="17" spans="1:5" x14ac:dyDescent="0.25">
      <c r="A17" s="4" t="s">
        <v>15</v>
      </c>
      <c r="B17" s="4" t="s">
        <v>16</v>
      </c>
      <c r="C17" s="4" t="s">
        <v>17</v>
      </c>
      <c r="D17" s="4" t="s">
        <v>18</v>
      </c>
      <c r="E17" s="4" t="s">
        <v>19</v>
      </c>
    </row>
    <row r="18" spans="1:5" x14ac:dyDescent="0.25">
      <c r="A18" s="7">
        <v>0</v>
      </c>
      <c r="B18" s="7">
        <v>0</v>
      </c>
      <c r="C18" s="7">
        <v>1</v>
      </c>
      <c r="D18" s="7">
        <v>1</v>
      </c>
      <c r="E18" s="7">
        <v>0</v>
      </c>
    </row>
    <row r="19" spans="1:5" x14ac:dyDescent="0.25">
      <c r="A19" s="4">
        <v>20000</v>
      </c>
      <c r="B19" s="4">
        <v>25000</v>
      </c>
      <c r="C19" s="4">
        <v>20000</v>
      </c>
      <c r="D19" s="4">
        <v>18000</v>
      </c>
      <c r="E19" s="4"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5 - Single Sourcing</vt:lpstr>
      <vt:lpstr>Question 5 - Multi Sourcing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DineshSiva</dc:creator>
  <cp:lastModifiedBy>santhoshmurali@gmail.com</cp:lastModifiedBy>
  <dcterms:created xsi:type="dcterms:W3CDTF">2017-11-04T15:29:20Z</dcterms:created>
  <dcterms:modified xsi:type="dcterms:W3CDTF">2017-11-05T17:10:53Z</dcterms:modified>
</cp:coreProperties>
</file>