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24226"/>
  <mc:AlternateContent xmlns:mc="http://schemas.openxmlformats.org/markup-compatibility/2006">
    <mc:Choice Requires="x15">
      <x15ac:absPath xmlns:x15ac="http://schemas.microsoft.com/office/spreadsheetml/2010/11/ac" url="C:\Home\Work\GreatLakes\Predictive Analytics Modeling\In-Class-PAM\Data\"/>
    </mc:Choice>
  </mc:AlternateContent>
  <bookViews>
    <workbookView xWindow="0" yWindow="0" windowWidth="20490" windowHeight="7080" firstSheet="5" activeTab="6"/>
  </bookViews>
  <sheets>
    <sheet name="Source Data" sheetId="1" r:id="rId1"/>
    <sheet name="Effect Coding" sheetId="12" r:id="rId2"/>
    <sheet name="OLS (Regression) - Data" sheetId="4" r:id="rId3"/>
    <sheet name="OLS (Regression)" sheetId="7" r:id="rId4"/>
    <sheet name="Regression Results" sheetId="6" r:id="rId5"/>
    <sheet name="Data for OLAD" sheetId="9" r:id="rId6"/>
    <sheet name="OLAD" sheetId="10" r:id="rId7"/>
    <sheet name="Steps and Observations (Incomp)" sheetId="11" r:id="rId8"/>
    <sheet name="Comparison Study" sheetId="14" r:id="rId9"/>
  </sheets>
  <definedNames>
    <definedName name="solver_adj" localSheetId="5" hidden="1">'Data for OLAD'!$H$2:$N$2,'Data for OLAD'!$P$4:$Q$13</definedName>
    <definedName name="solver_cvg" localSheetId="5" hidden="1">0.0001</definedName>
    <definedName name="solver_drv" localSheetId="5" hidden="1">2</definedName>
    <definedName name="solver_eng" localSheetId="5" hidden="1">2</definedName>
    <definedName name="solver_eng" localSheetId="1" hidden="1">1</definedName>
    <definedName name="solver_eng" localSheetId="2" hidden="1">1</definedName>
    <definedName name="solver_est" localSheetId="5" hidden="1">1</definedName>
    <definedName name="solver_itr" localSheetId="5" hidden="1">2147483647</definedName>
    <definedName name="solver_lhs1" localSheetId="5" hidden="1">'Data for OLAD'!$P$4:$Q$13</definedName>
    <definedName name="solver_lhs2" localSheetId="5" hidden="1">'Data for OLAD'!$R$4:$R$13</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2</definedName>
    <definedName name="solver_neg" localSheetId="1" hidden="1">1</definedName>
    <definedName name="solver_neg" localSheetId="2" hidden="1">1</definedName>
    <definedName name="solver_nod" localSheetId="5" hidden="1">2147483647</definedName>
    <definedName name="solver_num" localSheetId="5" hidden="1">2</definedName>
    <definedName name="solver_num" localSheetId="1" hidden="1">0</definedName>
    <definedName name="solver_num" localSheetId="2" hidden="1">0</definedName>
    <definedName name="solver_nwt" localSheetId="5" hidden="1">1</definedName>
    <definedName name="solver_opt" localSheetId="5" hidden="1">'Data for OLAD'!$S$14</definedName>
    <definedName name="solver_opt" localSheetId="1" hidden="1">'Effect Coding'!#REF!</definedName>
    <definedName name="solver_opt" localSheetId="2" hidden="1">'OLS (Regression) - Data'!$F$2</definedName>
    <definedName name="solver_pre" localSheetId="5" hidden="1">0.000001</definedName>
    <definedName name="solver_rbv" localSheetId="5" hidden="1">2</definedName>
    <definedName name="solver_rel1" localSheetId="5" hidden="1">3</definedName>
    <definedName name="solver_rel2" localSheetId="5" hidden="1">2</definedName>
    <definedName name="solver_rhs1" localSheetId="5" hidden="1">0</definedName>
    <definedName name="solver_rhs2" localSheetId="5" hidden="1">'Data for OLAD'!$H$4:$H$13</definedName>
    <definedName name="solver_rlx" localSheetId="5" hidden="1">2</definedName>
    <definedName name="solver_rsd" localSheetId="5" hidden="1">0</definedName>
    <definedName name="solver_scl" localSheetId="5" hidden="1">2</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2</definedName>
    <definedName name="solver_typ" localSheetId="1" hidden="1">1</definedName>
    <definedName name="solver_typ" localSheetId="2" hidden="1">1</definedName>
    <definedName name="solver_val" localSheetId="5" hidden="1">0</definedName>
    <definedName name="solver_val" localSheetId="1" hidden="1">0</definedName>
    <definedName name="solver_val" localSheetId="2" hidden="1">0</definedName>
    <definedName name="solver_ver" localSheetId="5" hidden="1">3</definedName>
    <definedName name="solver_ver" localSheetId="1" hidden="1">3</definedName>
    <definedName name="solver_ver" localSheetId="2" hidden="1">3</definedName>
  </definedNames>
  <calcPr calcId="162913"/>
</workbook>
</file>

<file path=xl/calcChain.xml><?xml version="1.0" encoding="utf-8"?>
<calcChain xmlns="http://schemas.openxmlformats.org/spreadsheetml/2006/main">
  <c r="C12" i="10" l="1"/>
  <c r="C10" i="10"/>
  <c r="C8" i="10"/>
  <c r="C6" i="10"/>
  <c r="C3" i="10"/>
  <c r="S14" i="9"/>
  <c r="O13" i="9"/>
  <c r="S13" i="9" s="1"/>
  <c r="O12" i="9"/>
  <c r="O11" i="9"/>
  <c r="O10" i="9"/>
  <c r="O9" i="9"/>
  <c r="O8" i="9"/>
  <c r="O7" i="9"/>
  <c r="S7" i="9" s="1"/>
  <c r="O6" i="9"/>
  <c r="O5" i="9"/>
  <c r="O4" i="9"/>
  <c r="Q9" i="4"/>
  <c r="N9" i="4"/>
  <c r="O12" i="4"/>
  <c r="Q12" i="4" s="1"/>
  <c r="M5" i="4"/>
  <c r="M6" i="4"/>
  <c r="M7" i="4"/>
  <c r="O7" i="4" s="1"/>
  <c r="Q7" i="4" s="1"/>
  <c r="M8" i="4"/>
  <c r="M9" i="4"/>
  <c r="P9" i="4" s="1"/>
  <c r="M10" i="4"/>
  <c r="M11" i="4"/>
  <c r="N11" i="4" s="1"/>
  <c r="Q11" i="4" s="1"/>
  <c r="M12" i="4"/>
  <c r="P12" i="4" s="1"/>
  <c r="M13" i="4"/>
  <c r="O13" i="4" s="1"/>
  <c r="Q13" i="4" s="1"/>
  <c r="M4" i="4"/>
  <c r="N4" i="4" s="1"/>
  <c r="D11" i="7"/>
  <c r="D8" i="7"/>
  <c r="D7" i="7"/>
  <c r="C22" i="7" s="1"/>
  <c r="D4" i="7"/>
  <c r="D3" i="7"/>
  <c r="C17" i="7"/>
  <c r="D9" i="7" s="1"/>
  <c r="C16" i="7"/>
  <c r="C15" i="7"/>
  <c r="C12" i="7"/>
  <c r="C10" i="7"/>
  <c r="C8" i="7"/>
  <c r="C6" i="7"/>
  <c r="C3" i="7"/>
  <c r="Q4" i="4" l="1"/>
  <c r="P4" i="4"/>
  <c r="P5" i="4"/>
  <c r="P11" i="4"/>
  <c r="N6" i="4"/>
  <c r="Q6" i="4" s="1"/>
  <c r="O10" i="4"/>
  <c r="Q10" i="4" s="1"/>
  <c r="N5" i="4"/>
  <c r="Q5" i="4" s="1"/>
  <c r="O8" i="4"/>
  <c r="Q8" i="4" s="1"/>
  <c r="P13" i="4"/>
  <c r="P7" i="4"/>
  <c r="D12" i="7"/>
  <c r="C24" i="7" s="1"/>
  <c r="D24" i="7" s="1"/>
  <c r="D2" i="7"/>
  <c r="C20" i="7" s="1"/>
  <c r="D6" i="7"/>
  <c r="D10" i="7"/>
  <c r="C23" i="7" s="1"/>
  <c r="D5" i="7"/>
  <c r="C21" i="7" s="1"/>
  <c r="C15" i="10"/>
  <c r="C16" i="10"/>
  <c r="R7" i="9"/>
  <c r="R13" i="9"/>
  <c r="S4" i="9"/>
  <c r="S5" i="9"/>
  <c r="S6" i="9"/>
  <c r="S8" i="9"/>
  <c r="S9" i="9"/>
  <c r="S10" i="9"/>
  <c r="S11" i="9"/>
  <c r="S12" i="9"/>
  <c r="C17" i="10" l="1"/>
  <c r="D6" i="10" s="1"/>
  <c r="P6" i="4"/>
  <c r="P8" i="4"/>
  <c r="P10" i="4"/>
  <c r="D21" i="7"/>
  <c r="D22" i="7"/>
  <c r="D23" i="7"/>
  <c r="D20" i="7"/>
  <c r="D5" i="10"/>
  <c r="D4" i="10"/>
  <c r="C21" i="10" s="1"/>
  <c r="D10" i="10"/>
  <c r="D3" i="10"/>
  <c r="D9" i="10"/>
  <c r="D2" i="10"/>
  <c r="C20" i="10" s="1"/>
  <c r="D12" i="10"/>
  <c r="D11" i="10"/>
  <c r="D7" i="10"/>
  <c r="R9" i="9"/>
  <c r="R4" i="9"/>
  <c r="R11" i="9"/>
  <c r="R5" i="9"/>
  <c r="R10" i="9"/>
  <c r="R8" i="9"/>
  <c r="R12" i="9"/>
  <c r="R6" i="9"/>
  <c r="D8" i="10" l="1"/>
  <c r="C22" i="10" s="1"/>
  <c r="C23" i="10"/>
  <c r="C24" i="10"/>
  <c r="D23" i="10" l="1"/>
  <c r="D21" i="10"/>
  <c r="D20" i="10"/>
  <c r="D24" i="10"/>
  <c r="D22" i="10"/>
</calcChain>
</file>

<file path=xl/comments1.xml><?xml version="1.0" encoding="utf-8"?>
<comments xmlns="http://schemas.openxmlformats.org/spreadsheetml/2006/main">
  <authors>
    <author>santhoshmurali@gmail.com</author>
  </authors>
  <commentList>
    <comment ref="M3" authorId="0" shapeId="0">
      <text>
        <r>
          <rPr>
            <b/>
            <sz val="9"/>
            <color indexed="81"/>
            <rFont val="Tahoma"/>
            <family val="2"/>
          </rPr>
          <t>santhoshmurali@gmail.com:</t>
        </r>
        <r>
          <rPr>
            <sz val="9"/>
            <color indexed="81"/>
            <rFont val="Tahoma"/>
            <family val="2"/>
          </rPr>
          <t xml:space="preserve">
y(hat) = b0 + b1*Sears + b2*Goodyear + B3*Tr30 ….+ B7*SideW</t>
        </r>
      </text>
    </comment>
  </commentList>
</comments>
</file>

<file path=xl/comments2.xml><?xml version="1.0" encoding="utf-8"?>
<comments xmlns="http://schemas.openxmlformats.org/spreadsheetml/2006/main">
  <authors>
    <author>santhoshmurali@gmail.com</author>
  </authors>
  <commentList>
    <comment ref="O3" authorId="0" shapeId="0">
      <text>
        <r>
          <rPr>
            <b/>
            <sz val="9"/>
            <color indexed="81"/>
            <rFont val="Tahoma"/>
            <family val="2"/>
          </rPr>
          <t>santhoshmurali@gmail.com:</t>
        </r>
        <r>
          <rPr>
            <sz val="9"/>
            <color indexed="81"/>
            <rFont val="Tahoma"/>
            <family val="2"/>
          </rPr>
          <t xml:space="preserve">
y(hat) = b0 + b1*Sears + b2*Goodyear + B3*Tr30 ….+ B7*SideW</t>
        </r>
      </text>
    </comment>
  </commentList>
</comments>
</file>

<file path=xl/sharedStrings.xml><?xml version="1.0" encoding="utf-8"?>
<sst xmlns="http://schemas.openxmlformats.org/spreadsheetml/2006/main" count="585" uniqueCount="129">
  <si>
    <t>Headline</t>
  </si>
  <si>
    <t>Font Size</t>
  </si>
  <si>
    <t>Image Type</t>
  </si>
  <si>
    <t xml:space="preserve">Form </t>
  </si>
  <si>
    <t>CTA</t>
  </si>
  <si>
    <t>Impressions</t>
  </si>
  <si>
    <t>Form Clicks</t>
  </si>
  <si>
    <t>Click through rate</t>
  </si>
  <si>
    <t>Two</t>
  </si>
  <si>
    <t>Small</t>
  </si>
  <si>
    <t>Animated</t>
  </si>
  <si>
    <t>Long</t>
  </si>
  <si>
    <t>Text Link</t>
  </si>
  <si>
    <t>Medium</t>
  </si>
  <si>
    <t>Short</t>
  </si>
  <si>
    <t>Button</t>
  </si>
  <si>
    <t>Large</t>
  </si>
  <si>
    <t>Static</t>
  </si>
  <si>
    <t>One</t>
  </si>
  <si>
    <t>Heading</t>
  </si>
  <si>
    <t>Font</t>
  </si>
  <si>
    <t>Font_Small</t>
  </si>
  <si>
    <t>Heading_one</t>
  </si>
  <si>
    <t>Image_Type_Animated</t>
  </si>
  <si>
    <t>Form</t>
  </si>
  <si>
    <t>Form_Long</t>
  </si>
  <si>
    <t>CTA_Text_link</t>
  </si>
  <si>
    <t>Font_medium</t>
  </si>
  <si>
    <t>b0</t>
  </si>
  <si>
    <t>b1</t>
  </si>
  <si>
    <t>b2</t>
  </si>
  <si>
    <t>b3</t>
  </si>
  <si>
    <t>b4</t>
  </si>
  <si>
    <t>b5</t>
  </si>
  <si>
    <t>b6</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</si>
  <si>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</si>
  <si>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</si>
  <si>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</si>
  <si>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</si>
  <si>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</si>
  <si>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</si>
  <si>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</si>
  <si>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</si>
  <si>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</si>
  <si>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</si>
  <si>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</si>
  <si>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</si>
  <si>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</si>
  <si>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</si>
  <si>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</si>
  <si>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</si>
  <si>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</si>
  <si>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</si>
  <si>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</si>
  <si>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</si>
  <si>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</si>
  <si>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</si>
  <si>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</si>
  <si>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</si>
  <si>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Heading_two</t>
  </si>
  <si>
    <t>Font_large</t>
  </si>
  <si>
    <t>Image_Type_Static</t>
  </si>
  <si>
    <t>Form_Short</t>
  </si>
  <si>
    <t>CTA_Button</t>
  </si>
  <si>
    <t>Utility</t>
  </si>
  <si>
    <t>Attribute</t>
  </si>
  <si>
    <t>Scaled Utility</t>
  </si>
  <si>
    <t>Min</t>
  </si>
  <si>
    <t>Max</t>
  </si>
  <si>
    <t>Range</t>
  </si>
  <si>
    <t>Relative Importance of Each Variable</t>
  </si>
  <si>
    <t>Relative Importance</t>
  </si>
  <si>
    <t>y(hat) -wat Y represent</t>
  </si>
  <si>
    <t>Under</t>
  </si>
  <si>
    <t>Over</t>
  </si>
  <si>
    <t>Error-Regression</t>
  </si>
  <si>
    <t>Equation</t>
  </si>
  <si>
    <t>Absolute Deviation</t>
  </si>
  <si>
    <t>link</t>
  </si>
  <si>
    <t>Yhat</t>
  </si>
  <si>
    <t>H-One</t>
  </si>
  <si>
    <t>F-Smal</t>
  </si>
  <si>
    <t>F-Medium</t>
  </si>
  <si>
    <t>IT-Animated</t>
  </si>
  <si>
    <t>F-Long</t>
  </si>
  <si>
    <t>CTA-TextLink</t>
  </si>
  <si>
    <t>Error-OLS</t>
  </si>
  <si>
    <t>Observation Based on OLS (Ordinary Least Squares) - Regression Approach for Conjoint Analysis</t>
  </si>
  <si>
    <t>Basically, the problem statement is to analyze and find which factor/variable influences the user click through rate.</t>
  </si>
  <si>
    <t>Headine</t>
  </si>
  <si>
    <t>Fontsize</t>
  </si>
  <si>
    <t>CTA (Click Through Action)</t>
  </si>
  <si>
    <t>There are 5 vriables identified, basically they are independent variables</t>
  </si>
  <si>
    <t>Each variable has multiple levels, we can call them as Attributes and we also need to find which of those  is most significant.</t>
  </si>
  <si>
    <t>Problem Statement</t>
  </si>
  <si>
    <t>Assumption</t>
  </si>
  <si>
    <t>Assuming that the given data is a fractional factorial sample of larger data set or a sample derived by other techniques, and the sample is only picked best Average Rating of Weighted Attributes.</t>
  </si>
  <si>
    <t>Study</t>
  </si>
  <si>
    <t>OLS - Regression</t>
  </si>
  <si>
    <t>We will begin our Study based on OLS, also called as Regresson. Usually, in regrssion most of the independent variabes will be categorical and few are continous.</t>
  </si>
  <si>
    <t>To Proceed with Regression, we have to Convert Categorical Data to Continous data. There are several methods we apply, here we are going to use "Effect Coding"</t>
  </si>
  <si>
    <t>Effect Coding</t>
  </si>
  <si>
    <t>Effect coding is similar to Binary coding with one Eception, Binary coding converts the levels to Binary format with 1's and 0's. Effect coding also does the same, but for missing or unscored level, we use -1 instead of 0.</t>
  </si>
  <si>
    <t>If the levels are n, we het n-1 Effect code.</t>
  </si>
  <si>
    <t>Now, that we have converted All categorical data to numaric data, we can apply Regression using Excel's Data Analysis Add-on</t>
  </si>
  <si>
    <t>Befroe That, lets identify the Y (dependent variable)</t>
  </si>
  <si>
    <r>
      <t>Here,</t>
    </r>
    <r>
      <rPr>
        <b/>
        <sz val="11"/>
        <color theme="1"/>
        <rFont val="Calibri"/>
        <family val="2"/>
        <scheme val="minor"/>
      </rPr>
      <t xml:space="preserve"> Dependent variable is "Click Through Rate"</t>
    </r>
    <r>
      <rPr>
        <sz val="11"/>
        <color theme="1"/>
        <rFont val="Calibri"/>
        <family val="2"/>
        <scheme val="minor"/>
      </rPr>
      <t>, that what we are going to measure against</t>
    </r>
  </si>
  <si>
    <t>Regression Results (OLS Results)</t>
  </si>
  <si>
    <t>* Detailed Results in Other Sheet ("Regression Results")</t>
  </si>
  <si>
    <t>What we have got is only a subset of level's significance, Significance of levels like, Heading - 2, Font Large are not there. We ave to Derive it to find the Significance.</t>
  </si>
  <si>
    <t>Y</t>
  </si>
  <si>
    <t>Significance</t>
  </si>
  <si>
    <t>After deriving using the formula (0-(sum(scored levels))</t>
  </si>
  <si>
    <t>With-in each variable, we can see that one of those respective level seems to be significant.</t>
  </si>
  <si>
    <t xml:space="preserve">For example, Between Button and Text-Link, Button seems to me more significant. But that is only for that variable.  </t>
  </si>
  <si>
    <t>OLAD</t>
  </si>
  <si>
    <t>Like wise we have significance at the variable level</t>
  </si>
  <si>
    <r>
      <t xml:space="preserve">Taking the information from Both Variable Significance and Level Significance we can say that, </t>
    </r>
    <r>
      <rPr>
        <b/>
        <sz val="11"/>
        <color theme="1"/>
        <rFont val="Calibri"/>
        <family val="2"/>
        <scheme val="minor"/>
      </rPr>
      <t>Font is very important and within that Medium Size Font is most Important.</t>
    </r>
  </si>
  <si>
    <t>Error Rate</t>
  </si>
  <si>
    <t>Correct Prediction - count</t>
  </si>
  <si>
    <t>Performance can be assesed based on Error Rate, which comes to be 5.15 for Regression</t>
  </si>
  <si>
    <r>
      <t xml:space="preserve">Applying the Effect Coding to Source Data, we get base table for applying </t>
    </r>
    <r>
      <rPr>
        <b/>
        <sz val="11"/>
        <color rgb="FFFF0000"/>
        <rFont val="Calibri"/>
        <family val="2"/>
        <scheme val="minor"/>
      </rPr>
      <t>Regression Analysis.</t>
    </r>
  </si>
  <si>
    <t xml:space="preserve">With the same data, We will do the analysis using Absolute Deviation </t>
  </si>
  <si>
    <t>We will use the same data, with all effect scores and Yhats, Instead of Running Regression Analysis We will Use Solver to derive that.</t>
  </si>
  <si>
    <t>In Regression Analysis, we used Sub of Squares as Variance,  here we use Absolute Values as Variance.</t>
  </si>
  <si>
    <t>We can set the objective for Solver to adjust the covariants and error deviation to minimize the Overall Error, by matching y and Yhat</t>
  </si>
  <si>
    <t>Applying Solver we are getting following Results for Significance</t>
  </si>
  <si>
    <t>We can notice that Level Significance are same between OLAD and OLS,  There is a difference, in OLS, Font Medium for Highest here CTA Button</t>
  </si>
  <si>
    <t>Further analysing the significance of Variables will reveal the truth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</si>
</sst>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0"/>
      <name val="Arial"/>
      <family val="2"/>
    </font>
    <font>
      <b/>
      <sz val="11"/>
      <color theme="1"/>
      <name val="Calibri"/>
      <family val="2"/>
      <scheme val="minor"/>
    </font>
    <font>
      <i/>
      <sz val="11"/>
      <color theme="1"/>
      <name val="Calibri"/>
      <family val="2"/>
      <scheme val="minor"/>
    </font>
    <font>
      <sz val="10"/>
      <name val="Arial"/>
      <family val="2"/>
    </font>
    <font>
      <b/>
      <sz val="11.5"/>
      <color theme="1"/>
      <name val="Calibri"/>
      <family val="2"/>
      <scheme val="minor"/>
    </font>
    <font>
      <b/>
      <sz val="9"/>
      <color indexed="81"/>
      <name val="Tahoma"/>
      <family val="2"/>
    </font>
    <font>
      <sz val="9"/>
      <color indexed="81"/>
      <name val="Tahoma"/>
      <family val="2"/>
    </font>
    <font>
      <b/>
      <sz val="11"/>
      <color rgb="FFFF0000"/>
      <name val="Calibri"/>
      <family val="2"/>
      <scheme val="minor"/>
    </font>
  </fonts>
  <fills count="10">
    <fill>
      <patternFill patternType="none"/>
    </fill>
    <fill>
      <patternFill patternType="gray125"/>
    </fill>
    <fill>
      <patternFill patternType="solid">
        <fgColor indexed="2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center"/>
    </xf>
    <xf numFmtId="0" fontId="0" fillId="0" borderId="1" xfId="0" applyBorder="1"/>
    <xf numFmtId="0" fontId="0" fillId="0" borderId="1" xfId="0" applyBorder="1" applyAlignment="1">
      <alignment horizontal="center"/>
    </xf>
    <xf numFmtId="2" fontId="0" fillId="0" borderId="1" xfId="0" applyNumberFormat="1" applyBorder="1" applyAlignment="1">
      <alignment horizontal="center"/>
    </xf>
    <xf numFmtId="0" fontId="0" fillId="3" borderId="1" xfId="0" applyFill="1" applyBorder="1"/>
    <xf numFmtId="0" fontId="1" fillId="3" borderId="1" xfId="0" applyFont="1" applyFill="1" applyBorder="1" applyAlignment="1">
      <alignment horizontal="center"/>
    </xf>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xf numFmtId="0" fontId="3" fillId="0" borderId="3" xfId="0" applyFont="1" applyFill="1" applyBorder="1" applyAlignment="1">
      <alignment horizontal="centerContinuous"/>
    </xf>
    <xf numFmtId="0" fontId="0" fillId="4" borderId="1" xfId="0" applyFont="1" applyFill="1" applyBorder="1" applyAlignment="1">
      <alignment horizontal="center"/>
    </xf>
    <xf numFmtId="0" fontId="4" fillId="5" borderId="1" xfId="0" applyFont="1" applyFill="1" applyBorder="1" applyAlignment="1">
      <alignment horizontal="center"/>
    </xf>
    <xf numFmtId="0" fontId="0" fillId="6" borderId="1" xfId="0" applyFont="1" applyFill="1" applyBorder="1" applyAlignment="1">
      <alignment horizontal="center"/>
    </xf>
    <xf numFmtId="0" fontId="4" fillId="7" borderId="1" xfId="0" applyFont="1" applyFill="1" applyBorder="1" applyAlignment="1">
      <alignment horizontal="center"/>
    </xf>
    <xf numFmtId="0" fontId="4" fillId="8" borderId="1" xfId="0" applyFont="1" applyFill="1" applyBorder="1" applyAlignment="1">
      <alignment horizontal="center"/>
    </xf>
    <xf numFmtId="0" fontId="0" fillId="4" borderId="1" xfId="0" applyFill="1" applyBorder="1" applyAlignment="1"/>
    <xf numFmtId="0" fontId="0" fillId="4" borderId="1" xfId="0" applyFill="1" applyBorder="1"/>
    <xf numFmtId="0" fontId="0" fillId="5" borderId="1" xfId="0" applyFill="1" applyBorder="1" applyAlignment="1"/>
    <xf numFmtId="0" fontId="0" fillId="5" borderId="1" xfId="0" applyFill="1" applyBorder="1"/>
    <xf numFmtId="0" fontId="0" fillId="6" borderId="1" xfId="0" applyFill="1" applyBorder="1" applyAlignment="1"/>
    <xf numFmtId="0" fontId="0" fillId="6" borderId="1" xfId="0" applyFill="1" applyBorder="1"/>
    <xf numFmtId="0" fontId="0" fillId="7" borderId="1" xfId="0" applyFill="1" applyBorder="1" applyAlignment="1"/>
    <xf numFmtId="0" fontId="0" fillId="7" borderId="1" xfId="0" applyFill="1" applyBorder="1"/>
    <xf numFmtId="0" fontId="0" fillId="8" borderId="1" xfId="0" applyFill="1" applyBorder="1" applyAlignment="1"/>
    <xf numFmtId="0" fontId="0" fillId="8" borderId="1" xfId="0" applyFill="1" applyBorder="1"/>
    <xf numFmtId="0" fontId="2" fillId="0" borderId="0" xfId="0" applyFont="1"/>
    <xf numFmtId="0" fontId="5" fillId="9" borderId="1" xfId="0" applyFont="1" applyFill="1" applyBorder="1" applyAlignment="1">
      <alignment wrapText="1"/>
    </xf>
    <xf numFmtId="0" fontId="1" fillId="3" borderId="4" xfId="0" applyFont="1" applyFill="1" applyBorder="1" applyAlignment="1">
      <alignment horizontal="center"/>
    </xf>
    <xf numFmtId="2" fontId="0" fillId="0" borderId="0" xfId="0" applyNumberFormat="1"/>
    <xf numFmtId="0" fontId="1" fillId="3" borderId="5" xfId="0" applyFont="1" applyFill="1" applyBorder="1" applyAlignment="1">
      <alignment horizontal="center"/>
    </xf>
    <xf numFmtId="0" fontId="0" fillId="0" borderId="5" xfId="0" applyBorder="1"/>
    <xf numFmtId="2" fontId="0" fillId="0" borderId="1" xfId="0" applyNumberFormat="1" applyBorder="1"/>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Study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'Comparison Study'!$C$2</c:f>
              <c:strCache>
                <c:ptCount val="1"/>
                <c:pt idx="0">
                  <c:v>OLAD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'Comparison Study'!$B$3:$B$7</c:f>
              <c:strCache>
                <c:ptCount val="5"/>
                <c:pt idx="0">
                  <c:v>Heading</c:v>
                </c:pt>
                <c:pt idx="1">
                  <c:v>Font</c:v>
                </c:pt>
                <c:pt idx="2">
                  <c:v>Image Type</c:v>
                </c:pt>
                <c:pt idx="3">
                  <c:v>Form</c:v>
                </c:pt>
                <c:pt idx="4">
                  <c:v>CTA</c:v>
                </c:pt>
              </c:strCache>
            </c:strRef>
          </c:xVal>
          <c:yVal>
            <c:numRef>
              <c:f>'Comparison Study'!$C$3:$C$7</c:f>
              <c:numCache>
                <c:formatCode>General</c:formatCode>
                <c:ptCount val="5"/>
                <c:pt idx="0">
                  <c:v>0.21066433566433573</c:v>
                </c:pt>
                <c:pt idx="1">
                  <c:v>0.3452797202797202</c:v>
                </c:pt>
                <c:pt idx="2">
                  <c:v>1.4860139860139761E-2</c:v>
                </c:pt>
                <c:pt idx="3">
                  <c:v>0.13024475524475534</c:v>
                </c:pt>
                <c:pt idx="4">
                  <c:v>0.29895104895104901</c:v>
                </c:pt>
              </c:numCache>
            </c:numRef>
          </c:yVal>
          <c:smooth val="1"/>
          <c:extLst>
            <c:ext xmlns:c16="http://schemas.microsoft.com/office/drawing/2014/chart" uri="{C3380CC4-5D6E-409C-BE32-E72D297353CC}">
              <c16:uniqueId val="{00000000-CF6D-479D-A200-FF477C201AF1}"/>
            </c:ext>
          </c:extLst>
        </c:ser>
        <c:ser>
          <c:idx val="1"/>
          <c:order val="1"/>
          <c:tx>
            <c:strRef>
              <c:f>'Comparison Study'!$D$2</c:f>
              <c:strCache>
                <c:ptCount val="1"/>
                <c:pt idx="0">
                  <c:v>Regression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'Comparison Study'!$B$3:$B$7</c:f>
              <c:strCache>
                <c:ptCount val="5"/>
                <c:pt idx="0">
                  <c:v>Heading</c:v>
                </c:pt>
                <c:pt idx="1">
                  <c:v>Font</c:v>
                </c:pt>
                <c:pt idx="2">
                  <c:v>Image Type</c:v>
                </c:pt>
                <c:pt idx="3">
                  <c:v>Form</c:v>
                </c:pt>
                <c:pt idx="4">
                  <c:v>CTA</c:v>
                </c:pt>
              </c:strCache>
            </c:strRef>
          </c:xVal>
          <c:yVal>
            <c:numRef>
              <c:f>'Comparison Study'!$D$3:$D$7</c:f>
              <c:numCache>
                <c:formatCode>General</c:formatCode>
                <c:ptCount val="5"/>
                <c:pt idx="0">
                  <c:v>0.2289667798567272</c:v>
                </c:pt>
                <c:pt idx="1">
                  <c:v>0.34510054164102794</c:v>
                </c:pt>
                <c:pt idx="2">
                  <c:v>8.177791958188135E-3</c:v>
                </c:pt>
                <c:pt idx="3">
                  <c:v>0.16874055166860372</c:v>
                </c:pt>
                <c:pt idx="4">
                  <c:v>0.24901433487545299</c:v>
                </c:pt>
              </c:numCache>
            </c:numRef>
          </c:yVal>
          <c:smooth val="1"/>
          <c:extLst>
            <c:ext xmlns:c16="http://schemas.microsoft.com/office/drawing/2014/chart" uri="{C3380CC4-5D6E-409C-BE32-E72D297353CC}">
              <c16:uniqueId val="{00000001-CF6D-479D-A200-FF477C201AF1}"/>
            </c:ext>
          </c:extLst>
        </c:ser>
        <c:dLbls>
          <c:showLegendKey val="0"/>
          <c:showVal val="0"/>
          <c:showCatName val="0"/>
          <c:showSerName val="0"/>
          <c:showPercent val="0"/>
          <c:showBubbleSize val="0"/>
        </c:dLbls>
        <c:axId val="324119952"/>
        <c:axId val="176979312"/>
      </c:scatterChart>
      <c:valAx>
        <c:axId val="3241199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79312"/>
        <c:crosses val="autoZero"/>
        <c:crossBetween val="midCat"/>
      </c:valAx>
      <c:valAx>
        <c:axId val="1769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19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Significance</a:t>
            </a:r>
          </a:p>
        </c:rich>
      </c:tx>
      <c:layout>
        <c:manualLayout>
          <c:xMode val="edge"/>
          <c:yMode val="edge"/>
          <c:x val="0.47338188976377954"/>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Study'!$C$2</c:f>
              <c:strCache>
                <c:ptCount val="1"/>
                <c:pt idx="0">
                  <c:v>OLAD</c:v>
                </c:pt>
              </c:strCache>
            </c:strRef>
          </c:tx>
          <c:spPr>
            <a:solidFill>
              <a:schemeClr val="accent1"/>
            </a:solidFill>
            <a:ln>
              <a:noFill/>
            </a:ln>
            <a:effectLst/>
          </c:spPr>
          <c:invertIfNegative val="0"/>
          <c:cat>
            <c:strRef>
              <c:f>'Comparison Study'!$B$3:$B$7</c:f>
              <c:strCache>
                <c:ptCount val="5"/>
                <c:pt idx="0">
                  <c:v>Heading</c:v>
                </c:pt>
                <c:pt idx="1">
                  <c:v>Font</c:v>
                </c:pt>
                <c:pt idx="2">
                  <c:v>Image Type</c:v>
                </c:pt>
                <c:pt idx="3">
                  <c:v>Form</c:v>
                </c:pt>
                <c:pt idx="4">
                  <c:v>CTA</c:v>
                </c:pt>
              </c:strCache>
            </c:strRef>
          </c:cat>
          <c:val>
            <c:numRef>
              <c:f>'Comparison Study'!$C$3:$C$7</c:f>
              <c:numCache>
                <c:formatCode>General</c:formatCode>
                <c:ptCount val="5"/>
                <c:pt idx="0">
                  <c:v>0.21066433566433573</c:v>
                </c:pt>
                <c:pt idx="1">
                  <c:v>0.3452797202797202</c:v>
                </c:pt>
                <c:pt idx="2">
                  <c:v>1.4860139860139761E-2</c:v>
                </c:pt>
                <c:pt idx="3">
                  <c:v>0.13024475524475534</c:v>
                </c:pt>
                <c:pt idx="4">
                  <c:v>0.29895104895104901</c:v>
                </c:pt>
              </c:numCache>
            </c:numRef>
          </c:val>
          <c:extLst>
            <c:ext xmlns:c16="http://schemas.microsoft.com/office/drawing/2014/chart" uri="{C3380CC4-5D6E-409C-BE32-E72D297353CC}">
              <c16:uniqueId val="{00000000-8CD1-42FB-AB96-8198441752BC}"/>
            </c:ext>
          </c:extLst>
        </c:ser>
        <c:ser>
          <c:idx val="1"/>
          <c:order val="1"/>
          <c:tx>
            <c:strRef>
              <c:f>'Comparison Study'!$D$2</c:f>
              <c:strCache>
                <c:ptCount val="1"/>
                <c:pt idx="0">
                  <c:v>Regression</c:v>
                </c:pt>
              </c:strCache>
            </c:strRef>
          </c:tx>
          <c:spPr>
            <a:solidFill>
              <a:schemeClr val="accent2"/>
            </a:solidFill>
            <a:ln>
              <a:noFill/>
            </a:ln>
            <a:effectLst/>
          </c:spPr>
          <c:invertIfNegative val="0"/>
          <c:cat>
            <c:strRef>
              <c:f>'Comparison Study'!$B$3:$B$7</c:f>
              <c:strCache>
                <c:ptCount val="5"/>
                <c:pt idx="0">
                  <c:v>Heading</c:v>
                </c:pt>
                <c:pt idx="1">
                  <c:v>Font</c:v>
                </c:pt>
                <c:pt idx="2">
                  <c:v>Image Type</c:v>
                </c:pt>
                <c:pt idx="3">
                  <c:v>Form</c:v>
                </c:pt>
                <c:pt idx="4">
                  <c:v>CTA</c:v>
                </c:pt>
              </c:strCache>
            </c:strRef>
          </c:cat>
          <c:val>
            <c:numRef>
              <c:f>'Comparison Study'!$D$3:$D$7</c:f>
              <c:numCache>
                <c:formatCode>General</c:formatCode>
                <c:ptCount val="5"/>
                <c:pt idx="0">
                  <c:v>0.2289667798567272</c:v>
                </c:pt>
                <c:pt idx="1">
                  <c:v>0.34510054164102794</c:v>
                </c:pt>
                <c:pt idx="2">
                  <c:v>8.177791958188135E-3</c:v>
                </c:pt>
                <c:pt idx="3">
                  <c:v>0.16874055166860372</c:v>
                </c:pt>
                <c:pt idx="4">
                  <c:v>0.24901433487545299</c:v>
                </c:pt>
              </c:numCache>
            </c:numRef>
          </c:val>
          <c:extLst>
            <c:ext xmlns:c16="http://schemas.microsoft.com/office/drawing/2014/chart" uri="{C3380CC4-5D6E-409C-BE32-E72D297353CC}">
              <c16:uniqueId val="{00000001-8CD1-42FB-AB96-8198441752BC}"/>
            </c:ext>
          </c:extLst>
        </c:ser>
        <c:dLbls>
          <c:showLegendKey val="0"/>
          <c:showVal val="0"/>
          <c:showCatName val="0"/>
          <c:showSerName val="0"/>
          <c:showPercent val="0"/>
          <c:showBubbleSize val="0"/>
        </c:dLbls>
        <c:gapWidth val="219"/>
        <c:overlap val="-27"/>
        <c:axId val="239011728"/>
        <c:axId val="1779102640"/>
      </c:barChart>
      <c:catAx>
        <c:axId val="23901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02640"/>
        <c:crosses val="autoZero"/>
        <c:auto val="1"/>
        <c:lblAlgn val="ctr"/>
        <c:lblOffset val="100"/>
        <c:noMultiLvlLbl val="0"/>
      </c:catAx>
      <c:valAx>
        <c:axId val="177910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1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Study'!$B$10</c:f>
              <c:strCache>
                <c:ptCount val="1"/>
                <c:pt idx="0">
                  <c:v>Error Rate</c:v>
                </c:pt>
              </c:strCache>
            </c:strRef>
          </c:tx>
          <c:spPr>
            <a:solidFill>
              <a:schemeClr val="accent6"/>
            </a:solidFill>
            <a:ln>
              <a:noFill/>
            </a:ln>
            <a:effectLst/>
          </c:spPr>
          <c:invertIfNegative val="0"/>
          <c:cat>
            <c:strRef>
              <c:f>'Comparison Study'!$C$9:$D$9</c:f>
              <c:strCache>
                <c:ptCount val="2"/>
                <c:pt idx="0">
                  <c:v>OLAD</c:v>
                </c:pt>
                <c:pt idx="1">
                  <c:v>Regression</c:v>
                </c:pt>
              </c:strCache>
            </c:strRef>
          </c:cat>
          <c:val>
            <c:numRef>
              <c:f>'Comparison Study'!$C$10:$D$10</c:f>
              <c:numCache>
                <c:formatCode>General</c:formatCode>
                <c:ptCount val="2"/>
                <c:pt idx="0">
                  <c:v>3.9</c:v>
                </c:pt>
                <c:pt idx="1">
                  <c:v>5.15</c:v>
                </c:pt>
              </c:numCache>
            </c:numRef>
          </c:val>
          <c:extLst>
            <c:ext xmlns:c16="http://schemas.microsoft.com/office/drawing/2014/chart" uri="{C3380CC4-5D6E-409C-BE32-E72D297353CC}">
              <c16:uniqueId val="{00000000-5CB5-46AA-A301-16948F03B958}"/>
            </c:ext>
          </c:extLst>
        </c:ser>
        <c:ser>
          <c:idx val="1"/>
          <c:order val="1"/>
          <c:tx>
            <c:strRef>
              <c:f>'Comparison Study'!$B$11</c:f>
              <c:strCache>
                <c:ptCount val="1"/>
                <c:pt idx="0">
                  <c:v>Correct Prediction - count</c:v>
                </c:pt>
              </c:strCache>
            </c:strRef>
          </c:tx>
          <c:spPr>
            <a:solidFill>
              <a:schemeClr val="accent5"/>
            </a:solidFill>
            <a:ln>
              <a:noFill/>
            </a:ln>
            <a:effectLst/>
          </c:spPr>
          <c:invertIfNegative val="0"/>
          <c:cat>
            <c:strRef>
              <c:f>'Comparison Study'!$C$9:$D$9</c:f>
              <c:strCache>
                <c:ptCount val="2"/>
                <c:pt idx="0">
                  <c:v>OLAD</c:v>
                </c:pt>
                <c:pt idx="1">
                  <c:v>Regression</c:v>
                </c:pt>
              </c:strCache>
            </c:strRef>
          </c:cat>
          <c:val>
            <c:numRef>
              <c:f>'Comparison Study'!$C$11:$D$11</c:f>
              <c:numCache>
                <c:formatCode>General</c:formatCode>
                <c:ptCount val="2"/>
                <c:pt idx="0">
                  <c:v>7</c:v>
                </c:pt>
                <c:pt idx="1">
                  <c:v>0</c:v>
                </c:pt>
              </c:numCache>
            </c:numRef>
          </c:val>
          <c:extLst>
            <c:ext xmlns:c16="http://schemas.microsoft.com/office/drawing/2014/chart" uri="{C3380CC4-5D6E-409C-BE32-E72D297353CC}">
              <c16:uniqueId val="{00000001-5CB5-46AA-A301-16948F03B958}"/>
            </c:ext>
          </c:extLst>
        </c:ser>
        <c:dLbls>
          <c:showLegendKey val="0"/>
          <c:showVal val="0"/>
          <c:showCatName val="0"/>
          <c:showSerName val="0"/>
          <c:showPercent val="0"/>
          <c:showBubbleSize val="0"/>
        </c:dLbls>
        <c:gapWidth val="219"/>
        <c:overlap val="-27"/>
        <c:axId val="239016304"/>
        <c:axId val="331425936"/>
      </c:barChart>
      <c:catAx>
        <c:axId val="23901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25936"/>
        <c:crosses val="autoZero"/>
        <c:auto val="1"/>
        <c:lblAlgn val="ctr"/>
        <c:lblOffset val="100"/>
        <c:noMultiLvlLbl val="0"/>
      </c:catAx>
      <c:valAx>
        <c:axId val="3314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1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495300</xdr:colOff>
      <xdr:row>21</xdr:row>
      <xdr:rowOff>0</xdr:rowOff>
    </xdr:from>
    <xdr:to>
      <xdr:col>12</xdr:col>
      <xdr:colOff>190500</xdr:colOff>
      <xdr:row>34</xdr:row>
      <xdr:rowOff>38100</xdr:rowOff>
    </xdr:to>
    <xdr:graphicFrame macro="">
      <xdr:nvGraphicFramePr>
        <xdr:cNvPr id="2" name="Chart 1">
          <a:extLst>
            <a:ext uri="{FF2B5EF4-FFF2-40B4-BE49-F238E27FC236}">
              <a16:creationId xmlns:a16="http://schemas.microsoft.com/office/drawing/2014/main" id="{EE04C9E1-B2E6-4CDE-8A9E-3FE3AC37D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5</xdr:row>
      <xdr:rowOff>47625</xdr:rowOff>
    </xdr:from>
    <xdr:to>
      <xdr:col>12</xdr:col>
      <xdr:colOff>252412</xdr:colOff>
      <xdr:row>19</xdr:row>
      <xdr:rowOff>123825</xdr:rowOff>
    </xdr:to>
    <xdr:graphicFrame macro="">
      <xdr:nvGraphicFramePr>
        <xdr:cNvPr id="3" name="Chart 2">
          <a:extLst>
            <a:ext uri="{FF2B5EF4-FFF2-40B4-BE49-F238E27FC236}">
              <a16:creationId xmlns:a16="http://schemas.microsoft.com/office/drawing/2014/main" id="{02532559-7670-403A-A9A0-03824A0E0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14287</xdr:colOff>
      <xdr:row>11</xdr:row>
      <xdr:rowOff>171450</xdr:rowOff>
    </xdr:from>
    <xdr:to>
      <xdr:col>4</xdr:col>
      <xdr:colOff>176212</xdr:colOff>
      <xdr:row>26</xdr:row>
      <xdr:rowOff>57150</xdr:rowOff>
    </xdr:to>
    <xdr:graphicFrame macro="">
      <xdr:nvGraphicFramePr>
        <xdr:cNvPr id="4" name="Chart 3">
          <a:extLst>
            <a:ext uri="{FF2B5EF4-FFF2-40B4-BE49-F238E27FC236}">
              <a16:creationId xmlns:a16="http://schemas.microsoft.com/office/drawing/2014/main" id="{1E4806DD-A78A-48F7-B3A9-1D0DC769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B2:C4" totalsRowShown="0">
  <autoFilter ref="B2:C4"/>
  <tableColumns count="2">
    <tableColumn id="1" name="Heading"/>
    <tableColumn id="2" name="One"/>
  </tableColumns>
  <tableStyleInfo name="TableStyleLight9" showFirstColumn="0" showLastColumn="0" showRowStripes="1" showColumnStripes="0"/>
</table>
</file>

<file path=xl/tables/table10.xml><?xml version="1.0" encoding="utf-8"?>
<table xmlns="http://schemas.openxmlformats.org/spreadsheetml/2006/main" id="10" name="Table511" displayName="Table511" ref="G38:I41" totalsRowShown="0">
  <autoFilter ref="G38:I41"/>
  <tableColumns count="3">
    <tableColumn id="1" name="Font"/>
    <tableColumn id="2" name="Small"/>
    <tableColumn id="3" name="Medium"/>
  </tableColumns>
  <tableStyleInfo name="TableStyleLight9" showFirstColumn="0" showLastColumn="0" showRowStripes="1" showColumnStripes="0"/>
</table>
</file>

<file path=xl/tables/table2.xml><?xml version="1.0" encoding="utf-8"?>
<table xmlns="http://schemas.openxmlformats.org/spreadsheetml/2006/main" id="2" name="Table2" displayName="Table2" ref="E2:F4" totalsRowShown="0">
  <autoFilter ref="E2:F4"/>
  <tableColumns count="2">
    <tableColumn id="1" name="Image Type"/>
    <tableColumn id="2" name="Animated"/>
  </tableColumns>
  <tableStyleInfo name="TableStyleLight9" showFirstColumn="0" showLastColumn="0" showRowStripes="1" showColumnStripes="0"/>
</table>
</file>

<file path=xl/tables/table3.xml><?xml version="1.0" encoding="utf-8"?>
<table xmlns="http://schemas.openxmlformats.org/spreadsheetml/2006/main" id="3" name="Table3" displayName="Table3" ref="B6:C8" totalsRowShown="0">
  <autoFilter ref="B6:C8"/>
  <tableColumns count="2">
    <tableColumn id="1" name="CTA"/>
    <tableColumn id="2" name="link"/>
  </tableColumns>
  <tableStyleInfo name="TableStyleLight9" showFirstColumn="0" showLastColumn="0" showRowStripes="1" showColumnStripes="0"/>
</table>
</file>

<file path=xl/tables/table4.xml><?xml version="1.0" encoding="utf-8"?>
<table xmlns="http://schemas.openxmlformats.org/spreadsheetml/2006/main" id="4" name="Table4" displayName="Table4" ref="E6:F8" totalsRowShown="0">
  <autoFilter ref="E6:F8"/>
  <tableColumns count="2">
    <tableColumn id="1" name="Form"/>
    <tableColumn id="2" name="Long"/>
  </tableColumns>
  <tableStyleInfo name="TableStyleLight9" showFirstColumn="0" showLastColumn="0" showRowStripes="1" showColumnStripes="0"/>
</table>
</file>

<file path=xl/tables/table5.xml><?xml version="1.0" encoding="utf-8"?>
<table xmlns="http://schemas.openxmlformats.org/spreadsheetml/2006/main" id="5" name="Table5" displayName="Table5" ref="B11:D14" totalsRowShown="0">
  <autoFilter ref="B11:D14"/>
  <tableColumns count="3">
    <tableColumn id="1" name="Font"/>
    <tableColumn id="2" name="Small"/>
    <tableColumn id="3" name="Medium"/>
  </tableColumns>
  <tableStyleInfo name="TableStyleLight9" showFirstColumn="0" showLastColumn="0" showRowStripes="1" showColumnStripes="0"/>
</table>
</file>

<file path=xl/tables/table6.xml><?xml version="1.0" encoding="utf-8"?>
<table xmlns="http://schemas.openxmlformats.org/spreadsheetml/2006/main" id="6" name="Table17" displayName="Table17" ref="A38:B40" totalsRowShown="0">
  <autoFilter ref="A38:B40"/>
  <tableColumns count="2">
    <tableColumn id="1" name="Heading"/>
    <tableColumn id="2" name="One"/>
  </tableColumns>
  <tableStyleInfo name="TableStyleLight9" showFirstColumn="0" showLastColumn="0" showRowStripes="1" showColumnStripes="0"/>
</table>
</file>

<file path=xl/tables/table7.xml><?xml version="1.0" encoding="utf-8"?>
<table xmlns="http://schemas.openxmlformats.org/spreadsheetml/2006/main" id="7" name="Table28" displayName="Table28" ref="D38:E40" totalsRowShown="0">
  <autoFilter ref="D38:E40"/>
  <tableColumns count="2">
    <tableColumn id="1" name="Image Type"/>
    <tableColumn id="2" name="Animated"/>
  </tableColumns>
  <tableStyleInfo name="TableStyleLight9" showFirstColumn="0" showLastColumn="0" showRowStripes="1" showColumnStripes="0"/>
</table>
</file>

<file path=xl/tables/table8.xml><?xml version="1.0" encoding="utf-8"?>
<table xmlns="http://schemas.openxmlformats.org/spreadsheetml/2006/main" id="8" name="Table39" displayName="Table39" ref="A42:B44" totalsRowShown="0">
  <autoFilter ref="A42:B44"/>
  <tableColumns count="2">
    <tableColumn id="1" name="CTA"/>
    <tableColumn id="2" name="link"/>
  </tableColumns>
  <tableStyleInfo name="TableStyleLight9" showFirstColumn="0" showLastColumn="0" showRowStripes="1" showColumnStripes="0"/>
</table>
</file>

<file path=xl/tables/table9.xml><?xml version="1.0" encoding="utf-8"?>
<table xmlns="http://schemas.openxmlformats.org/spreadsheetml/2006/main" id="9" name="Table410" displayName="Table410" ref="D42:E44" totalsRowShown="0">
  <autoFilter ref="D42:E44"/>
  <tableColumns count="2">
    <tableColumn id="1" name="Form"/>
    <tableColumn id="2" name="Long"/>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ypregnancy.co.in/freegift/h2_fs_ani_l_btn.php" TargetMode="External"/><Relationship Id="rId2" Type="http://schemas.openxmlformats.org/officeDocument/2006/relationships/hyperlink" Target="http://www.mypregnancy.co.in/freegift/h2_fm_ani_s_btn.php" TargetMode="External"/><Relationship Id="rId1" Type="http://schemas.openxmlformats.org/officeDocument/2006/relationships/hyperlink" Target="http://www.mypregnancy.co.in/freegift/h2_fl_sta_s_txt.php" TargetMode="External"/><Relationship Id="rId4" Type="http://schemas.openxmlformats.org/officeDocument/2006/relationships/hyperlink" Target="http://www.mypregnancy.co.in/freegift/h2_fs_ani_l_txt.ph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hyperlink" Target="http://www.mypregnancy.co.in/freegift/h2_fs_ani_l_btn.php" TargetMode="External"/><Relationship Id="rId2" Type="http://schemas.openxmlformats.org/officeDocument/2006/relationships/hyperlink" Target="http://www.mypregnancy.co.in/freegift/h2_fm_ani_s_btn.php" TargetMode="External"/><Relationship Id="rId1" Type="http://schemas.openxmlformats.org/officeDocument/2006/relationships/hyperlink" Target="http://www.mypregnancy.co.in/freegift/h2_fl_sta_s_txt.php"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www.mypregnancy.co.in/freegift/h2_fs_ani_l_txt.ph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mypregnancy.co.in/freegift/h2_fs_ani_l_btn.php" TargetMode="External"/><Relationship Id="rId2" Type="http://schemas.openxmlformats.org/officeDocument/2006/relationships/hyperlink" Target="http://www.mypregnancy.co.in/freegift/h2_fm_ani_s_btn.php" TargetMode="External"/><Relationship Id="rId1" Type="http://schemas.openxmlformats.org/officeDocument/2006/relationships/hyperlink" Target="http://www.mypregnancy.co.in/freegift/h2_fl_sta_s_txt.php"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www.mypregnancy.co.in/freegift/h2_fs_ani_l_txt.ph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8" Type="http://schemas.openxmlformats.org/officeDocument/2006/relationships/hyperlink" Target="http://www.mypregnancy.co.in/freegift/h2_fs_ani_l_txt.php" TargetMode="External"/><Relationship Id="rId13" Type="http://schemas.openxmlformats.org/officeDocument/2006/relationships/table" Target="../tables/table9.xml"/><Relationship Id="rId3" Type="http://schemas.openxmlformats.org/officeDocument/2006/relationships/hyperlink" Target="http://www.mypregnancy.co.in/freegift/h2_fs_ani_l_btn.php" TargetMode="External"/><Relationship Id="rId7" Type="http://schemas.openxmlformats.org/officeDocument/2006/relationships/hyperlink" Target="http://www.mypregnancy.co.in/freegift/h2_fs_ani_l_btn.php" TargetMode="External"/><Relationship Id="rId12" Type="http://schemas.openxmlformats.org/officeDocument/2006/relationships/table" Target="../tables/table8.xml"/><Relationship Id="rId2" Type="http://schemas.openxmlformats.org/officeDocument/2006/relationships/hyperlink" Target="http://www.mypregnancy.co.in/freegift/h2_fm_ani_s_btn.php" TargetMode="External"/><Relationship Id="rId1" Type="http://schemas.openxmlformats.org/officeDocument/2006/relationships/hyperlink" Target="http://www.mypregnancy.co.in/freegift/h2_fl_sta_s_txt.php" TargetMode="External"/><Relationship Id="rId6" Type="http://schemas.openxmlformats.org/officeDocument/2006/relationships/hyperlink" Target="http://www.mypregnancy.co.in/freegift/h2_fm_ani_s_btn.php" TargetMode="External"/><Relationship Id="rId11" Type="http://schemas.openxmlformats.org/officeDocument/2006/relationships/table" Target="../tables/table7.xml"/><Relationship Id="rId5" Type="http://schemas.openxmlformats.org/officeDocument/2006/relationships/hyperlink" Target="http://www.mypregnancy.co.in/freegift/h2_fl_sta_s_txt.php" TargetMode="External"/><Relationship Id="rId10" Type="http://schemas.openxmlformats.org/officeDocument/2006/relationships/table" Target="../tables/table6.xml"/><Relationship Id="rId4" Type="http://schemas.openxmlformats.org/officeDocument/2006/relationships/hyperlink" Target="http://www.mypregnancy.co.in/freegift/h2_fs_ani_l_txt.php" TargetMode="External"/><Relationship Id="rId9" Type="http://schemas.openxmlformats.org/officeDocument/2006/relationships/printerSettings" Target="../printerSettings/printerSettings2.bin"/><Relationship Id="rId14"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
  <sheetViews>
    <sheetView workbookViewId="0">
      <selection activeCell="C10" sqref="A3:H13"/>
    </sheetView>
  </sheetViews>
  <sheetFormatPr defaultRowHeight="15" x14ac:dyDescent="0.25"/>
  <cols>
    <col min="3" max="3" width="11.7109375" bestFit="1" customWidth="1"/>
    <col min="5" max="5" width="8.85546875" bestFit="1" customWidth="1"/>
    <col min="6" max="6" width="11.7109375" bestFit="1" customWidth="1"/>
    <col min="7" max="7" width="11.5703125" bestFit="1" customWidth="1"/>
    <col min="8" max="8" width="17.42578125" bestFit="1" customWidth="1"/>
  </cols>
  <sheetData>
    <row r="3" spans="1:8" x14ac:dyDescent="0.25">
      <c r="A3" s="1" t="s">
        <v>0</v>
      </c>
      <c r="B3" s="1" t="s">
        <v>1</v>
      </c>
      <c r="C3" s="1" t="s">
        <v>2</v>
      </c>
      <c r="D3" s="1" t="s">
        <v>3</v>
      </c>
      <c r="E3" s="1" t="s">
        <v>4</v>
      </c>
      <c r="F3" s="1" t="s">
        <v>5</v>
      </c>
      <c r="G3" s="1" t="s">
        <v>6</v>
      </c>
      <c r="H3" s="1" t="s">
        <v>7</v>
      </c>
    </row>
    <row r="4" spans="1:8" x14ac:dyDescent="0.25">
      <c r="A4" s="2" t="s">
        <v>8</v>
      </c>
      <c r="B4" s="2" t="s">
        <v>9</v>
      </c>
      <c r="C4" s="2" t="s">
        <v>10</v>
      </c>
      <c r="D4" s="2" t="s">
        <v>11</v>
      </c>
      <c r="E4" s="2" t="s">
        <v>12</v>
      </c>
      <c r="F4" s="3">
        <v>305</v>
      </c>
      <c r="G4" s="3">
        <v>40</v>
      </c>
      <c r="H4" s="4">
        <v>13.11</v>
      </c>
    </row>
    <row r="5" spans="1:8" x14ac:dyDescent="0.25">
      <c r="A5" s="2" t="s">
        <v>8</v>
      </c>
      <c r="B5" s="2" t="s">
        <v>13</v>
      </c>
      <c r="C5" s="2" t="s">
        <v>10</v>
      </c>
      <c r="D5" s="2" t="s">
        <v>14</v>
      </c>
      <c r="E5" s="2" t="s">
        <v>15</v>
      </c>
      <c r="F5" s="3">
        <v>305</v>
      </c>
      <c r="G5" s="3">
        <v>56</v>
      </c>
      <c r="H5" s="4">
        <v>18.36</v>
      </c>
    </row>
    <row r="6" spans="1:8" x14ac:dyDescent="0.25">
      <c r="A6" s="2" t="s">
        <v>8</v>
      </c>
      <c r="B6" s="2" t="s">
        <v>16</v>
      </c>
      <c r="C6" s="2" t="s">
        <v>17</v>
      </c>
      <c r="D6" s="2" t="s">
        <v>11</v>
      </c>
      <c r="E6" s="2" t="s">
        <v>15</v>
      </c>
      <c r="F6" s="3">
        <v>306</v>
      </c>
      <c r="G6" s="3">
        <v>39</v>
      </c>
      <c r="H6" s="4">
        <v>12.75</v>
      </c>
    </row>
    <row r="7" spans="1:8" x14ac:dyDescent="0.25">
      <c r="A7" s="2" t="s">
        <v>18</v>
      </c>
      <c r="B7" s="2" t="s">
        <v>13</v>
      </c>
      <c r="C7" s="2" t="s">
        <v>17</v>
      </c>
      <c r="D7" s="2" t="s">
        <v>11</v>
      </c>
      <c r="E7" s="2" t="s">
        <v>12</v>
      </c>
      <c r="F7" s="3">
        <v>306</v>
      </c>
      <c r="G7" s="3">
        <v>48</v>
      </c>
      <c r="H7" s="4">
        <v>15.69</v>
      </c>
    </row>
    <row r="8" spans="1:8" x14ac:dyDescent="0.25">
      <c r="A8" s="2" t="s">
        <v>8</v>
      </c>
      <c r="B8" s="2" t="s">
        <v>16</v>
      </c>
      <c r="C8" s="2" t="s">
        <v>17</v>
      </c>
      <c r="D8" s="2" t="s">
        <v>14</v>
      </c>
      <c r="E8" s="2" t="s">
        <v>12</v>
      </c>
      <c r="F8" s="3">
        <v>305</v>
      </c>
      <c r="G8" s="3">
        <v>33</v>
      </c>
      <c r="H8" s="4">
        <v>10.82</v>
      </c>
    </row>
    <row r="9" spans="1:8" x14ac:dyDescent="0.25">
      <c r="A9" s="2" t="s">
        <v>18</v>
      </c>
      <c r="B9" s="2" t="s">
        <v>9</v>
      </c>
      <c r="C9" s="2" t="s">
        <v>17</v>
      </c>
      <c r="D9" s="2" t="s">
        <v>14</v>
      </c>
      <c r="E9" s="2" t="s">
        <v>15</v>
      </c>
      <c r="F9" s="3">
        <v>306</v>
      </c>
      <c r="G9" s="3">
        <v>62</v>
      </c>
      <c r="H9" s="4">
        <v>20.260000000000002</v>
      </c>
    </row>
    <row r="10" spans="1:8" x14ac:dyDescent="0.25">
      <c r="A10" s="2" t="s">
        <v>18</v>
      </c>
      <c r="B10" s="2" t="s">
        <v>16</v>
      </c>
      <c r="C10" s="2" t="s">
        <v>10</v>
      </c>
      <c r="D10" s="2" t="s">
        <v>14</v>
      </c>
      <c r="E10" s="2" t="s">
        <v>12</v>
      </c>
      <c r="F10" s="3">
        <v>306</v>
      </c>
      <c r="G10" s="3">
        <v>41</v>
      </c>
      <c r="H10" s="4">
        <v>13.4</v>
      </c>
    </row>
    <row r="11" spans="1:8" x14ac:dyDescent="0.25">
      <c r="A11" s="2" t="s">
        <v>18</v>
      </c>
      <c r="B11" s="2" t="s">
        <v>16</v>
      </c>
      <c r="C11" s="2" t="s">
        <v>10</v>
      </c>
      <c r="D11" s="2" t="s">
        <v>11</v>
      </c>
      <c r="E11" s="2" t="s">
        <v>15</v>
      </c>
      <c r="F11" s="3">
        <v>306</v>
      </c>
      <c r="G11" s="3">
        <v>47</v>
      </c>
      <c r="H11" s="4">
        <v>15.36</v>
      </c>
    </row>
    <row r="12" spans="1:8" x14ac:dyDescent="0.25">
      <c r="A12" s="2" t="s">
        <v>18</v>
      </c>
      <c r="B12" s="2" t="s">
        <v>16</v>
      </c>
      <c r="C12" s="2" t="s">
        <v>17</v>
      </c>
      <c r="D12" s="2" t="s">
        <v>11</v>
      </c>
      <c r="E12" s="2" t="s">
        <v>15</v>
      </c>
      <c r="F12" s="3">
        <v>306</v>
      </c>
      <c r="G12" s="3">
        <v>44</v>
      </c>
      <c r="H12" s="4">
        <v>14.38</v>
      </c>
    </row>
    <row r="13" spans="1:8" x14ac:dyDescent="0.25">
      <c r="A13" s="2" t="s">
        <v>8</v>
      </c>
      <c r="B13" s="2" t="s">
        <v>9</v>
      </c>
      <c r="C13" s="2" t="s">
        <v>10</v>
      </c>
      <c r="D13" s="2" t="s">
        <v>11</v>
      </c>
      <c r="E13" s="2" t="s">
        <v>15</v>
      </c>
      <c r="F13" s="3">
        <v>305</v>
      </c>
      <c r="G13" s="3">
        <v>41</v>
      </c>
      <c r="H13" s="4">
        <v>13.44</v>
      </c>
    </row>
  </sheetData>
  <hyperlinks>
    <hyperlink ref="D3" r:id="rId1" display="http://www.mypregnancy.co.in/freegift/h2_fl_sta_s_txt.php"/>
    <hyperlink ref="D11" r:id="rId2" display="http://www.mypregnancy.co.in/freegift/h2_fm_ani_s_btn.php"/>
    <hyperlink ref="D10" r:id="rId3" display="http://www.mypregnancy.co.in/freegift/h2_fs_ani_l_btn.php"/>
    <hyperlink ref="D12" r:id="rId4" display="http://www.mypregnancy.co.in/freegift/h2_fs_ani_l_txt.php"/>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workbookViewId="0">
      <selection activeCell="B2" sqref="B2:F14"/>
    </sheetView>
  </sheetViews>
  <sheetFormatPr defaultRowHeight="15" x14ac:dyDescent="0.25"/>
  <cols>
    <col min="2" max="2" width="10.42578125" customWidth="1"/>
    <col min="4" max="4" width="11.7109375" customWidth="1"/>
    <col min="5" max="5" width="13.28515625" customWidth="1"/>
    <col min="6" max="6" width="11.85546875" customWidth="1"/>
    <col min="7" max="7" width="11.7109375" customWidth="1"/>
    <col min="8" max="8" width="11.5703125" customWidth="1"/>
    <col min="9" max="9" width="17.42578125" customWidth="1"/>
  </cols>
  <sheetData>
    <row r="2" spans="2:6" x14ac:dyDescent="0.25">
      <c r="B2" t="s">
        <v>19</v>
      </c>
      <c r="C2" t="s">
        <v>18</v>
      </c>
      <c r="E2" t="s">
        <v>2</v>
      </c>
      <c r="F2" t="s">
        <v>10</v>
      </c>
    </row>
    <row r="3" spans="2:6" x14ac:dyDescent="0.25">
      <c r="B3" t="s">
        <v>18</v>
      </c>
      <c r="C3">
        <v>1</v>
      </c>
      <c r="E3" t="s">
        <v>10</v>
      </c>
      <c r="F3">
        <v>1</v>
      </c>
    </row>
    <row r="4" spans="2:6" x14ac:dyDescent="0.25">
      <c r="B4" t="s">
        <v>8</v>
      </c>
      <c r="C4">
        <v>-1</v>
      </c>
      <c r="E4" t="s">
        <v>17</v>
      </c>
      <c r="F4">
        <v>-1</v>
      </c>
    </row>
    <row r="6" spans="2:6" x14ac:dyDescent="0.25">
      <c r="B6" t="s">
        <v>4</v>
      </c>
      <c r="C6" t="s">
        <v>78</v>
      </c>
      <c r="E6" t="s">
        <v>24</v>
      </c>
      <c r="F6" t="s">
        <v>11</v>
      </c>
    </row>
    <row r="7" spans="2:6" x14ac:dyDescent="0.25">
      <c r="B7" t="s">
        <v>12</v>
      </c>
      <c r="C7">
        <v>1</v>
      </c>
      <c r="E7" t="s">
        <v>11</v>
      </c>
      <c r="F7">
        <v>1</v>
      </c>
    </row>
    <row r="8" spans="2:6" x14ac:dyDescent="0.25">
      <c r="B8" t="s">
        <v>15</v>
      </c>
      <c r="C8">
        <v>-1</v>
      </c>
      <c r="E8" t="s">
        <v>14</v>
      </c>
      <c r="F8">
        <v>-1</v>
      </c>
    </row>
    <row r="11" spans="2:6" x14ac:dyDescent="0.25">
      <c r="B11" t="s">
        <v>20</v>
      </c>
      <c r="C11" t="s">
        <v>9</v>
      </c>
      <c r="D11" t="s">
        <v>13</v>
      </c>
    </row>
    <row r="12" spans="2:6" x14ac:dyDescent="0.25">
      <c r="B12" t="s">
        <v>9</v>
      </c>
      <c r="C12">
        <v>1</v>
      </c>
      <c r="D12">
        <v>0</v>
      </c>
    </row>
    <row r="13" spans="2:6" x14ac:dyDescent="0.25">
      <c r="B13" t="s">
        <v>13</v>
      </c>
      <c r="C13">
        <v>0</v>
      </c>
      <c r="D13">
        <v>1</v>
      </c>
    </row>
    <row r="14" spans="2:6" x14ac:dyDescent="0.25">
      <c r="B14" t="s">
        <v>16</v>
      </c>
      <c r="C14">
        <v>-1</v>
      </c>
      <c r="D14">
        <v>-1</v>
      </c>
    </row>
  </sheetData>
  <pageMargins left="0.7" right="0.7" top="0.75" bottom="0.75" header="0.3" footer="0.3"/>
  <tableParts count="5">
    <tablePart r:id="rId1"/>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workbookViewId="0">
      <selection activeCell="J21" sqref="J21"/>
    </sheetView>
  </sheetViews>
  <sheetFormatPr defaultRowHeight="15" x14ac:dyDescent="0.25"/>
  <cols>
    <col min="3" max="3" width="11.7109375" customWidth="1"/>
    <col min="5" max="5" width="8.85546875" customWidth="1"/>
    <col min="6" max="6" width="17.42578125" customWidth="1"/>
  </cols>
  <sheetData>
    <row r="1" spans="1:17" x14ac:dyDescent="0.25">
      <c r="F1" t="s">
        <v>28</v>
      </c>
      <c r="G1" t="s">
        <v>29</v>
      </c>
      <c r="H1" t="s">
        <v>30</v>
      </c>
      <c r="I1" t="s">
        <v>31</v>
      </c>
      <c r="J1" t="s">
        <v>32</v>
      </c>
      <c r="K1" t="s">
        <v>33</v>
      </c>
      <c r="L1" t="s">
        <v>34</v>
      </c>
    </row>
    <row r="2" spans="1:17" ht="15.75" thickBot="1" x14ac:dyDescent="0.3">
      <c r="E2" s="26" t="s">
        <v>43</v>
      </c>
      <c r="F2" s="7">
        <v>15.301517857142855</v>
      </c>
      <c r="G2" s="7">
        <v>1.3455580357142856</v>
      </c>
      <c r="H2" s="7">
        <v>0.60910714285714351</v>
      </c>
      <c r="I2" s="7">
        <v>1.7234821428571425</v>
      </c>
      <c r="J2" s="7">
        <v>-4.8058035714286192E-2</v>
      </c>
      <c r="K2" s="7">
        <v>-0.99162946428571375</v>
      </c>
      <c r="L2" s="8">
        <v>-1.4633705357142861</v>
      </c>
    </row>
    <row r="3" spans="1:17" x14ac:dyDescent="0.25">
      <c r="A3" s="1" t="s">
        <v>0</v>
      </c>
      <c r="B3" s="1" t="s">
        <v>1</v>
      </c>
      <c r="C3" s="1" t="s">
        <v>2</v>
      </c>
      <c r="D3" s="1" t="s">
        <v>3</v>
      </c>
      <c r="E3" s="1" t="s">
        <v>4</v>
      </c>
      <c r="F3" s="1" t="s">
        <v>7</v>
      </c>
      <c r="G3" s="5" t="s">
        <v>80</v>
      </c>
      <c r="H3" s="6" t="s">
        <v>81</v>
      </c>
      <c r="I3" s="6" t="s">
        <v>82</v>
      </c>
      <c r="J3" s="5" t="s">
        <v>83</v>
      </c>
      <c r="K3" s="6" t="s">
        <v>84</v>
      </c>
      <c r="L3" s="6" t="s">
        <v>85</v>
      </c>
      <c r="M3" s="27" t="s">
        <v>79</v>
      </c>
      <c r="N3" s="28" t="s">
        <v>73</v>
      </c>
      <c r="O3" s="28" t="s">
        <v>74</v>
      </c>
      <c r="P3" s="28" t="s">
        <v>76</v>
      </c>
      <c r="Q3" s="28" t="s">
        <v>86</v>
      </c>
    </row>
    <row r="4" spans="1:17" x14ac:dyDescent="0.25">
      <c r="A4" s="2" t="s">
        <v>8</v>
      </c>
      <c r="B4" s="2" t="s">
        <v>9</v>
      </c>
      <c r="C4" s="2" t="s">
        <v>10</v>
      </c>
      <c r="D4" s="2" t="s">
        <v>11</v>
      </c>
      <c r="E4" s="2" t="s">
        <v>12</v>
      </c>
      <c r="F4" s="4">
        <v>13.11</v>
      </c>
      <c r="G4" s="2">
        <v>-1</v>
      </c>
      <c r="H4" s="2">
        <v>1</v>
      </c>
      <c r="I4" s="2">
        <v>0</v>
      </c>
      <c r="J4" s="2">
        <v>1</v>
      </c>
      <c r="K4" s="2">
        <v>1</v>
      </c>
      <c r="L4" s="2">
        <v>1</v>
      </c>
      <c r="M4">
        <f>$F$2+SUMPRODUCT(G4:L4,$G$2:$L$2)</f>
        <v>12.062008928571426</v>
      </c>
      <c r="N4" s="29">
        <f>F4-M4</f>
        <v>1.047991071428573</v>
      </c>
      <c r="O4" s="29">
        <v>0</v>
      </c>
      <c r="P4" s="29">
        <f>M4+N4-O4</f>
        <v>13.11</v>
      </c>
      <c r="Q4" s="29">
        <f>N4+O4</f>
        <v>1.047991071428573</v>
      </c>
    </row>
    <row r="5" spans="1:17" x14ac:dyDescent="0.25">
      <c r="A5" s="2" t="s">
        <v>8</v>
      </c>
      <c r="B5" s="2" t="s">
        <v>13</v>
      </c>
      <c r="C5" s="2" t="s">
        <v>10</v>
      </c>
      <c r="D5" s="2" t="s">
        <v>14</v>
      </c>
      <c r="E5" s="2" t="s">
        <v>15</v>
      </c>
      <c r="F5" s="4">
        <v>18.36</v>
      </c>
      <c r="G5" s="2">
        <v>-1</v>
      </c>
      <c r="H5" s="2">
        <v>0</v>
      </c>
      <c r="I5" s="2">
        <v>1</v>
      </c>
      <c r="J5" s="2">
        <v>1</v>
      </c>
      <c r="K5" s="2">
        <v>-1</v>
      </c>
      <c r="L5" s="2">
        <v>-1</v>
      </c>
      <c r="M5">
        <f t="shared" ref="M5:M13" si="0">$F$2+SUMPRODUCT(G5:L5,$G$2:$L$2)</f>
        <v>18.086383928571426</v>
      </c>
      <c r="N5" s="29">
        <f t="shared" ref="N5:N11" si="1">F5-M5</f>
        <v>0.2736160714285738</v>
      </c>
      <c r="O5" s="29">
        <v>0</v>
      </c>
      <c r="P5" s="29">
        <f t="shared" ref="P5:P13" si="2">M5+N5-O5</f>
        <v>18.36</v>
      </c>
      <c r="Q5" s="29">
        <f t="shared" ref="Q5:Q13" si="3">N5+O5</f>
        <v>0.2736160714285738</v>
      </c>
    </row>
    <row r="6" spans="1:17" x14ac:dyDescent="0.25">
      <c r="A6" s="2" t="s">
        <v>8</v>
      </c>
      <c r="B6" s="2" t="s">
        <v>16</v>
      </c>
      <c r="C6" s="2" t="s">
        <v>17</v>
      </c>
      <c r="D6" s="2" t="s">
        <v>11</v>
      </c>
      <c r="E6" s="2" t="s">
        <v>15</v>
      </c>
      <c r="F6" s="4">
        <v>12.75</v>
      </c>
      <c r="G6" s="2">
        <v>-1</v>
      </c>
      <c r="H6" s="2">
        <v>-1</v>
      </c>
      <c r="I6" s="2">
        <v>-1</v>
      </c>
      <c r="J6" s="2">
        <v>-1</v>
      </c>
      <c r="K6" s="2">
        <v>1</v>
      </c>
      <c r="L6" s="2">
        <v>-1</v>
      </c>
      <c r="M6">
        <f t="shared" si="0"/>
        <v>12.143169642857142</v>
      </c>
      <c r="N6" s="29">
        <f t="shared" si="1"/>
        <v>0.60683035714285793</v>
      </c>
      <c r="O6" s="29">
        <v>0</v>
      </c>
      <c r="P6" s="29">
        <f t="shared" si="2"/>
        <v>12.75</v>
      </c>
      <c r="Q6" s="29">
        <f t="shared" si="3"/>
        <v>0.60683035714285793</v>
      </c>
    </row>
    <row r="7" spans="1:17" x14ac:dyDescent="0.25">
      <c r="A7" s="2" t="s">
        <v>18</v>
      </c>
      <c r="B7" s="2" t="s">
        <v>13</v>
      </c>
      <c r="C7" s="2" t="s">
        <v>17</v>
      </c>
      <c r="D7" s="2" t="s">
        <v>11</v>
      </c>
      <c r="E7" s="2" t="s">
        <v>12</v>
      </c>
      <c r="F7" s="4">
        <v>15.69</v>
      </c>
      <c r="G7" s="2">
        <v>1</v>
      </c>
      <c r="H7" s="2">
        <v>0</v>
      </c>
      <c r="I7" s="2">
        <v>1</v>
      </c>
      <c r="J7" s="2">
        <v>-1</v>
      </c>
      <c r="K7" s="2">
        <v>1</v>
      </c>
      <c r="L7" s="2">
        <v>1</v>
      </c>
      <c r="M7">
        <f t="shared" si="0"/>
        <v>15.96361607142857</v>
      </c>
      <c r="N7" s="29">
        <v>0</v>
      </c>
      <c r="O7" s="29">
        <f t="shared" ref="O7:O13" si="4">M7-F7</f>
        <v>0.27361607142857025</v>
      </c>
      <c r="P7" s="29">
        <f t="shared" si="2"/>
        <v>15.69</v>
      </c>
      <c r="Q7" s="29">
        <f t="shared" si="3"/>
        <v>0.27361607142857025</v>
      </c>
    </row>
    <row r="8" spans="1:17" x14ac:dyDescent="0.25">
      <c r="A8" s="2" t="s">
        <v>8</v>
      </c>
      <c r="B8" s="2" t="s">
        <v>16</v>
      </c>
      <c r="C8" s="2" t="s">
        <v>17</v>
      </c>
      <c r="D8" s="2" t="s">
        <v>14</v>
      </c>
      <c r="E8" s="2" t="s">
        <v>12</v>
      </c>
      <c r="F8" s="4">
        <v>10.82</v>
      </c>
      <c r="G8" s="2">
        <v>-1</v>
      </c>
      <c r="H8" s="2">
        <v>-1</v>
      </c>
      <c r="I8" s="2">
        <v>-1</v>
      </c>
      <c r="J8" s="2">
        <v>-1</v>
      </c>
      <c r="K8" s="2">
        <v>-1</v>
      </c>
      <c r="L8" s="2">
        <v>1</v>
      </c>
      <c r="M8">
        <f t="shared" si="0"/>
        <v>11.199687499999998</v>
      </c>
      <c r="N8" s="29">
        <v>0</v>
      </c>
      <c r="O8" s="29">
        <f t="shared" si="4"/>
        <v>0.37968749999999751</v>
      </c>
      <c r="P8" s="29">
        <f t="shared" si="2"/>
        <v>10.82</v>
      </c>
      <c r="Q8" s="29">
        <f t="shared" si="3"/>
        <v>0.37968749999999751</v>
      </c>
    </row>
    <row r="9" spans="1:17" x14ac:dyDescent="0.25">
      <c r="A9" s="2" t="s">
        <v>18</v>
      </c>
      <c r="B9" s="2" t="s">
        <v>9</v>
      </c>
      <c r="C9" s="2" t="s">
        <v>17</v>
      </c>
      <c r="D9" s="2" t="s">
        <v>14</v>
      </c>
      <c r="E9" s="2" t="s">
        <v>15</v>
      </c>
      <c r="F9" s="4">
        <v>20.260000000000002</v>
      </c>
      <c r="G9" s="2">
        <v>1</v>
      </c>
      <c r="H9" s="2">
        <v>1</v>
      </c>
      <c r="I9" s="2">
        <v>0</v>
      </c>
      <c r="J9" s="2">
        <v>-1</v>
      </c>
      <c r="K9" s="2">
        <v>-1</v>
      </c>
      <c r="L9" s="2">
        <v>-1</v>
      </c>
      <c r="M9">
        <f t="shared" si="0"/>
        <v>19.759241071428569</v>
      </c>
      <c r="N9" s="29">
        <f t="shared" si="1"/>
        <v>0.50075892857143245</v>
      </c>
      <c r="O9" s="29">
        <v>0</v>
      </c>
      <c r="P9" s="29">
        <f t="shared" si="2"/>
        <v>20.260000000000002</v>
      </c>
      <c r="Q9" s="29">
        <f t="shared" si="3"/>
        <v>0.50075892857143245</v>
      </c>
    </row>
    <row r="10" spans="1:17" x14ac:dyDescent="0.25">
      <c r="A10" s="2" t="s">
        <v>18</v>
      </c>
      <c r="B10" s="2" t="s">
        <v>16</v>
      </c>
      <c r="C10" s="2" t="s">
        <v>10</v>
      </c>
      <c r="D10" s="2" t="s">
        <v>14</v>
      </c>
      <c r="E10" s="2" t="s">
        <v>12</v>
      </c>
      <c r="F10" s="4">
        <v>13.4</v>
      </c>
      <c r="G10" s="2">
        <v>1</v>
      </c>
      <c r="H10" s="2">
        <v>-1</v>
      </c>
      <c r="I10" s="2">
        <v>-1</v>
      </c>
      <c r="J10" s="2">
        <v>1</v>
      </c>
      <c r="K10" s="2">
        <v>-1</v>
      </c>
      <c r="L10" s="2">
        <v>1</v>
      </c>
      <c r="M10">
        <f t="shared" si="0"/>
        <v>13.794687499999997</v>
      </c>
      <c r="N10" s="29">
        <v>0</v>
      </c>
      <c r="O10" s="29">
        <f t="shared" si="4"/>
        <v>0.39468749999999631</v>
      </c>
      <c r="P10" s="29">
        <f t="shared" si="2"/>
        <v>13.4</v>
      </c>
      <c r="Q10" s="29">
        <f t="shared" si="3"/>
        <v>0.39468749999999631</v>
      </c>
    </row>
    <row r="11" spans="1:17" x14ac:dyDescent="0.25">
      <c r="A11" s="2" t="s">
        <v>18</v>
      </c>
      <c r="B11" s="2" t="s">
        <v>16</v>
      </c>
      <c r="C11" s="2" t="s">
        <v>10</v>
      </c>
      <c r="D11" s="2" t="s">
        <v>11</v>
      </c>
      <c r="E11" s="2" t="s">
        <v>15</v>
      </c>
      <c r="F11" s="4">
        <v>15.36</v>
      </c>
      <c r="G11" s="2">
        <v>1</v>
      </c>
      <c r="H11" s="2">
        <v>-1</v>
      </c>
      <c r="I11" s="2">
        <v>-1</v>
      </c>
      <c r="J11" s="2">
        <v>1</v>
      </c>
      <c r="K11" s="2">
        <v>1</v>
      </c>
      <c r="L11" s="2">
        <v>-1</v>
      </c>
      <c r="M11">
        <f t="shared" si="0"/>
        <v>14.738169642857141</v>
      </c>
      <c r="N11" s="29">
        <f t="shared" si="1"/>
        <v>0.6218303571428585</v>
      </c>
      <c r="O11" s="29">
        <v>0</v>
      </c>
      <c r="P11" s="29">
        <f t="shared" si="2"/>
        <v>15.36</v>
      </c>
      <c r="Q11" s="29">
        <f t="shared" si="3"/>
        <v>0.6218303571428585</v>
      </c>
    </row>
    <row r="12" spans="1:17" x14ac:dyDescent="0.25">
      <c r="A12" s="2" t="s">
        <v>18</v>
      </c>
      <c r="B12" s="2" t="s">
        <v>16</v>
      </c>
      <c r="C12" s="2" t="s">
        <v>17</v>
      </c>
      <c r="D12" s="2" t="s">
        <v>11</v>
      </c>
      <c r="E12" s="2" t="s">
        <v>15</v>
      </c>
      <c r="F12" s="4">
        <v>14.38</v>
      </c>
      <c r="G12" s="2">
        <v>1</v>
      </c>
      <c r="H12" s="2">
        <v>-1</v>
      </c>
      <c r="I12" s="2">
        <v>-1</v>
      </c>
      <c r="J12" s="2">
        <v>-1</v>
      </c>
      <c r="K12" s="2">
        <v>1</v>
      </c>
      <c r="L12" s="2">
        <v>-1</v>
      </c>
      <c r="M12">
        <f t="shared" si="0"/>
        <v>14.834285714285713</v>
      </c>
      <c r="N12" s="29">
        <v>0</v>
      </c>
      <c r="O12" s="29">
        <f t="shared" si="4"/>
        <v>0.45428571428571196</v>
      </c>
      <c r="P12" s="29">
        <f t="shared" si="2"/>
        <v>14.38</v>
      </c>
      <c r="Q12" s="29">
        <f t="shared" si="3"/>
        <v>0.45428571428571196</v>
      </c>
    </row>
    <row r="13" spans="1:17" x14ac:dyDescent="0.25">
      <c r="A13" s="2" t="s">
        <v>8</v>
      </c>
      <c r="B13" s="2" t="s">
        <v>9</v>
      </c>
      <c r="C13" s="2" t="s">
        <v>10</v>
      </c>
      <c r="D13" s="2" t="s">
        <v>11</v>
      </c>
      <c r="E13" s="2" t="s">
        <v>15</v>
      </c>
      <c r="F13" s="4">
        <v>13.44</v>
      </c>
      <c r="G13" s="2">
        <v>-1</v>
      </c>
      <c r="H13" s="2">
        <v>1</v>
      </c>
      <c r="I13" s="2">
        <v>0</v>
      </c>
      <c r="J13" s="2">
        <v>1</v>
      </c>
      <c r="K13" s="2">
        <v>1</v>
      </c>
      <c r="L13" s="2">
        <v>-1</v>
      </c>
      <c r="M13">
        <f t="shared" si="0"/>
        <v>14.98875</v>
      </c>
      <c r="N13" s="29">
        <v>0</v>
      </c>
      <c r="O13" s="29">
        <f t="shared" si="4"/>
        <v>1.5487500000000001</v>
      </c>
      <c r="P13" s="29">
        <f t="shared" si="2"/>
        <v>13.44</v>
      </c>
      <c r="Q13" s="29">
        <f t="shared" si="3"/>
        <v>1.5487500000000001</v>
      </c>
    </row>
  </sheetData>
  <hyperlinks>
    <hyperlink ref="D3" r:id="rId1" display="http://www.mypregnancy.co.in/freegift/h2_fl_sta_s_txt.php"/>
    <hyperlink ref="D11" r:id="rId2" display="http://www.mypregnancy.co.in/freegift/h2_fm_ani_s_btn.php"/>
    <hyperlink ref="D10" r:id="rId3" display="http://www.mypregnancy.co.in/freegift/h2_fs_ani_l_btn.php"/>
    <hyperlink ref="D12" r:id="rId4" display="http://www.mypregnancy.co.in/freegift/h2_fs_ani_l_txt.php"/>
  </hyperlinks>
  <pageMargins left="0.7" right="0.7" top="0.75" bottom="0.75" header="0.3" footer="0.3"/>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workbookViewId="0">
      <selection activeCell="G11" sqref="G11"/>
    </sheetView>
  </sheetViews>
  <sheetFormatPr defaultRowHeight="15" x14ac:dyDescent="0.25"/>
  <cols>
    <col min="2" max="2" width="34.28515625" bestFit="1" customWidth="1"/>
    <col min="3" max="3" width="12.7109375" bestFit="1" customWidth="1"/>
    <col min="4" max="4" width="19.140625" bestFit="1" customWidth="1"/>
  </cols>
  <sheetData>
    <row r="1" spans="2:5" x14ac:dyDescent="0.25">
      <c r="B1" s="26" t="s">
        <v>65</v>
      </c>
      <c r="C1" s="26" t="s">
        <v>64</v>
      </c>
      <c r="D1" s="26" t="s">
        <v>66</v>
      </c>
      <c r="E1" s="26" t="s">
        <v>111</v>
      </c>
    </row>
    <row r="2" spans="2:5" x14ac:dyDescent="0.25">
      <c r="B2" s="11" t="s">
        <v>22</v>
      </c>
      <c r="C2" s="16">
        <v>1.3455580357142856</v>
      </c>
      <c r="D2" s="17">
        <f t="shared" ref="D2:D12" si="0">(C2-$C$15)/$C$17</f>
        <v>0.90682508585013666</v>
      </c>
      <c r="E2" s="2" t="s">
        <v>110</v>
      </c>
    </row>
    <row r="3" spans="2:5" x14ac:dyDescent="0.25">
      <c r="B3" s="11" t="s">
        <v>59</v>
      </c>
      <c r="C3" s="16">
        <f>0-C2</f>
        <v>-1.3455580357142856</v>
      </c>
      <c r="D3" s="17">
        <f t="shared" si="0"/>
        <v>0.24334661442282307</v>
      </c>
      <c r="E3" s="2"/>
    </row>
    <row r="4" spans="2:5" x14ac:dyDescent="0.25">
      <c r="B4" s="12" t="s">
        <v>21</v>
      </c>
      <c r="C4" s="18">
        <v>0.60910714285714351</v>
      </c>
      <c r="D4" s="19">
        <f t="shared" si="0"/>
        <v>0.72525755040943929</v>
      </c>
      <c r="E4" s="2"/>
    </row>
    <row r="5" spans="2:5" x14ac:dyDescent="0.25">
      <c r="B5" s="12" t="s">
        <v>27</v>
      </c>
      <c r="C5" s="18">
        <v>1.7234821428571425</v>
      </c>
      <c r="D5" s="19">
        <f t="shared" si="0"/>
        <v>1</v>
      </c>
      <c r="E5" s="2" t="s">
        <v>110</v>
      </c>
    </row>
    <row r="6" spans="2:5" x14ac:dyDescent="0.25">
      <c r="B6" s="12" t="s">
        <v>60</v>
      </c>
      <c r="C6" s="18">
        <f>0-(C4+C5)</f>
        <v>-2.332589285714286</v>
      </c>
      <c r="D6" s="19">
        <f t="shared" si="0"/>
        <v>0</v>
      </c>
      <c r="E6" s="2"/>
    </row>
    <row r="7" spans="2:5" x14ac:dyDescent="0.25">
      <c r="B7" s="13" t="s">
        <v>23</v>
      </c>
      <c r="C7" s="20">
        <v>-4.8058035714286192E-2</v>
      </c>
      <c r="D7" s="21">
        <f t="shared" si="0"/>
        <v>0.56323743065950516</v>
      </c>
      <c r="E7" s="2" t="s">
        <v>110</v>
      </c>
    </row>
    <row r="8" spans="2:5" x14ac:dyDescent="0.25">
      <c r="B8" s="13" t="s">
        <v>61</v>
      </c>
      <c r="C8" s="20">
        <f>0-C7</f>
        <v>4.8058035714286192E-2</v>
      </c>
      <c r="D8" s="21">
        <f t="shared" si="0"/>
        <v>0.58693426961345452</v>
      </c>
      <c r="E8" s="2"/>
    </row>
    <row r="9" spans="2:5" x14ac:dyDescent="0.25">
      <c r="B9" s="14" t="s">
        <v>25</v>
      </c>
      <c r="C9" s="22">
        <v>-0.99162946428571375</v>
      </c>
      <c r="D9" s="23">
        <f t="shared" si="0"/>
        <v>0.33060557365501475</v>
      </c>
      <c r="E9" s="2"/>
    </row>
    <row r="10" spans="2:5" x14ac:dyDescent="0.25">
      <c r="B10" s="14" t="s">
        <v>62</v>
      </c>
      <c r="C10" s="22">
        <f>0-C9</f>
        <v>0.99162946428571375</v>
      </c>
      <c r="D10" s="23">
        <f t="shared" si="0"/>
        <v>0.81956612661794492</v>
      </c>
      <c r="E10" s="2" t="s">
        <v>110</v>
      </c>
    </row>
    <row r="11" spans="2:5" x14ac:dyDescent="0.25">
      <c r="B11" s="15" t="s">
        <v>26</v>
      </c>
      <c r="C11" s="24">
        <v>-1.4633705357142861</v>
      </c>
      <c r="D11" s="25">
        <f t="shared" si="0"/>
        <v>0.21430065158052303</v>
      </c>
      <c r="E11" s="2"/>
    </row>
    <row r="12" spans="2:5" x14ac:dyDescent="0.25">
      <c r="B12" s="15" t="s">
        <v>63</v>
      </c>
      <c r="C12" s="24">
        <f>0-C11</f>
        <v>1.4633705357142861</v>
      </c>
      <c r="D12" s="25">
        <f t="shared" si="0"/>
        <v>0.93587104869243665</v>
      </c>
      <c r="E12" s="2" t="s">
        <v>110</v>
      </c>
    </row>
    <row r="14" spans="2:5" x14ac:dyDescent="0.25">
      <c r="B14" s="33" t="s">
        <v>69</v>
      </c>
      <c r="C14" s="2"/>
    </row>
    <row r="15" spans="2:5" x14ac:dyDescent="0.25">
      <c r="B15" s="2" t="s">
        <v>67</v>
      </c>
      <c r="C15" s="2">
        <f>MIN(C2:C12)</f>
        <v>-2.332589285714286</v>
      </c>
    </row>
    <row r="16" spans="2:5" x14ac:dyDescent="0.25">
      <c r="B16" s="2" t="s">
        <v>68</v>
      </c>
      <c r="C16" s="2">
        <f>MAX(C2:C12)</f>
        <v>1.7234821428571425</v>
      </c>
    </row>
    <row r="17" spans="2:4" x14ac:dyDescent="0.25">
      <c r="B17" s="2" t="s">
        <v>69</v>
      </c>
      <c r="C17" s="2">
        <f>C16-C15</f>
        <v>4.0560714285714283</v>
      </c>
    </row>
    <row r="19" spans="2:4" x14ac:dyDescent="0.25">
      <c r="B19" s="33" t="s">
        <v>70</v>
      </c>
      <c r="C19" s="33" t="s">
        <v>69</v>
      </c>
      <c r="D19" s="33" t="s">
        <v>71</v>
      </c>
    </row>
    <row r="20" spans="2:4" x14ac:dyDescent="0.25">
      <c r="B20" s="2" t="s">
        <v>19</v>
      </c>
      <c r="C20" s="2">
        <f>MAX(D2:D3)-MIN(D2:D3)</f>
        <v>0.66347847142731364</v>
      </c>
      <c r="D20" s="2">
        <f>C20/SUM($C$20:$C$24)</f>
        <v>0.2289667798567272</v>
      </c>
    </row>
    <row r="21" spans="2:4" x14ac:dyDescent="0.25">
      <c r="B21" s="2" t="s">
        <v>20</v>
      </c>
      <c r="C21" s="2">
        <f>MAX(D4:D6)-MIN(D4:D6)</f>
        <v>1</v>
      </c>
      <c r="D21" s="2">
        <f t="shared" ref="D21:D24" si="1">C21/SUM($C$20:$C$24)</f>
        <v>0.34510054164102794</v>
      </c>
    </row>
    <row r="22" spans="2:4" x14ac:dyDescent="0.25">
      <c r="B22" s="2" t="s">
        <v>2</v>
      </c>
      <c r="C22" s="2">
        <f>MAX(D7:D8)-MIN(D7:D8)</f>
        <v>2.3696838953949362E-2</v>
      </c>
      <c r="D22" s="2">
        <f t="shared" si="1"/>
        <v>8.177791958188135E-3</v>
      </c>
    </row>
    <row r="23" spans="2:4" x14ac:dyDescent="0.25">
      <c r="B23" s="2" t="s">
        <v>24</v>
      </c>
      <c r="C23" s="2">
        <f>MAX(D9:D10)-MIN(D9:D10)</f>
        <v>0.48896055296293017</v>
      </c>
      <c r="D23" s="2">
        <f t="shared" si="1"/>
        <v>0.16874055166860372</v>
      </c>
    </row>
    <row r="24" spans="2:4" x14ac:dyDescent="0.25">
      <c r="B24" s="2" t="s">
        <v>4</v>
      </c>
      <c r="C24" s="2">
        <f>MAX(D11:D12)-MIN(D11:D12)</f>
        <v>0.72157039711191362</v>
      </c>
      <c r="D24" s="2">
        <f t="shared" si="1"/>
        <v>0.24901433487545299</v>
      </c>
    </row>
  </sheetData>
  <conditionalFormatting sqref="D20:D2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A5" workbookViewId="0">
      <selection activeCell="C13" sqref="C13"/>
    </sheetView>
  </sheetViews>
  <sheetFormatPr defaultRowHeight="15" x14ac:dyDescent="0.25"/>
  <sheetData>
    <row r="1" spans="1:9" x14ac:dyDescent="0.25">
      <c r="A1" t="s">
        <v>35</v>
      </c>
    </row>
    <row r="2" spans="1:9" ht="15.75" thickBot="1" x14ac:dyDescent="0.3"/>
    <row r="3" spans="1:9" x14ac:dyDescent="0.25">
      <c r="A3" s="10" t="s">
        <v>36</v>
      </c>
      <c r="B3" s="10"/>
    </row>
    <row r="4" spans="1:9" x14ac:dyDescent="0.25">
      <c r="A4" s="7" t="s">
        <v>37</v>
      </c>
      <c r="B4" s="7">
        <v>0.96269602551889333</v>
      </c>
    </row>
    <row r="5" spans="1:9" x14ac:dyDescent="0.25">
      <c r="A5" s="7" t="s">
        <v>38</v>
      </c>
      <c r="B5" s="7">
        <v>0.92678363754987381</v>
      </c>
    </row>
    <row r="6" spans="1:9" x14ac:dyDescent="0.25">
      <c r="A6" s="7" t="s">
        <v>39</v>
      </c>
      <c r="B6" s="7">
        <v>0.78035091264962142</v>
      </c>
    </row>
    <row r="7" spans="1:9" x14ac:dyDescent="0.25">
      <c r="A7" s="7" t="s">
        <v>40</v>
      </c>
      <c r="B7" s="7">
        <v>1.3113142603074655</v>
      </c>
    </row>
    <row r="8" spans="1:9" ht="15.75" thickBot="1" x14ac:dyDescent="0.3">
      <c r="A8" s="8" t="s">
        <v>41</v>
      </c>
      <c r="B8" s="8">
        <v>10</v>
      </c>
    </row>
    <row r="10" spans="1:9" ht="15.75" thickBot="1" x14ac:dyDescent="0.3">
      <c r="A10" t="s">
        <v>42</v>
      </c>
    </row>
    <row r="11" spans="1:9" x14ac:dyDescent="0.25">
      <c r="A11" s="9"/>
      <c r="B11" s="9" t="s">
        <v>47</v>
      </c>
      <c r="C11" s="9" t="s">
        <v>48</v>
      </c>
      <c r="D11" s="9" t="s">
        <v>49</v>
      </c>
      <c r="E11" s="9" t="s">
        <v>50</v>
      </c>
      <c r="F11" s="9" t="s">
        <v>51</v>
      </c>
    </row>
    <row r="12" spans="1:9" x14ac:dyDescent="0.25">
      <c r="A12" s="7" t="s">
        <v>43</v>
      </c>
      <c r="B12" s="7">
        <v>6</v>
      </c>
      <c r="C12" s="7">
        <v>65.29877473214286</v>
      </c>
      <c r="D12" s="7">
        <v>10.88312912202381</v>
      </c>
      <c r="E12" s="7">
        <v>6.3290745848046193</v>
      </c>
      <c r="F12" s="7">
        <v>7.9258243016329971E-2</v>
      </c>
    </row>
    <row r="13" spans="1:9" x14ac:dyDescent="0.25">
      <c r="A13" s="7" t="s">
        <v>44</v>
      </c>
      <c r="B13" s="7">
        <v>3</v>
      </c>
      <c r="C13" s="7">
        <v>5.1586352678571457</v>
      </c>
      <c r="D13" s="7">
        <v>1.7195450892857151</v>
      </c>
      <c r="E13" s="7"/>
      <c r="F13" s="7"/>
    </row>
    <row r="14" spans="1:9" ht="15.75" thickBot="1" x14ac:dyDescent="0.3">
      <c r="A14" s="8" t="s">
        <v>45</v>
      </c>
      <c r="B14" s="8">
        <v>9</v>
      </c>
      <c r="C14" s="8">
        <v>70.45741000000001</v>
      </c>
      <c r="D14" s="8"/>
      <c r="E14" s="8"/>
      <c r="F14" s="8"/>
    </row>
    <row r="15" spans="1:9" ht="15.75" thickBot="1" x14ac:dyDescent="0.3"/>
    <row r="16" spans="1:9" x14ac:dyDescent="0.25">
      <c r="A16" s="9"/>
      <c r="B16" s="9" t="s">
        <v>52</v>
      </c>
      <c r="C16" s="9" t="s">
        <v>40</v>
      </c>
      <c r="D16" s="9" t="s">
        <v>53</v>
      </c>
      <c r="E16" s="9" t="s">
        <v>54</v>
      </c>
      <c r="F16" s="9" t="s">
        <v>55</v>
      </c>
      <c r="G16" s="9" t="s">
        <v>56</v>
      </c>
      <c r="H16" s="9" t="s">
        <v>57</v>
      </c>
      <c r="I16" s="9" t="s">
        <v>58</v>
      </c>
    </row>
    <row r="17" spans="1:9" x14ac:dyDescent="0.25">
      <c r="A17" s="7" t="s">
        <v>46</v>
      </c>
      <c r="B17" s="7">
        <v>15.301517857142855</v>
      </c>
      <c r="C17" s="7">
        <v>0.45620121058209034</v>
      </c>
      <c r="D17" s="7">
        <v>33.541160133307997</v>
      </c>
      <c r="E17" s="7">
        <v>5.8257054021960321E-5</v>
      </c>
      <c r="F17" s="7">
        <v>13.849682000059927</v>
      </c>
      <c r="G17" s="7">
        <v>16.753353714225785</v>
      </c>
      <c r="H17" s="7">
        <v>13.849682000059927</v>
      </c>
      <c r="I17" s="7">
        <v>16.753353714225785</v>
      </c>
    </row>
    <row r="18" spans="1:9" x14ac:dyDescent="0.25">
      <c r="A18" s="7" t="s">
        <v>22</v>
      </c>
      <c r="B18" s="7">
        <v>1.3455580357142856</v>
      </c>
      <c r="C18" s="7">
        <v>0.43145811963194408</v>
      </c>
      <c r="D18" s="7">
        <v>3.1186295366561083</v>
      </c>
      <c r="E18" s="7">
        <v>5.2527482882039345E-2</v>
      </c>
      <c r="F18" s="7">
        <v>-2.7534262993051506E-2</v>
      </c>
      <c r="G18" s="7">
        <v>2.7186503344216226</v>
      </c>
      <c r="H18" s="7">
        <v>-2.7534262993051506E-2</v>
      </c>
      <c r="I18" s="7">
        <v>2.7186503344216226</v>
      </c>
    </row>
    <row r="19" spans="1:9" x14ac:dyDescent="0.25">
      <c r="A19" s="7" t="s">
        <v>21</v>
      </c>
      <c r="B19" s="7">
        <v>0.60910714285714351</v>
      </c>
      <c r="C19" s="7">
        <v>0.65043268729152848</v>
      </c>
      <c r="D19" s="7">
        <v>0.93646453316104239</v>
      </c>
      <c r="E19" s="7">
        <v>0.41811691040797633</v>
      </c>
      <c r="F19" s="7">
        <v>-1.4608599596495353</v>
      </c>
      <c r="G19" s="7">
        <v>2.6790742453638225</v>
      </c>
      <c r="H19" s="7">
        <v>-1.4608599596495353</v>
      </c>
      <c r="I19" s="7">
        <v>2.6790742453638225</v>
      </c>
    </row>
    <row r="20" spans="1:9" x14ac:dyDescent="0.25">
      <c r="A20" s="7" t="s">
        <v>27</v>
      </c>
      <c r="B20" s="7">
        <v>1.7234821428571425</v>
      </c>
      <c r="C20" s="7">
        <v>0.70335651895098739</v>
      </c>
      <c r="D20" s="7">
        <v>2.4503677671568456</v>
      </c>
      <c r="E20" s="7">
        <v>9.1649431988361563E-2</v>
      </c>
      <c r="F20" s="7">
        <v>-0.51491221217563843</v>
      </c>
      <c r="G20" s="7">
        <v>3.9618764978899232</v>
      </c>
      <c r="H20" s="7">
        <v>-0.51491221217563843</v>
      </c>
      <c r="I20" s="7">
        <v>3.9618764978899232</v>
      </c>
    </row>
    <row r="21" spans="1:9" x14ac:dyDescent="0.25">
      <c r="A21" s="7" t="s">
        <v>23</v>
      </c>
      <c r="B21" s="7">
        <v>-4.8058035714286192E-2</v>
      </c>
      <c r="C21" s="7">
        <v>0.43145811963194414</v>
      </c>
      <c r="D21" s="7">
        <v>-0.11138516933064595</v>
      </c>
      <c r="E21" s="7">
        <v>0.91834509206578308</v>
      </c>
      <c r="F21" s="7">
        <v>-1.4211503344216232</v>
      </c>
      <c r="G21" s="7">
        <v>1.3250342629930509</v>
      </c>
      <c r="H21" s="7">
        <v>-1.4211503344216232</v>
      </c>
      <c r="I21" s="7">
        <v>1.3250342629930509</v>
      </c>
    </row>
    <row r="22" spans="1:9" x14ac:dyDescent="0.25">
      <c r="A22" s="7" t="s">
        <v>25</v>
      </c>
      <c r="B22" s="7">
        <v>-0.99162946428571375</v>
      </c>
      <c r="C22" s="7">
        <v>0.43145811963194391</v>
      </c>
      <c r="D22" s="7">
        <v>-2.298321480498791</v>
      </c>
      <c r="E22" s="7">
        <v>0.10515009933277109</v>
      </c>
      <c r="F22" s="7">
        <v>-2.3647217629930504</v>
      </c>
      <c r="G22" s="7">
        <v>0.38146283442162265</v>
      </c>
      <c r="H22" s="7">
        <v>-2.3647217629930504</v>
      </c>
      <c r="I22" s="7">
        <v>0.38146283442162265</v>
      </c>
    </row>
    <row r="23" spans="1:9" ht="15.75" thickBot="1" x14ac:dyDescent="0.3">
      <c r="A23" s="8" t="s">
        <v>26</v>
      </c>
      <c r="B23" s="8">
        <v>-1.4633705357142861</v>
      </c>
      <c r="C23" s="8">
        <v>0.43145811963194414</v>
      </c>
      <c r="D23" s="8">
        <v>-3.3916861663482334</v>
      </c>
      <c r="E23" s="8">
        <v>4.2721794145259687E-2</v>
      </c>
      <c r="F23" s="8">
        <v>-2.8364628344216234</v>
      </c>
      <c r="G23" s="8">
        <v>-9.0278237006949036E-2</v>
      </c>
      <c r="H23" s="8">
        <v>-2.8364628344216234</v>
      </c>
      <c r="I23" s="8">
        <v>-9.0278237006949036E-2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
  <sheetViews>
    <sheetView topLeftCell="F1" workbookViewId="0">
      <selection activeCell="P4" sqref="P4:Q10"/>
    </sheetView>
  </sheetViews>
  <sheetFormatPr defaultRowHeight="15" x14ac:dyDescent="0.25"/>
  <cols>
    <col min="3" max="3" width="11.7109375" customWidth="1"/>
    <col min="5" max="5" width="8.85546875" customWidth="1"/>
    <col min="6" max="6" width="11.7109375" customWidth="1"/>
    <col min="7" max="7" width="11.5703125" customWidth="1"/>
    <col min="8" max="8" width="17.42578125" customWidth="1"/>
  </cols>
  <sheetData>
    <row r="1" spans="1:19" x14ac:dyDescent="0.25">
      <c r="H1" t="s">
        <v>28</v>
      </c>
      <c r="I1" t="s">
        <v>29</v>
      </c>
      <c r="J1" t="s">
        <v>30</v>
      </c>
      <c r="K1" t="s">
        <v>31</v>
      </c>
      <c r="L1" t="s">
        <v>32</v>
      </c>
      <c r="M1" t="s">
        <v>33</v>
      </c>
      <c r="N1" t="s">
        <v>34</v>
      </c>
    </row>
    <row r="2" spans="1:19" ht="15.75" thickBot="1" x14ac:dyDescent="0.3">
      <c r="G2" s="26" t="s">
        <v>43</v>
      </c>
      <c r="H2" s="7">
        <v>15.595000000000001</v>
      </c>
      <c r="I2" s="7">
        <v>1.2050000000000003</v>
      </c>
      <c r="J2" s="7">
        <v>1.0900000000000007</v>
      </c>
      <c r="K2" s="7">
        <v>1.4299999999999993</v>
      </c>
      <c r="L2" s="7">
        <v>8.4999999999999742E-2</v>
      </c>
      <c r="M2" s="7">
        <v>-0.74500000000000033</v>
      </c>
      <c r="N2" s="8">
        <v>-1.7100000000000002</v>
      </c>
    </row>
    <row r="3" spans="1:19" ht="60" x14ac:dyDescent="0.25">
      <c r="A3" s="1" t="s">
        <v>0</v>
      </c>
      <c r="B3" s="1" t="s">
        <v>1</v>
      </c>
      <c r="C3" s="1" t="s">
        <v>2</v>
      </c>
      <c r="D3" s="1" t="s">
        <v>3</v>
      </c>
      <c r="E3" s="1" t="s">
        <v>4</v>
      </c>
      <c r="F3" s="1" t="s">
        <v>5</v>
      </c>
      <c r="G3" s="1" t="s">
        <v>6</v>
      </c>
      <c r="H3" s="1" t="s">
        <v>7</v>
      </c>
      <c r="I3" s="5" t="s">
        <v>22</v>
      </c>
      <c r="J3" s="6" t="s">
        <v>21</v>
      </c>
      <c r="K3" s="6" t="s">
        <v>27</v>
      </c>
      <c r="L3" s="5" t="s">
        <v>23</v>
      </c>
      <c r="M3" s="6" t="s">
        <v>25</v>
      </c>
      <c r="N3" s="30" t="s">
        <v>26</v>
      </c>
      <c r="O3" s="27" t="s">
        <v>72</v>
      </c>
      <c r="P3" s="6" t="s">
        <v>73</v>
      </c>
      <c r="Q3" s="6" t="s">
        <v>74</v>
      </c>
      <c r="R3" s="6" t="s">
        <v>76</v>
      </c>
      <c r="S3" s="6" t="s">
        <v>75</v>
      </c>
    </row>
    <row r="4" spans="1:19" x14ac:dyDescent="0.25">
      <c r="A4" s="2" t="s">
        <v>8</v>
      </c>
      <c r="B4" s="2" t="s">
        <v>9</v>
      </c>
      <c r="C4" s="2" t="s">
        <v>10</v>
      </c>
      <c r="D4" s="2" t="s">
        <v>11</v>
      </c>
      <c r="E4" s="2" t="s">
        <v>12</v>
      </c>
      <c r="F4" s="3">
        <v>305</v>
      </c>
      <c r="G4" s="3">
        <v>40</v>
      </c>
      <c r="H4" s="4">
        <v>13.11</v>
      </c>
      <c r="I4" s="2">
        <v>-1</v>
      </c>
      <c r="J4" s="2">
        <v>1</v>
      </c>
      <c r="K4" s="2">
        <v>0</v>
      </c>
      <c r="L4" s="2">
        <v>1</v>
      </c>
      <c r="M4" s="2">
        <v>1</v>
      </c>
      <c r="N4" s="31">
        <v>1</v>
      </c>
      <c r="O4" s="2">
        <f>$H$2+SUMPRODUCT(I4:N4,$I$2:$N$2)</f>
        <v>13.11</v>
      </c>
      <c r="P4" s="32">
        <v>0</v>
      </c>
      <c r="Q4" s="32">
        <v>0</v>
      </c>
      <c r="R4" s="32">
        <f>O4+P4-Q4</f>
        <v>13.11</v>
      </c>
      <c r="S4" s="32">
        <f>P4+Q4</f>
        <v>0</v>
      </c>
    </row>
    <row r="5" spans="1:19" x14ac:dyDescent="0.25">
      <c r="A5" s="2" t="s">
        <v>8</v>
      </c>
      <c r="B5" s="2" t="s">
        <v>13</v>
      </c>
      <c r="C5" s="2" t="s">
        <v>10</v>
      </c>
      <c r="D5" s="2" t="s">
        <v>14</v>
      </c>
      <c r="E5" s="2" t="s">
        <v>15</v>
      </c>
      <c r="F5" s="3">
        <v>305</v>
      </c>
      <c r="G5" s="3">
        <v>56</v>
      </c>
      <c r="H5" s="4">
        <v>18.36</v>
      </c>
      <c r="I5" s="2">
        <v>-1</v>
      </c>
      <c r="J5" s="2">
        <v>0</v>
      </c>
      <c r="K5" s="2">
        <v>1</v>
      </c>
      <c r="L5" s="2">
        <v>1</v>
      </c>
      <c r="M5" s="2">
        <v>-1</v>
      </c>
      <c r="N5" s="31">
        <v>-1</v>
      </c>
      <c r="O5" s="2">
        <f t="shared" ref="O5:O13" si="0">$H$2+SUMPRODUCT(I5:N5,$I$2:$N$2)</f>
        <v>18.36</v>
      </c>
      <c r="P5" s="32">
        <v>0</v>
      </c>
      <c r="Q5" s="32">
        <v>0</v>
      </c>
      <c r="R5" s="32">
        <f t="shared" ref="R5:R13" si="1">O5+P5-Q5</f>
        <v>18.36</v>
      </c>
      <c r="S5" s="32">
        <f t="shared" ref="S5:S13" si="2">P5+Q5</f>
        <v>0</v>
      </c>
    </row>
    <row r="6" spans="1:19" x14ac:dyDescent="0.25">
      <c r="A6" s="2" t="s">
        <v>8</v>
      </c>
      <c r="B6" s="2" t="s">
        <v>16</v>
      </c>
      <c r="C6" s="2" t="s">
        <v>17</v>
      </c>
      <c r="D6" s="2" t="s">
        <v>11</v>
      </c>
      <c r="E6" s="2" t="s">
        <v>15</v>
      </c>
      <c r="F6" s="3">
        <v>306</v>
      </c>
      <c r="G6" s="3">
        <v>39</v>
      </c>
      <c r="H6" s="4">
        <v>12.75</v>
      </c>
      <c r="I6" s="2">
        <v>-1</v>
      </c>
      <c r="J6" s="2">
        <v>-1</v>
      </c>
      <c r="K6" s="2">
        <v>-1</v>
      </c>
      <c r="L6" s="2">
        <v>-1</v>
      </c>
      <c r="M6" s="2">
        <v>1</v>
      </c>
      <c r="N6" s="31">
        <v>-1</v>
      </c>
      <c r="O6" s="2">
        <f t="shared" si="0"/>
        <v>12.75</v>
      </c>
      <c r="P6" s="32">
        <v>0</v>
      </c>
      <c r="Q6" s="32">
        <v>0</v>
      </c>
      <c r="R6" s="32">
        <f t="shared" si="1"/>
        <v>12.75</v>
      </c>
      <c r="S6" s="32">
        <f t="shared" si="2"/>
        <v>0</v>
      </c>
    </row>
    <row r="7" spans="1:19" x14ac:dyDescent="0.25">
      <c r="A7" s="2" t="s">
        <v>18</v>
      </c>
      <c r="B7" s="2" t="s">
        <v>13</v>
      </c>
      <c r="C7" s="2" t="s">
        <v>17</v>
      </c>
      <c r="D7" s="2" t="s">
        <v>11</v>
      </c>
      <c r="E7" s="2" t="s">
        <v>12</v>
      </c>
      <c r="F7" s="3">
        <v>306</v>
      </c>
      <c r="G7" s="3">
        <v>48</v>
      </c>
      <c r="H7" s="4">
        <v>15.69</v>
      </c>
      <c r="I7" s="2">
        <v>1</v>
      </c>
      <c r="J7" s="2">
        <v>0</v>
      </c>
      <c r="K7" s="2">
        <v>1</v>
      </c>
      <c r="L7" s="2">
        <v>-1</v>
      </c>
      <c r="M7" s="2">
        <v>1</v>
      </c>
      <c r="N7" s="31">
        <v>1</v>
      </c>
      <c r="O7" s="2">
        <f t="shared" si="0"/>
        <v>15.69</v>
      </c>
      <c r="P7" s="32">
        <v>0</v>
      </c>
      <c r="Q7" s="32">
        <v>0</v>
      </c>
      <c r="R7" s="32">
        <f t="shared" si="1"/>
        <v>15.69</v>
      </c>
      <c r="S7" s="32">
        <f t="shared" si="2"/>
        <v>0</v>
      </c>
    </row>
    <row r="8" spans="1:19" x14ac:dyDescent="0.25">
      <c r="A8" s="2" t="s">
        <v>8</v>
      </c>
      <c r="B8" s="2" t="s">
        <v>16</v>
      </c>
      <c r="C8" s="2" t="s">
        <v>17</v>
      </c>
      <c r="D8" s="2" t="s">
        <v>14</v>
      </c>
      <c r="E8" s="2" t="s">
        <v>12</v>
      </c>
      <c r="F8" s="3">
        <v>305</v>
      </c>
      <c r="G8" s="3">
        <v>33</v>
      </c>
      <c r="H8" s="4">
        <v>10.82</v>
      </c>
      <c r="I8" s="2">
        <v>-1</v>
      </c>
      <c r="J8" s="2">
        <v>-1</v>
      </c>
      <c r="K8" s="2">
        <v>-1</v>
      </c>
      <c r="L8" s="2">
        <v>-1</v>
      </c>
      <c r="M8" s="2">
        <v>-1</v>
      </c>
      <c r="N8" s="31">
        <v>1</v>
      </c>
      <c r="O8" s="2">
        <f t="shared" si="0"/>
        <v>10.82</v>
      </c>
      <c r="P8" s="32">
        <v>0</v>
      </c>
      <c r="Q8" s="32">
        <v>0</v>
      </c>
      <c r="R8" s="32">
        <f t="shared" si="1"/>
        <v>10.82</v>
      </c>
      <c r="S8" s="32">
        <f t="shared" si="2"/>
        <v>0</v>
      </c>
    </row>
    <row r="9" spans="1:19" x14ac:dyDescent="0.25">
      <c r="A9" s="2" t="s">
        <v>18</v>
      </c>
      <c r="B9" s="2" t="s">
        <v>9</v>
      </c>
      <c r="C9" s="2" t="s">
        <v>17</v>
      </c>
      <c r="D9" s="2" t="s">
        <v>14</v>
      </c>
      <c r="E9" s="2" t="s">
        <v>15</v>
      </c>
      <c r="F9" s="3">
        <v>306</v>
      </c>
      <c r="G9" s="3">
        <v>62</v>
      </c>
      <c r="H9" s="4">
        <v>20.260000000000002</v>
      </c>
      <c r="I9" s="2">
        <v>1</v>
      </c>
      <c r="J9" s="2">
        <v>1</v>
      </c>
      <c r="K9" s="2">
        <v>0</v>
      </c>
      <c r="L9" s="2">
        <v>-1</v>
      </c>
      <c r="M9" s="2">
        <v>-1</v>
      </c>
      <c r="N9" s="31">
        <v>-1</v>
      </c>
      <c r="O9" s="2">
        <f t="shared" si="0"/>
        <v>20.260000000000002</v>
      </c>
      <c r="P9" s="32">
        <v>0</v>
      </c>
      <c r="Q9" s="32">
        <v>0</v>
      </c>
      <c r="R9" s="32">
        <f t="shared" si="1"/>
        <v>20.260000000000002</v>
      </c>
      <c r="S9" s="32">
        <f t="shared" si="2"/>
        <v>0</v>
      </c>
    </row>
    <row r="10" spans="1:19" x14ac:dyDescent="0.25">
      <c r="A10" s="2" t="s">
        <v>18</v>
      </c>
      <c r="B10" s="2" t="s">
        <v>16</v>
      </c>
      <c r="C10" s="2" t="s">
        <v>10</v>
      </c>
      <c r="D10" s="2" t="s">
        <v>14</v>
      </c>
      <c r="E10" s="2" t="s">
        <v>12</v>
      </c>
      <c r="F10" s="3">
        <v>306</v>
      </c>
      <c r="G10" s="3">
        <v>41</v>
      </c>
      <c r="H10" s="4">
        <v>13.4</v>
      </c>
      <c r="I10" s="2">
        <v>1</v>
      </c>
      <c r="J10" s="2">
        <v>-1</v>
      </c>
      <c r="K10" s="2">
        <v>-1</v>
      </c>
      <c r="L10" s="2">
        <v>1</v>
      </c>
      <c r="M10" s="2">
        <v>-1</v>
      </c>
      <c r="N10" s="31">
        <v>1</v>
      </c>
      <c r="O10" s="2">
        <f t="shared" si="0"/>
        <v>13.4</v>
      </c>
      <c r="P10" s="32">
        <v>0</v>
      </c>
      <c r="Q10" s="32">
        <v>0</v>
      </c>
      <c r="R10" s="32">
        <f t="shared" si="1"/>
        <v>13.4</v>
      </c>
      <c r="S10" s="32">
        <f t="shared" si="2"/>
        <v>0</v>
      </c>
    </row>
    <row r="11" spans="1:19" x14ac:dyDescent="0.25">
      <c r="A11" s="2" t="s">
        <v>18</v>
      </c>
      <c r="B11" s="2" t="s">
        <v>16</v>
      </c>
      <c r="C11" s="2" t="s">
        <v>10</v>
      </c>
      <c r="D11" s="2" t="s">
        <v>11</v>
      </c>
      <c r="E11" s="2" t="s">
        <v>15</v>
      </c>
      <c r="F11" s="3">
        <v>306</v>
      </c>
      <c r="G11" s="3">
        <v>47</v>
      </c>
      <c r="H11" s="4">
        <v>15.36</v>
      </c>
      <c r="I11" s="2">
        <v>1</v>
      </c>
      <c r="J11" s="2">
        <v>-1</v>
      </c>
      <c r="K11" s="2">
        <v>-1</v>
      </c>
      <c r="L11" s="2">
        <v>1</v>
      </c>
      <c r="M11" s="2">
        <v>1</v>
      </c>
      <c r="N11" s="31">
        <v>-1</v>
      </c>
      <c r="O11" s="2">
        <f t="shared" si="0"/>
        <v>15.33</v>
      </c>
      <c r="P11" s="32">
        <v>2.9999999999999361E-2</v>
      </c>
      <c r="Q11" s="32">
        <v>0</v>
      </c>
      <c r="R11" s="32">
        <f t="shared" si="1"/>
        <v>15.36</v>
      </c>
      <c r="S11" s="32">
        <f t="shared" si="2"/>
        <v>2.9999999999999361E-2</v>
      </c>
    </row>
    <row r="12" spans="1:19" x14ac:dyDescent="0.25">
      <c r="A12" s="2" t="s">
        <v>18</v>
      </c>
      <c r="B12" s="2" t="s">
        <v>16</v>
      </c>
      <c r="C12" s="2" t="s">
        <v>17</v>
      </c>
      <c r="D12" s="2" t="s">
        <v>11</v>
      </c>
      <c r="E12" s="2" t="s">
        <v>15</v>
      </c>
      <c r="F12" s="3">
        <v>306</v>
      </c>
      <c r="G12" s="3">
        <v>44</v>
      </c>
      <c r="H12" s="4">
        <v>14.38</v>
      </c>
      <c r="I12" s="2">
        <v>1</v>
      </c>
      <c r="J12" s="2">
        <v>-1</v>
      </c>
      <c r="K12" s="2">
        <v>-1</v>
      </c>
      <c r="L12" s="2">
        <v>-1</v>
      </c>
      <c r="M12" s="2">
        <v>1</v>
      </c>
      <c r="N12" s="31">
        <v>-1</v>
      </c>
      <c r="O12" s="2">
        <f t="shared" si="0"/>
        <v>15.160000000000002</v>
      </c>
      <c r="P12" s="32">
        <v>0</v>
      </c>
      <c r="Q12" s="32">
        <v>0.7799999999999998</v>
      </c>
      <c r="R12" s="32">
        <f t="shared" si="1"/>
        <v>14.380000000000003</v>
      </c>
      <c r="S12" s="32">
        <f t="shared" si="2"/>
        <v>0.7799999999999998</v>
      </c>
    </row>
    <row r="13" spans="1:19" x14ac:dyDescent="0.25">
      <c r="A13" s="2" t="s">
        <v>8</v>
      </c>
      <c r="B13" s="2" t="s">
        <v>9</v>
      </c>
      <c r="C13" s="2" t="s">
        <v>10</v>
      </c>
      <c r="D13" s="2" t="s">
        <v>11</v>
      </c>
      <c r="E13" s="2" t="s">
        <v>15</v>
      </c>
      <c r="F13" s="3">
        <v>305</v>
      </c>
      <c r="G13" s="3">
        <v>41</v>
      </c>
      <c r="H13" s="4">
        <v>13.44</v>
      </c>
      <c r="I13" s="2">
        <v>-1</v>
      </c>
      <c r="J13" s="2">
        <v>1</v>
      </c>
      <c r="K13" s="2">
        <v>0</v>
      </c>
      <c r="L13" s="2">
        <v>1</v>
      </c>
      <c r="M13" s="2">
        <v>1</v>
      </c>
      <c r="N13" s="31">
        <v>-1</v>
      </c>
      <c r="O13" s="2">
        <f t="shared" si="0"/>
        <v>16.53</v>
      </c>
      <c r="P13" s="32">
        <v>0</v>
      </c>
      <c r="Q13" s="32">
        <v>3.0900000000000003</v>
      </c>
      <c r="R13" s="32">
        <f t="shared" si="1"/>
        <v>13.440000000000001</v>
      </c>
      <c r="S13" s="32">
        <f t="shared" si="2"/>
        <v>3.0900000000000003</v>
      </c>
    </row>
    <row r="14" spans="1:19" x14ac:dyDescent="0.25">
      <c r="O14" s="2"/>
      <c r="P14" s="2"/>
      <c r="Q14" s="2"/>
      <c r="R14" s="2" t="s">
        <v>77</v>
      </c>
      <c r="S14" s="32">
        <f>SUM(P4:Q13)</f>
        <v>3.8999999999999995</v>
      </c>
    </row>
  </sheetData>
  <hyperlinks>
    <hyperlink ref="D3" r:id="rId1" display="http://www.mypregnancy.co.in/freegift/h2_fl_sta_s_txt.php"/>
    <hyperlink ref="D11" r:id="rId2" display="http://www.mypregnancy.co.in/freegift/h2_fm_ani_s_btn.php"/>
    <hyperlink ref="D10" r:id="rId3" display="http://www.mypregnancy.co.in/freegift/h2_fs_ani_l_btn.php"/>
    <hyperlink ref="D12" r:id="rId4" display="http://www.mypregnancy.co.in/freegift/h2_fs_ani_l_txt.php"/>
  </hyperlinks>
  <pageMargins left="0.7" right="0.7" top="0.75" bottom="0.75" header="0.3" footer="0.3"/>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tabSelected="1" topLeftCell="A11" workbookViewId="0">
      <selection activeCell="H16" sqref="H16"/>
    </sheetView>
  </sheetViews>
  <sheetFormatPr defaultRowHeight="15" x14ac:dyDescent="0.25"/>
  <cols>
    <col min="2" max="2" width="34.28515625" bestFit="1" customWidth="1"/>
    <col min="3" max="3" width="12.7109375" bestFit="1" customWidth="1"/>
    <col min="4" max="4" width="19.140625" bestFit="1" customWidth="1"/>
  </cols>
  <sheetData>
    <row r="1" spans="2:5" x14ac:dyDescent="0.25">
      <c r="B1" s="26" t="s">
        <v>65</v>
      </c>
      <c r="C1" s="26" t="s">
        <v>64</v>
      </c>
      <c r="D1" s="26" t="s">
        <v>66</v>
      </c>
      <c r="E1" s="26" t="s">
        <v>111</v>
      </c>
    </row>
    <row r="2" spans="2:5" x14ac:dyDescent="0.25">
      <c r="B2" s="11" t="s">
        <v>22</v>
      </c>
      <c r="C2" s="16">
        <v>1.2050000000000003</v>
      </c>
      <c r="D2" s="17">
        <f t="shared" ref="D2:D12" si="0">(C2-$C$15)/$C$17</f>
        <v>0.88061465721040189</v>
      </c>
      <c r="E2" s="2" t="s">
        <v>110</v>
      </c>
    </row>
    <row r="3" spans="2:5" x14ac:dyDescent="0.25">
      <c r="B3" s="11" t="s">
        <v>59</v>
      </c>
      <c r="C3" s="16">
        <f>0-C2</f>
        <v>-1.2050000000000003</v>
      </c>
      <c r="D3" s="17">
        <f t="shared" si="0"/>
        <v>0.31087470449172566</v>
      </c>
      <c r="E3" s="2"/>
    </row>
    <row r="4" spans="2:5" x14ac:dyDescent="0.25">
      <c r="B4" s="12" t="s">
        <v>21</v>
      </c>
      <c r="C4" s="18">
        <v>1.0900000000000007</v>
      </c>
      <c r="D4" s="19">
        <f t="shared" si="0"/>
        <v>0.85342789598108759</v>
      </c>
      <c r="E4" s="2"/>
    </row>
    <row r="5" spans="2:5" x14ac:dyDescent="0.25">
      <c r="B5" s="12" t="s">
        <v>27</v>
      </c>
      <c r="C5" s="18">
        <v>1.4299999999999993</v>
      </c>
      <c r="D5" s="19">
        <f t="shared" si="0"/>
        <v>0.9338061465721037</v>
      </c>
      <c r="E5" s="2" t="s">
        <v>110</v>
      </c>
    </row>
    <row r="6" spans="2:5" x14ac:dyDescent="0.25">
      <c r="B6" s="12" t="s">
        <v>60</v>
      </c>
      <c r="C6" s="18">
        <f>0-(C4+C5)</f>
        <v>-2.52</v>
      </c>
      <c r="D6" s="19">
        <f t="shared" si="0"/>
        <v>0</v>
      </c>
      <c r="E6" s="2"/>
    </row>
    <row r="7" spans="2:5" x14ac:dyDescent="0.25">
      <c r="B7" s="13" t="s">
        <v>23</v>
      </c>
      <c r="C7" s="20">
        <v>8.4999999999999742E-2</v>
      </c>
      <c r="D7" s="21">
        <f t="shared" si="0"/>
        <v>0.6158392434988178</v>
      </c>
      <c r="E7" s="2" t="s">
        <v>110</v>
      </c>
    </row>
    <row r="8" spans="2:5" x14ac:dyDescent="0.25">
      <c r="B8" s="13" t="s">
        <v>61</v>
      </c>
      <c r="C8" s="20">
        <f>0-C7</f>
        <v>-8.4999999999999742E-2</v>
      </c>
      <c r="D8" s="21">
        <f t="shared" si="0"/>
        <v>0.5756501182033098</v>
      </c>
      <c r="E8" s="2"/>
    </row>
    <row r="9" spans="2:5" x14ac:dyDescent="0.25">
      <c r="B9" s="14" t="s">
        <v>25</v>
      </c>
      <c r="C9" s="22">
        <v>-0.74500000000000033</v>
      </c>
      <c r="D9" s="23">
        <f t="shared" si="0"/>
        <v>0.41962174940898334</v>
      </c>
      <c r="E9" s="2"/>
    </row>
    <row r="10" spans="2:5" x14ac:dyDescent="0.25">
      <c r="B10" s="14" t="s">
        <v>62</v>
      </c>
      <c r="C10" s="22">
        <f>0-C9</f>
        <v>0.74500000000000033</v>
      </c>
      <c r="D10" s="23">
        <f t="shared" si="0"/>
        <v>0.77186761229314427</v>
      </c>
      <c r="E10" s="2" t="s">
        <v>110</v>
      </c>
    </row>
    <row r="11" spans="2:5" x14ac:dyDescent="0.25">
      <c r="B11" s="15" t="s">
        <v>26</v>
      </c>
      <c r="C11" s="24">
        <v>-1.71</v>
      </c>
      <c r="D11" s="25">
        <f t="shared" si="0"/>
        <v>0.19148936170212766</v>
      </c>
      <c r="E11" s="2"/>
    </row>
    <row r="12" spans="2:5" x14ac:dyDescent="0.25">
      <c r="B12" s="15" t="s">
        <v>63</v>
      </c>
      <c r="C12" s="24">
        <f>0-C11</f>
        <v>1.71</v>
      </c>
      <c r="D12" s="25">
        <f t="shared" si="0"/>
        <v>1</v>
      </c>
      <c r="E12" s="2" t="s">
        <v>110</v>
      </c>
    </row>
    <row r="14" spans="2:5" x14ac:dyDescent="0.25">
      <c r="B14" s="33" t="s">
        <v>69</v>
      </c>
      <c r="C14" s="2"/>
    </row>
    <row r="15" spans="2:5" x14ac:dyDescent="0.25">
      <c r="B15" s="2" t="s">
        <v>67</v>
      </c>
      <c r="C15" s="2">
        <f>MIN(C2:C12)</f>
        <v>-2.52</v>
      </c>
    </row>
    <row r="16" spans="2:5" x14ac:dyDescent="0.25">
      <c r="B16" s="2" t="s">
        <v>68</v>
      </c>
      <c r="C16" s="2">
        <f>MAX(C2:C12)</f>
        <v>1.71</v>
      </c>
    </row>
    <row r="17" spans="2:4" x14ac:dyDescent="0.25">
      <c r="B17" s="2" t="s">
        <v>69</v>
      </c>
      <c r="C17" s="2">
        <f>C16-C15</f>
        <v>4.2300000000000004</v>
      </c>
    </row>
    <row r="19" spans="2:4" x14ac:dyDescent="0.25">
      <c r="B19" s="33" t="s">
        <v>70</v>
      </c>
      <c r="C19" s="33" t="s">
        <v>69</v>
      </c>
      <c r="D19" s="33" t="s">
        <v>71</v>
      </c>
    </row>
    <row r="20" spans="2:4" x14ac:dyDescent="0.25">
      <c r="B20" s="2" t="s">
        <v>19</v>
      </c>
      <c r="C20" s="2">
        <f>MAX(D2:D3)-MIN(D2:D3)</f>
        <v>0.56973995271867617</v>
      </c>
      <c r="D20" s="2">
        <f>C20/SUM($C$20:$C$24)</f>
        <v>0.21066433566433573</v>
      </c>
    </row>
    <row r="21" spans="2:4" x14ac:dyDescent="0.25">
      <c r="B21" s="2" t="s">
        <v>20</v>
      </c>
      <c r="C21" s="2">
        <f>MAX(D4:D6)-MIN(D4:D6)</f>
        <v>0.9338061465721037</v>
      </c>
      <c r="D21" s="2">
        <f t="shared" ref="D21:D24" si="1">C21/SUM($C$20:$C$24)</f>
        <v>0.3452797202797202</v>
      </c>
    </row>
    <row r="22" spans="2:4" x14ac:dyDescent="0.25">
      <c r="B22" s="2" t="s">
        <v>2</v>
      </c>
      <c r="C22" s="2">
        <f>MAX(D7:D8)-MIN(D7:D8)</f>
        <v>4.0189125295507999E-2</v>
      </c>
      <c r="D22" s="2">
        <f t="shared" si="1"/>
        <v>1.4860139860139761E-2</v>
      </c>
    </row>
    <row r="23" spans="2:4" x14ac:dyDescent="0.25">
      <c r="B23" s="2" t="s">
        <v>24</v>
      </c>
      <c r="C23" s="2">
        <f>MAX(D9:D10)-MIN(D9:D10)</f>
        <v>0.35224586288416093</v>
      </c>
      <c r="D23" s="2">
        <f t="shared" si="1"/>
        <v>0.13024475524475534</v>
      </c>
    </row>
    <row r="24" spans="2:4" x14ac:dyDescent="0.25">
      <c r="B24" s="2" t="s">
        <v>4</v>
      </c>
      <c r="C24" s="2">
        <f>MAX(D11:D12)-MIN(D11:D12)</f>
        <v>0.8085106382978724</v>
      </c>
      <c r="D24" s="2">
        <f t="shared" si="1"/>
        <v>0.29895104895104901</v>
      </c>
    </row>
  </sheetData>
  <conditionalFormatting sqref="D20:D24">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9"/>
  <sheetViews>
    <sheetView topLeftCell="A7" zoomScaleNormal="100" workbookViewId="0">
      <selection activeCell="F22" sqref="F22"/>
    </sheetView>
  </sheetViews>
  <sheetFormatPr defaultRowHeight="15" x14ac:dyDescent="0.25"/>
  <cols>
    <col min="1" max="1" width="40.140625" customWidth="1"/>
    <col min="3" max="3" width="12.7109375" customWidth="1"/>
  </cols>
  <sheetData>
    <row r="2" spans="1:8" x14ac:dyDescent="0.25">
      <c r="A2" s="26" t="s">
        <v>87</v>
      </c>
    </row>
    <row r="4" spans="1:8" x14ac:dyDescent="0.25">
      <c r="A4" s="1" t="s">
        <v>0</v>
      </c>
      <c r="B4" s="1" t="s">
        <v>1</v>
      </c>
      <c r="C4" s="1" t="s">
        <v>2</v>
      </c>
      <c r="D4" s="1" t="s">
        <v>3</v>
      </c>
      <c r="E4" s="1" t="s">
        <v>4</v>
      </c>
      <c r="F4" s="1" t="s">
        <v>5</v>
      </c>
      <c r="G4" s="1" t="s">
        <v>6</v>
      </c>
      <c r="H4" s="1" t="s">
        <v>7</v>
      </c>
    </row>
    <row r="5" spans="1:8" x14ac:dyDescent="0.25">
      <c r="A5" s="2" t="s">
        <v>8</v>
      </c>
      <c r="B5" s="2" t="s">
        <v>9</v>
      </c>
      <c r="C5" s="2" t="s">
        <v>10</v>
      </c>
      <c r="D5" s="2" t="s">
        <v>11</v>
      </c>
      <c r="E5" s="2" t="s">
        <v>12</v>
      </c>
      <c r="F5" s="3">
        <v>305</v>
      </c>
      <c r="G5" s="3">
        <v>40</v>
      </c>
      <c r="H5" s="4">
        <v>13.11</v>
      </c>
    </row>
    <row r="6" spans="1:8" x14ac:dyDescent="0.25">
      <c r="A6" s="2" t="s">
        <v>8</v>
      </c>
      <c r="B6" s="2" t="s">
        <v>13</v>
      </c>
      <c r="C6" s="2" t="s">
        <v>10</v>
      </c>
      <c r="D6" s="2" t="s">
        <v>14</v>
      </c>
      <c r="E6" s="2" t="s">
        <v>15</v>
      </c>
      <c r="F6" s="3">
        <v>305</v>
      </c>
      <c r="G6" s="3">
        <v>56</v>
      </c>
      <c r="H6" s="4">
        <v>18.36</v>
      </c>
    </row>
    <row r="7" spans="1:8" x14ac:dyDescent="0.25">
      <c r="A7" s="2" t="s">
        <v>8</v>
      </c>
      <c r="B7" s="2" t="s">
        <v>16</v>
      </c>
      <c r="C7" s="2" t="s">
        <v>17</v>
      </c>
      <c r="D7" s="2" t="s">
        <v>11</v>
      </c>
      <c r="E7" s="2" t="s">
        <v>15</v>
      </c>
      <c r="F7" s="3">
        <v>306</v>
      </c>
      <c r="G7" s="3">
        <v>39</v>
      </c>
      <c r="H7" s="4">
        <v>12.75</v>
      </c>
    </row>
    <row r="8" spans="1:8" x14ac:dyDescent="0.25">
      <c r="A8" s="2" t="s">
        <v>18</v>
      </c>
      <c r="B8" s="2" t="s">
        <v>13</v>
      </c>
      <c r="C8" s="2" t="s">
        <v>17</v>
      </c>
      <c r="D8" s="2" t="s">
        <v>11</v>
      </c>
      <c r="E8" s="2" t="s">
        <v>12</v>
      </c>
      <c r="F8" s="3">
        <v>306</v>
      </c>
      <c r="G8" s="3">
        <v>48</v>
      </c>
      <c r="H8" s="4">
        <v>15.69</v>
      </c>
    </row>
    <row r="9" spans="1:8" x14ac:dyDescent="0.25">
      <c r="A9" s="2" t="s">
        <v>8</v>
      </c>
      <c r="B9" s="2" t="s">
        <v>16</v>
      </c>
      <c r="C9" s="2" t="s">
        <v>17</v>
      </c>
      <c r="D9" s="2" t="s">
        <v>14</v>
      </c>
      <c r="E9" s="2" t="s">
        <v>12</v>
      </c>
      <c r="F9" s="3">
        <v>305</v>
      </c>
      <c r="G9" s="3">
        <v>33</v>
      </c>
      <c r="H9" s="4">
        <v>10.82</v>
      </c>
    </row>
    <row r="10" spans="1:8" x14ac:dyDescent="0.25">
      <c r="A10" s="2" t="s">
        <v>18</v>
      </c>
      <c r="B10" s="2" t="s">
        <v>9</v>
      </c>
      <c r="C10" s="2" t="s">
        <v>17</v>
      </c>
      <c r="D10" s="2" t="s">
        <v>14</v>
      </c>
      <c r="E10" s="2" t="s">
        <v>15</v>
      </c>
      <c r="F10" s="3">
        <v>306</v>
      </c>
      <c r="G10" s="3">
        <v>62</v>
      </c>
      <c r="H10" s="4">
        <v>20.260000000000002</v>
      </c>
    </row>
    <row r="11" spans="1:8" x14ac:dyDescent="0.25">
      <c r="A11" s="2" t="s">
        <v>18</v>
      </c>
      <c r="B11" s="2" t="s">
        <v>16</v>
      </c>
      <c r="C11" s="2" t="s">
        <v>10</v>
      </c>
      <c r="D11" s="2" t="s">
        <v>14</v>
      </c>
      <c r="E11" s="2" t="s">
        <v>12</v>
      </c>
      <c r="F11" s="3">
        <v>306</v>
      </c>
      <c r="G11" s="3">
        <v>41</v>
      </c>
      <c r="H11" s="4">
        <v>13.4</v>
      </c>
    </row>
    <row r="12" spans="1:8" x14ac:dyDescent="0.25">
      <c r="A12" s="2" t="s">
        <v>18</v>
      </c>
      <c r="B12" s="2" t="s">
        <v>16</v>
      </c>
      <c r="C12" s="2" t="s">
        <v>10</v>
      </c>
      <c r="D12" s="2" t="s">
        <v>11</v>
      </c>
      <c r="E12" s="2" t="s">
        <v>15</v>
      </c>
      <c r="F12" s="3">
        <v>306</v>
      </c>
      <c r="G12" s="3">
        <v>47</v>
      </c>
      <c r="H12" s="4">
        <v>15.36</v>
      </c>
    </row>
    <row r="13" spans="1:8" x14ac:dyDescent="0.25">
      <c r="A13" s="2" t="s">
        <v>18</v>
      </c>
      <c r="B13" s="2" t="s">
        <v>16</v>
      </c>
      <c r="C13" s="2" t="s">
        <v>17</v>
      </c>
      <c r="D13" s="2" t="s">
        <v>11</v>
      </c>
      <c r="E13" s="2" t="s">
        <v>15</v>
      </c>
      <c r="F13" s="3">
        <v>306</v>
      </c>
      <c r="G13" s="3">
        <v>44</v>
      </c>
      <c r="H13" s="4">
        <v>14.38</v>
      </c>
    </row>
    <row r="14" spans="1:8" x14ac:dyDescent="0.25">
      <c r="A14" s="2" t="s">
        <v>8</v>
      </c>
      <c r="B14" s="2" t="s">
        <v>9</v>
      </c>
      <c r="C14" s="2" t="s">
        <v>10</v>
      </c>
      <c r="D14" s="2" t="s">
        <v>11</v>
      </c>
      <c r="E14" s="2" t="s">
        <v>15</v>
      </c>
      <c r="F14" s="3">
        <v>305</v>
      </c>
      <c r="G14" s="3">
        <v>41</v>
      </c>
      <c r="H14" s="4">
        <v>13.44</v>
      </c>
    </row>
    <row r="16" spans="1:8" x14ac:dyDescent="0.25">
      <c r="A16" s="26" t="s">
        <v>94</v>
      </c>
    </row>
    <row r="17" spans="1:1" x14ac:dyDescent="0.25">
      <c r="A17" t="s">
        <v>88</v>
      </c>
    </row>
    <row r="18" spans="1:1" x14ac:dyDescent="0.25">
      <c r="A18" t="s">
        <v>92</v>
      </c>
    </row>
    <row r="19" spans="1:1" x14ac:dyDescent="0.25">
      <c r="A19" t="s">
        <v>89</v>
      </c>
    </row>
    <row r="20" spans="1:1" x14ac:dyDescent="0.25">
      <c r="A20" t="s">
        <v>90</v>
      </c>
    </row>
    <row r="21" spans="1:1" x14ac:dyDescent="0.25">
      <c r="A21" t="s">
        <v>2</v>
      </c>
    </row>
    <row r="22" spans="1:1" x14ac:dyDescent="0.25">
      <c r="A22" t="s">
        <v>24</v>
      </c>
    </row>
    <row r="23" spans="1:1" x14ac:dyDescent="0.25">
      <c r="A23" t="s">
        <v>91</v>
      </c>
    </row>
    <row r="25" spans="1:1" x14ac:dyDescent="0.25">
      <c r="A25" t="s">
        <v>93</v>
      </c>
    </row>
    <row r="27" spans="1:1" x14ac:dyDescent="0.25">
      <c r="A27" s="26" t="s">
        <v>95</v>
      </c>
    </row>
    <row r="28" spans="1:1" x14ac:dyDescent="0.25">
      <c r="A28" t="s">
        <v>96</v>
      </c>
    </row>
    <row r="30" spans="1:1" x14ac:dyDescent="0.25">
      <c r="A30" s="26" t="s">
        <v>97</v>
      </c>
    </row>
    <row r="31" spans="1:1" x14ac:dyDescent="0.25">
      <c r="A31" s="26" t="s">
        <v>98</v>
      </c>
    </row>
    <row r="32" spans="1:1" x14ac:dyDescent="0.25">
      <c r="A32" t="s">
        <v>99</v>
      </c>
    </row>
    <row r="33" spans="1:12" x14ac:dyDescent="0.25">
      <c r="A33" t="s">
        <v>100</v>
      </c>
    </row>
    <row r="35" spans="1:12" x14ac:dyDescent="0.25">
      <c r="A35" s="26" t="s">
        <v>101</v>
      </c>
    </row>
    <row r="36" spans="1:12" x14ac:dyDescent="0.25">
      <c r="A36" t="s">
        <v>102</v>
      </c>
    </row>
    <row r="37" spans="1:12" x14ac:dyDescent="0.25">
      <c r="A37" t="s">
        <v>103</v>
      </c>
    </row>
    <row r="38" spans="1:12" x14ac:dyDescent="0.25">
      <c r="A38" t="s">
        <v>19</v>
      </c>
      <c r="B38" t="s">
        <v>18</v>
      </c>
      <c r="D38" t="s">
        <v>2</v>
      </c>
      <c r="E38" t="s">
        <v>10</v>
      </c>
      <c r="G38" t="s">
        <v>20</v>
      </c>
      <c r="H38" t="s">
        <v>9</v>
      </c>
      <c r="I38" t="s">
        <v>13</v>
      </c>
    </row>
    <row r="39" spans="1:12" x14ac:dyDescent="0.25">
      <c r="A39" t="s">
        <v>18</v>
      </c>
      <c r="B39">
        <v>1</v>
      </c>
      <c r="D39" t="s">
        <v>10</v>
      </c>
      <c r="E39">
        <v>1</v>
      </c>
      <c r="G39" t="s">
        <v>9</v>
      </c>
      <c r="H39">
        <v>1</v>
      </c>
      <c r="I39">
        <v>0</v>
      </c>
    </row>
    <row r="40" spans="1:12" x14ac:dyDescent="0.25">
      <c r="A40" t="s">
        <v>8</v>
      </c>
      <c r="B40">
        <v>-1</v>
      </c>
      <c r="D40" t="s">
        <v>17</v>
      </c>
      <c r="E40">
        <v>-1</v>
      </c>
      <c r="G40" t="s">
        <v>13</v>
      </c>
      <c r="H40">
        <v>0</v>
      </c>
      <c r="I40">
        <v>1</v>
      </c>
    </row>
    <row r="41" spans="1:12" x14ac:dyDescent="0.25">
      <c r="G41" t="s">
        <v>16</v>
      </c>
      <c r="H41">
        <v>-1</v>
      </c>
      <c r="I41">
        <v>-1</v>
      </c>
    </row>
    <row r="42" spans="1:12" x14ac:dyDescent="0.25">
      <c r="A42" t="s">
        <v>4</v>
      </c>
      <c r="B42" t="s">
        <v>78</v>
      </c>
      <c r="D42" t="s">
        <v>24</v>
      </c>
      <c r="E42" t="s">
        <v>11</v>
      </c>
    </row>
    <row r="43" spans="1:12" x14ac:dyDescent="0.25">
      <c r="A43" t="s">
        <v>12</v>
      </c>
      <c r="B43">
        <v>1</v>
      </c>
      <c r="D43" t="s">
        <v>11</v>
      </c>
      <c r="E43">
        <v>1</v>
      </c>
    </row>
    <row r="44" spans="1:12" x14ac:dyDescent="0.25">
      <c r="A44" t="s">
        <v>15</v>
      </c>
      <c r="B44">
        <v>-1</v>
      </c>
      <c r="D44" t="s">
        <v>14</v>
      </c>
      <c r="E44">
        <v>-1</v>
      </c>
    </row>
    <row r="46" spans="1:12" x14ac:dyDescent="0.25">
      <c r="A46" s="26" t="s">
        <v>121</v>
      </c>
    </row>
    <row r="47" spans="1:12" x14ac:dyDescent="0.25">
      <c r="A47" s="1" t="s">
        <v>0</v>
      </c>
      <c r="B47" s="1" t="s">
        <v>1</v>
      </c>
      <c r="C47" s="1" t="s">
        <v>2</v>
      </c>
      <c r="D47" s="1" t="s">
        <v>3</v>
      </c>
      <c r="E47" s="1" t="s">
        <v>4</v>
      </c>
      <c r="F47" s="1" t="s">
        <v>7</v>
      </c>
      <c r="G47" s="5" t="s">
        <v>80</v>
      </c>
      <c r="H47" s="6" t="s">
        <v>81</v>
      </c>
      <c r="I47" s="6" t="s">
        <v>82</v>
      </c>
      <c r="J47" s="5" t="s">
        <v>83</v>
      </c>
      <c r="K47" s="6" t="s">
        <v>84</v>
      </c>
      <c r="L47" s="6" t="s">
        <v>85</v>
      </c>
    </row>
    <row r="48" spans="1:12" x14ac:dyDescent="0.25">
      <c r="A48" s="2" t="s">
        <v>8</v>
      </c>
      <c r="B48" s="2" t="s">
        <v>9</v>
      </c>
      <c r="C48" s="2" t="s">
        <v>10</v>
      </c>
      <c r="D48" s="2" t="s">
        <v>11</v>
      </c>
      <c r="E48" s="2" t="s">
        <v>12</v>
      </c>
      <c r="F48" s="4">
        <v>13.11</v>
      </c>
      <c r="G48" s="2">
        <v>-1</v>
      </c>
      <c r="H48" s="2">
        <v>1</v>
      </c>
      <c r="I48" s="2">
        <v>0</v>
      </c>
      <c r="J48" s="2">
        <v>1</v>
      </c>
      <c r="K48" s="2">
        <v>1</v>
      </c>
      <c r="L48" s="2">
        <v>1</v>
      </c>
    </row>
    <row r="49" spans="1:12" x14ac:dyDescent="0.25">
      <c r="A49" s="2" t="s">
        <v>8</v>
      </c>
      <c r="B49" s="2" t="s">
        <v>13</v>
      </c>
      <c r="C49" s="2" t="s">
        <v>10</v>
      </c>
      <c r="D49" s="2" t="s">
        <v>14</v>
      </c>
      <c r="E49" s="2" t="s">
        <v>15</v>
      </c>
      <c r="F49" s="4">
        <v>18.36</v>
      </c>
      <c r="G49" s="2">
        <v>-1</v>
      </c>
      <c r="H49" s="2">
        <v>0</v>
      </c>
      <c r="I49" s="2">
        <v>1</v>
      </c>
      <c r="J49" s="2">
        <v>1</v>
      </c>
      <c r="K49" s="2">
        <v>-1</v>
      </c>
      <c r="L49" s="2">
        <v>-1</v>
      </c>
    </row>
    <row r="50" spans="1:12" x14ac:dyDescent="0.25">
      <c r="A50" s="2" t="s">
        <v>8</v>
      </c>
      <c r="B50" s="2" t="s">
        <v>16</v>
      </c>
      <c r="C50" s="2" t="s">
        <v>17</v>
      </c>
      <c r="D50" s="2" t="s">
        <v>11</v>
      </c>
      <c r="E50" s="2" t="s">
        <v>15</v>
      </c>
      <c r="F50" s="4">
        <v>12.75</v>
      </c>
      <c r="G50" s="2">
        <v>-1</v>
      </c>
      <c r="H50" s="2">
        <v>-1</v>
      </c>
      <c r="I50" s="2">
        <v>-1</v>
      </c>
      <c r="J50" s="2">
        <v>-1</v>
      </c>
      <c r="K50" s="2">
        <v>1</v>
      </c>
      <c r="L50" s="2">
        <v>-1</v>
      </c>
    </row>
    <row r="51" spans="1:12" x14ac:dyDescent="0.25">
      <c r="A51" s="2" t="s">
        <v>18</v>
      </c>
      <c r="B51" s="2" t="s">
        <v>13</v>
      </c>
      <c r="C51" s="2" t="s">
        <v>17</v>
      </c>
      <c r="D51" s="2" t="s">
        <v>11</v>
      </c>
      <c r="E51" s="2" t="s">
        <v>12</v>
      </c>
      <c r="F51" s="4">
        <v>15.69</v>
      </c>
      <c r="G51" s="2">
        <v>1</v>
      </c>
      <c r="H51" s="2">
        <v>0</v>
      </c>
      <c r="I51" s="2">
        <v>1</v>
      </c>
      <c r="J51" s="2">
        <v>-1</v>
      </c>
      <c r="K51" s="2">
        <v>1</v>
      </c>
      <c r="L51" s="2">
        <v>1</v>
      </c>
    </row>
    <row r="52" spans="1:12" x14ac:dyDescent="0.25">
      <c r="A52" s="2" t="s">
        <v>8</v>
      </c>
      <c r="B52" s="2" t="s">
        <v>16</v>
      </c>
      <c r="C52" s="2" t="s">
        <v>17</v>
      </c>
      <c r="D52" s="2" t="s">
        <v>14</v>
      </c>
      <c r="E52" s="2" t="s">
        <v>12</v>
      </c>
      <c r="F52" s="4">
        <v>10.82</v>
      </c>
      <c r="G52" s="2">
        <v>-1</v>
      </c>
      <c r="H52" s="2">
        <v>-1</v>
      </c>
      <c r="I52" s="2">
        <v>-1</v>
      </c>
      <c r="J52" s="2">
        <v>-1</v>
      </c>
      <c r="K52" s="2">
        <v>-1</v>
      </c>
      <c r="L52" s="2">
        <v>1</v>
      </c>
    </row>
    <row r="53" spans="1:12" x14ac:dyDescent="0.25">
      <c r="A53" s="2" t="s">
        <v>18</v>
      </c>
      <c r="B53" s="2" t="s">
        <v>9</v>
      </c>
      <c r="C53" s="2" t="s">
        <v>17</v>
      </c>
      <c r="D53" s="2" t="s">
        <v>14</v>
      </c>
      <c r="E53" s="2" t="s">
        <v>15</v>
      </c>
      <c r="F53" s="4">
        <v>20.260000000000002</v>
      </c>
      <c r="G53" s="2">
        <v>1</v>
      </c>
      <c r="H53" s="2">
        <v>1</v>
      </c>
      <c r="I53" s="2">
        <v>0</v>
      </c>
      <c r="J53" s="2">
        <v>-1</v>
      </c>
      <c r="K53" s="2">
        <v>-1</v>
      </c>
      <c r="L53" s="2">
        <v>-1</v>
      </c>
    </row>
    <row r="54" spans="1:12" x14ac:dyDescent="0.25">
      <c r="A54" s="2" t="s">
        <v>18</v>
      </c>
      <c r="B54" s="2" t="s">
        <v>16</v>
      </c>
      <c r="C54" s="2" t="s">
        <v>10</v>
      </c>
      <c r="D54" s="2" t="s">
        <v>14</v>
      </c>
      <c r="E54" s="2" t="s">
        <v>12</v>
      </c>
      <c r="F54" s="4">
        <v>13.4</v>
      </c>
      <c r="G54" s="2">
        <v>1</v>
      </c>
      <c r="H54" s="2">
        <v>-1</v>
      </c>
      <c r="I54" s="2">
        <v>-1</v>
      </c>
      <c r="J54" s="2">
        <v>1</v>
      </c>
      <c r="K54" s="2">
        <v>-1</v>
      </c>
      <c r="L54" s="2">
        <v>1</v>
      </c>
    </row>
    <row r="55" spans="1:12" x14ac:dyDescent="0.25">
      <c r="A55" s="2" t="s">
        <v>18</v>
      </c>
      <c r="B55" s="2" t="s">
        <v>16</v>
      </c>
      <c r="C55" s="2" t="s">
        <v>10</v>
      </c>
      <c r="D55" s="2" t="s">
        <v>11</v>
      </c>
      <c r="E55" s="2" t="s">
        <v>15</v>
      </c>
      <c r="F55" s="4">
        <v>15.36</v>
      </c>
      <c r="G55" s="2">
        <v>1</v>
      </c>
      <c r="H55" s="2">
        <v>-1</v>
      </c>
      <c r="I55" s="2">
        <v>-1</v>
      </c>
      <c r="J55" s="2">
        <v>1</v>
      </c>
      <c r="K55" s="2">
        <v>1</v>
      </c>
      <c r="L55" s="2">
        <v>-1</v>
      </c>
    </row>
    <row r="56" spans="1:12" x14ac:dyDescent="0.25">
      <c r="A56" s="2" t="s">
        <v>18</v>
      </c>
      <c r="B56" s="2" t="s">
        <v>16</v>
      </c>
      <c r="C56" s="2" t="s">
        <v>17</v>
      </c>
      <c r="D56" s="2" t="s">
        <v>11</v>
      </c>
      <c r="E56" s="2" t="s">
        <v>15</v>
      </c>
      <c r="F56" s="4">
        <v>14.38</v>
      </c>
      <c r="G56" s="2">
        <v>1</v>
      </c>
      <c r="H56" s="2">
        <v>-1</v>
      </c>
      <c r="I56" s="2">
        <v>-1</v>
      </c>
      <c r="J56" s="2">
        <v>-1</v>
      </c>
      <c r="K56" s="2">
        <v>1</v>
      </c>
      <c r="L56" s="2">
        <v>-1</v>
      </c>
    </row>
    <row r="57" spans="1:12" x14ac:dyDescent="0.25">
      <c r="A57" s="2" t="s">
        <v>8</v>
      </c>
      <c r="B57" s="2" t="s">
        <v>9</v>
      </c>
      <c r="C57" s="2" t="s">
        <v>10</v>
      </c>
      <c r="D57" s="2" t="s">
        <v>11</v>
      </c>
      <c r="E57" s="2" t="s">
        <v>15</v>
      </c>
      <c r="F57" s="4">
        <v>13.44</v>
      </c>
      <c r="G57" s="2">
        <v>-1</v>
      </c>
      <c r="H57" s="2">
        <v>1</v>
      </c>
      <c r="I57" s="2">
        <v>0</v>
      </c>
      <c r="J57" s="2">
        <v>1</v>
      </c>
      <c r="K57" s="2">
        <v>1</v>
      </c>
      <c r="L57" s="2">
        <v>-1</v>
      </c>
    </row>
    <row r="59" spans="1:12" x14ac:dyDescent="0.25">
      <c r="A59" t="s">
        <v>104</v>
      </c>
    </row>
    <row r="60" spans="1:12" x14ac:dyDescent="0.25">
      <c r="A60" t="s">
        <v>105</v>
      </c>
    </row>
    <row r="62" spans="1:12" x14ac:dyDescent="0.25">
      <c r="A62" t="s">
        <v>106</v>
      </c>
    </row>
    <row r="64" spans="1:12" ht="15.75" thickBot="1" x14ac:dyDescent="0.3">
      <c r="A64" s="26" t="s">
        <v>107</v>
      </c>
    </row>
    <row r="65" spans="1:4" x14ac:dyDescent="0.25">
      <c r="A65" s="9"/>
      <c r="B65" s="9" t="s">
        <v>52</v>
      </c>
    </row>
    <row r="66" spans="1:4" x14ac:dyDescent="0.25">
      <c r="A66" s="7" t="s">
        <v>46</v>
      </c>
      <c r="B66" s="7">
        <v>15.301517857142855</v>
      </c>
    </row>
    <row r="67" spans="1:4" x14ac:dyDescent="0.25">
      <c r="A67" s="7" t="s">
        <v>22</v>
      </c>
      <c r="B67" s="7">
        <v>1.3455580357142856</v>
      </c>
    </row>
    <row r="68" spans="1:4" x14ac:dyDescent="0.25">
      <c r="A68" s="7" t="s">
        <v>21</v>
      </c>
      <c r="B68" s="7">
        <v>0.60910714285714351</v>
      </c>
    </row>
    <row r="69" spans="1:4" x14ac:dyDescent="0.25">
      <c r="A69" s="7" t="s">
        <v>27</v>
      </c>
      <c r="B69" s="7">
        <v>1.7234821428571425</v>
      </c>
    </row>
    <row r="70" spans="1:4" x14ac:dyDescent="0.25">
      <c r="A70" s="7" t="s">
        <v>23</v>
      </c>
      <c r="B70" s="7">
        <v>-4.8058035714286192E-2</v>
      </c>
    </row>
    <row r="71" spans="1:4" x14ac:dyDescent="0.25">
      <c r="A71" s="7" t="s">
        <v>25</v>
      </c>
      <c r="B71" s="7">
        <v>-0.99162946428571375</v>
      </c>
    </row>
    <row r="72" spans="1:4" ht="15.75" thickBot="1" x14ac:dyDescent="0.3">
      <c r="A72" s="8" t="s">
        <v>26</v>
      </c>
      <c r="B72" s="8">
        <v>-1.4633705357142861</v>
      </c>
    </row>
    <row r="73" spans="1:4" x14ac:dyDescent="0.25">
      <c r="A73" s="7" t="s">
        <v>108</v>
      </c>
    </row>
    <row r="75" spans="1:4" x14ac:dyDescent="0.25">
      <c r="A75" t="s">
        <v>109</v>
      </c>
    </row>
    <row r="76" spans="1:4" x14ac:dyDescent="0.25">
      <c r="A76" t="s">
        <v>112</v>
      </c>
    </row>
    <row r="77" spans="1:4" x14ac:dyDescent="0.25">
      <c r="A77" s="26" t="s">
        <v>65</v>
      </c>
      <c r="B77" s="26" t="s">
        <v>64</v>
      </c>
      <c r="C77" s="26" t="s">
        <v>66</v>
      </c>
      <c r="D77" s="26" t="s">
        <v>111</v>
      </c>
    </row>
    <row r="78" spans="1:4" x14ac:dyDescent="0.25">
      <c r="A78" s="11" t="s">
        <v>22</v>
      </c>
      <c r="B78" s="16">
        <v>1.3455580357142856</v>
      </c>
      <c r="C78" s="17">
        <v>0.90682508585013666</v>
      </c>
      <c r="D78" s="2" t="s">
        <v>110</v>
      </c>
    </row>
    <row r="79" spans="1:4" x14ac:dyDescent="0.25">
      <c r="A79" s="11" t="s">
        <v>59</v>
      </c>
      <c r="B79" s="16">
        <v>-1.3455580357142856</v>
      </c>
      <c r="C79" s="17">
        <v>0.24334661442282307</v>
      </c>
      <c r="D79" s="2"/>
    </row>
    <row r="80" spans="1:4" x14ac:dyDescent="0.25">
      <c r="A80" s="12" t="s">
        <v>21</v>
      </c>
      <c r="B80" s="18">
        <v>0.60910714285714351</v>
      </c>
      <c r="C80" s="19">
        <v>0.72525755040943929</v>
      </c>
      <c r="D80" s="2"/>
    </row>
    <row r="81" spans="1:4" x14ac:dyDescent="0.25">
      <c r="A81" s="12" t="s">
        <v>27</v>
      </c>
      <c r="B81" s="18">
        <v>1.7234821428571425</v>
      </c>
      <c r="C81" s="19">
        <v>1</v>
      </c>
      <c r="D81" s="2" t="s">
        <v>110</v>
      </c>
    </row>
    <row r="82" spans="1:4" x14ac:dyDescent="0.25">
      <c r="A82" s="12" t="s">
        <v>60</v>
      </c>
      <c r="B82" s="18">
        <v>-2.332589285714286</v>
      </c>
      <c r="C82" s="19">
        <v>0</v>
      </c>
      <c r="D82" s="2"/>
    </row>
    <row r="83" spans="1:4" x14ac:dyDescent="0.25">
      <c r="A83" s="13" t="s">
        <v>23</v>
      </c>
      <c r="B83" s="20">
        <v>-4.8058035714286192E-2</v>
      </c>
      <c r="C83" s="21">
        <v>0.56323743065950516</v>
      </c>
      <c r="D83" s="2" t="s">
        <v>110</v>
      </c>
    </row>
    <row r="84" spans="1:4" x14ac:dyDescent="0.25">
      <c r="A84" s="13" t="s">
        <v>61</v>
      </c>
      <c r="B84" s="20">
        <v>4.8058035714286192E-2</v>
      </c>
      <c r="C84" s="21">
        <v>0.58693426961345452</v>
      </c>
      <c r="D84" s="2"/>
    </row>
    <row r="85" spans="1:4" x14ac:dyDescent="0.25">
      <c r="A85" s="14" t="s">
        <v>25</v>
      </c>
      <c r="B85" s="22">
        <v>-0.99162946428571375</v>
      </c>
      <c r="C85" s="23">
        <v>0.33060557365501475</v>
      </c>
      <c r="D85" s="2"/>
    </row>
    <row r="86" spans="1:4" x14ac:dyDescent="0.25">
      <c r="A86" s="14" t="s">
        <v>62</v>
      </c>
      <c r="B86" s="22">
        <v>0.99162946428571375</v>
      </c>
      <c r="C86" s="23">
        <v>0.81956612661794492</v>
      </c>
      <c r="D86" s="2" t="s">
        <v>110</v>
      </c>
    </row>
    <row r="87" spans="1:4" x14ac:dyDescent="0.25">
      <c r="A87" s="15" t="s">
        <v>26</v>
      </c>
      <c r="B87" s="24">
        <v>-1.4633705357142861</v>
      </c>
      <c r="C87" s="25">
        <v>0.21430065158052303</v>
      </c>
      <c r="D87" s="2"/>
    </row>
    <row r="88" spans="1:4" x14ac:dyDescent="0.25">
      <c r="A88" s="15" t="s">
        <v>63</v>
      </c>
      <c r="B88" s="24">
        <v>1.4633705357142861</v>
      </c>
      <c r="C88" s="25">
        <v>0.93587104869243665</v>
      </c>
      <c r="D88" s="2" t="s">
        <v>110</v>
      </c>
    </row>
    <row r="90" spans="1:4" x14ac:dyDescent="0.25">
      <c r="A90" t="s">
        <v>113</v>
      </c>
    </row>
    <row r="91" spans="1:4" x14ac:dyDescent="0.25">
      <c r="A91" t="s">
        <v>114</v>
      </c>
    </row>
    <row r="92" spans="1:4" x14ac:dyDescent="0.25">
      <c r="A92" t="s">
        <v>116</v>
      </c>
    </row>
    <row r="93" spans="1:4" x14ac:dyDescent="0.25">
      <c r="A93" s="33" t="s">
        <v>70</v>
      </c>
      <c r="B93" s="33" t="s">
        <v>69</v>
      </c>
      <c r="C93" s="33" t="s">
        <v>71</v>
      </c>
    </row>
    <row r="94" spans="1:4" x14ac:dyDescent="0.25">
      <c r="A94" s="2" t="s">
        <v>19</v>
      </c>
      <c r="B94" s="2">
        <v>0.66347847142731364</v>
      </c>
      <c r="C94" s="2">
        <v>0.2289667798567272</v>
      </c>
    </row>
    <row r="95" spans="1:4" x14ac:dyDescent="0.25">
      <c r="A95" s="2" t="s">
        <v>20</v>
      </c>
      <c r="B95" s="2">
        <v>1</v>
      </c>
      <c r="C95" s="2">
        <v>0.34510054164102794</v>
      </c>
    </row>
    <row r="96" spans="1:4" x14ac:dyDescent="0.25">
      <c r="A96" s="2" t="s">
        <v>2</v>
      </c>
      <c r="B96" s="2">
        <v>2.3696838953949362E-2</v>
      </c>
      <c r="C96" s="2">
        <v>8.177791958188135E-3</v>
      </c>
    </row>
    <row r="97" spans="1:4" x14ac:dyDescent="0.25">
      <c r="A97" s="2" t="s">
        <v>24</v>
      </c>
      <c r="B97" s="2">
        <v>0.48896055296293017</v>
      </c>
      <c r="C97" s="2">
        <v>0.16874055166860372</v>
      </c>
    </row>
    <row r="98" spans="1:4" x14ac:dyDescent="0.25">
      <c r="A98" s="2" t="s">
        <v>4</v>
      </c>
      <c r="B98" s="2">
        <v>0.72157039711191362</v>
      </c>
      <c r="C98" s="2">
        <v>0.24901433487545299</v>
      </c>
    </row>
    <row r="100" spans="1:4" x14ac:dyDescent="0.25">
      <c r="A100" t="s">
        <v>117</v>
      </c>
    </row>
    <row r="101" spans="1:4" x14ac:dyDescent="0.25">
      <c r="A101" t="s">
        <v>120</v>
      </c>
    </row>
    <row r="103" spans="1:4" x14ac:dyDescent="0.25">
      <c r="A103" s="26" t="s">
        <v>122</v>
      </c>
    </row>
    <row r="105" spans="1:4" x14ac:dyDescent="0.25">
      <c r="A105" t="s">
        <v>123</v>
      </c>
    </row>
    <row r="106" spans="1:4" x14ac:dyDescent="0.25">
      <c r="A106" t="s">
        <v>124</v>
      </c>
    </row>
    <row r="107" spans="1:4" x14ac:dyDescent="0.25">
      <c r="A107" t="s">
        <v>125</v>
      </c>
    </row>
    <row r="108" spans="1:4" x14ac:dyDescent="0.25">
      <c r="A108" t="s">
        <v>126</v>
      </c>
    </row>
    <row r="109" spans="1:4" x14ac:dyDescent="0.25">
      <c r="A109" s="26" t="s">
        <v>65</v>
      </c>
      <c r="B109" s="26" t="s">
        <v>64</v>
      </c>
      <c r="C109" s="26" t="s">
        <v>66</v>
      </c>
      <c r="D109" s="26" t="s">
        <v>111</v>
      </c>
    </row>
    <row r="110" spans="1:4" x14ac:dyDescent="0.25">
      <c r="A110" s="11" t="s">
        <v>22</v>
      </c>
      <c r="B110" s="16">
        <v>1.2050000000000003</v>
      </c>
      <c r="C110" s="17">
        <v>0.88061465721040189</v>
      </c>
      <c r="D110" s="2" t="s">
        <v>110</v>
      </c>
    </row>
    <row r="111" spans="1:4" x14ac:dyDescent="0.25">
      <c r="A111" s="11" t="s">
        <v>59</v>
      </c>
      <c r="B111" s="16">
        <v>-1.2050000000000003</v>
      </c>
      <c r="C111" s="17">
        <v>0.31087470449172566</v>
      </c>
      <c r="D111" s="2"/>
    </row>
    <row r="112" spans="1:4" x14ac:dyDescent="0.25">
      <c r="A112" s="12" t="s">
        <v>21</v>
      </c>
      <c r="B112" s="18">
        <v>1.0900000000000007</v>
      </c>
      <c r="C112" s="19">
        <v>0.85342789598108759</v>
      </c>
      <c r="D112" s="2"/>
    </row>
    <row r="113" spans="1:4" x14ac:dyDescent="0.25">
      <c r="A113" s="12" t="s">
        <v>27</v>
      </c>
      <c r="B113" s="18">
        <v>1.4299999999999993</v>
      </c>
      <c r="C113" s="19">
        <v>0.9338061465721037</v>
      </c>
      <c r="D113" s="2" t="s">
        <v>110</v>
      </c>
    </row>
    <row r="114" spans="1:4" x14ac:dyDescent="0.25">
      <c r="A114" s="12" t="s">
        <v>60</v>
      </c>
      <c r="B114" s="18">
        <v>-2.52</v>
      </c>
      <c r="C114" s="19">
        <v>0</v>
      </c>
      <c r="D114" s="2"/>
    </row>
    <row r="115" spans="1:4" x14ac:dyDescent="0.25">
      <c r="A115" s="13" t="s">
        <v>23</v>
      </c>
      <c r="B115" s="20">
        <v>8.4999999999999742E-2</v>
      </c>
      <c r="C115" s="21">
        <v>0.6158392434988178</v>
      </c>
      <c r="D115" s="2" t="s">
        <v>110</v>
      </c>
    </row>
    <row r="116" spans="1:4" x14ac:dyDescent="0.25">
      <c r="A116" s="13" t="s">
        <v>61</v>
      </c>
      <c r="B116" s="20">
        <v>-8.4999999999999742E-2</v>
      </c>
      <c r="C116" s="21">
        <v>0.5756501182033098</v>
      </c>
      <c r="D116" s="2"/>
    </row>
    <row r="117" spans="1:4" x14ac:dyDescent="0.25">
      <c r="A117" s="14" t="s">
        <v>25</v>
      </c>
      <c r="B117" s="22">
        <v>-0.74500000000000033</v>
      </c>
      <c r="C117" s="23">
        <v>0.41962174940898334</v>
      </c>
      <c r="D117" s="2"/>
    </row>
    <row r="118" spans="1:4" x14ac:dyDescent="0.25">
      <c r="A118" s="14" t="s">
        <v>62</v>
      </c>
      <c r="B118" s="22">
        <v>0.74500000000000033</v>
      </c>
      <c r="C118" s="23">
        <v>0.77186761229314427</v>
      </c>
      <c r="D118" s="2" t="s">
        <v>110</v>
      </c>
    </row>
    <row r="119" spans="1:4" x14ac:dyDescent="0.25">
      <c r="A119" s="15" t="s">
        <v>26</v>
      </c>
      <c r="B119" s="24">
        <v>-1.71</v>
      </c>
      <c r="C119" s="25">
        <v>0.19148936170212766</v>
      </c>
      <c r="D119" s="2"/>
    </row>
    <row r="120" spans="1:4" x14ac:dyDescent="0.25">
      <c r="A120" s="15" t="s">
        <v>63</v>
      </c>
      <c r="B120" s="24">
        <v>1.71</v>
      </c>
      <c r="C120" s="25">
        <v>1</v>
      </c>
      <c r="D120" s="2" t="s">
        <v>110</v>
      </c>
    </row>
    <row r="122" spans="1:4" x14ac:dyDescent="0.25">
      <c r="A122" t="s">
        <v>127</v>
      </c>
    </row>
    <row r="123" spans="1:4" x14ac:dyDescent="0.25">
      <c r="A123" t="s">
        <v>128</v>
      </c>
    </row>
    <row r="124" spans="1:4" x14ac:dyDescent="0.25">
      <c r="A124" s="33" t="s">
        <v>70</v>
      </c>
      <c r="B124" s="33" t="s">
        <v>69</v>
      </c>
      <c r="C124" s="33" t="s">
        <v>71</v>
      </c>
    </row>
    <row r="125" spans="1:4" x14ac:dyDescent="0.25">
      <c r="A125" s="2" t="s">
        <v>19</v>
      </c>
      <c r="B125" s="2">
        <v>0.66347847142731364</v>
      </c>
      <c r="C125" s="2">
        <v>0.2289667798567272</v>
      </c>
    </row>
    <row r="126" spans="1:4" x14ac:dyDescent="0.25">
      <c r="A126" s="2" t="s">
        <v>20</v>
      </c>
      <c r="B126" s="2">
        <v>1</v>
      </c>
      <c r="C126" s="2">
        <v>0.34510054164102794</v>
      </c>
    </row>
    <row r="127" spans="1:4" x14ac:dyDescent="0.25">
      <c r="A127" s="2" t="s">
        <v>2</v>
      </c>
      <c r="B127" s="2">
        <v>2.3696838953949362E-2</v>
      </c>
      <c r="C127" s="2">
        <v>8.177791958188135E-3</v>
      </c>
    </row>
    <row r="128" spans="1:4" x14ac:dyDescent="0.25">
      <c r="A128" s="2" t="s">
        <v>24</v>
      </c>
      <c r="B128" s="2">
        <v>0.48896055296293017</v>
      </c>
      <c r="C128" s="2">
        <v>0.16874055166860372</v>
      </c>
    </row>
    <row r="129" spans="1:3" x14ac:dyDescent="0.25">
      <c r="A129" s="2" t="s">
        <v>4</v>
      </c>
      <c r="B129" s="2">
        <v>0.72157039711191362</v>
      </c>
      <c r="C129" s="2">
        <v>0.24901433487545299</v>
      </c>
    </row>
  </sheetData>
  <conditionalFormatting sqref="C94:C98">
    <cfRule type="colorScale" priority="2">
      <colorScale>
        <cfvo type="min"/>
        <cfvo type="percentile" val="50"/>
        <cfvo type="max"/>
        <color rgb="FF63BE7B"/>
        <color rgb="FFFFEB84"/>
        <color rgb="FFF8696B"/>
      </colorScale>
    </cfRule>
  </conditionalFormatting>
  <conditionalFormatting sqref="C125:C129">
    <cfRule type="colorScale" priority="1">
      <colorScale>
        <cfvo type="min"/>
        <cfvo type="percentile" val="50"/>
        <cfvo type="max"/>
        <color rgb="FF63BE7B"/>
        <color rgb="FFFFEB84"/>
        <color rgb="FFF8696B"/>
      </colorScale>
    </cfRule>
  </conditionalFormatting>
  <hyperlinks>
    <hyperlink ref="D4" r:id="rId1" display="http://www.mypregnancy.co.in/freegift/h2_fl_sta_s_txt.php"/>
    <hyperlink ref="D12" r:id="rId2" display="http://www.mypregnancy.co.in/freegift/h2_fm_ani_s_btn.php"/>
    <hyperlink ref="D11" r:id="rId3" display="http://www.mypregnancy.co.in/freegift/h2_fs_ani_l_btn.php"/>
    <hyperlink ref="D13" r:id="rId4" display="http://www.mypregnancy.co.in/freegift/h2_fs_ani_l_txt.php"/>
    <hyperlink ref="D47" r:id="rId5" display="http://www.mypregnancy.co.in/freegift/h2_fl_sta_s_txt.php"/>
    <hyperlink ref="D55" r:id="rId6" display="http://www.mypregnancy.co.in/freegift/h2_fm_ani_s_btn.php"/>
    <hyperlink ref="D54" r:id="rId7" display="http://www.mypregnancy.co.in/freegift/h2_fs_ani_l_btn.php"/>
    <hyperlink ref="D56" r:id="rId8" display="http://www.mypregnancy.co.in/freegift/h2_fs_ani_l_txt.php"/>
  </hyperlinks>
  <pageMargins left="0.7" right="0.7" top="0.75" bottom="0.75" header="0.3" footer="0.3"/>
  <pageSetup orientation="portrait" r:id="rId9"/>
  <tableParts count="5">
    <tablePart r:id="rId10"/>
    <tablePart r:id="rId11"/>
    <tablePart r:id="rId12"/>
    <tablePart r:id="rId13"/>
    <tablePart r:id="rId1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topLeftCell="A14" workbookViewId="0">
      <selection activeCell="C32" sqref="C32"/>
    </sheetView>
  </sheetViews>
  <sheetFormatPr defaultRowHeight="15" x14ac:dyDescent="0.25"/>
  <cols>
    <col min="2" max="2" width="34.28515625" customWidth="1"/>
    <col min="3" max="3" width="12.7109375" customWidth="1"/>
    <col min="4" max="4" width="19.140625" customWidth="1"/>
  </cols>
  <sheetData>
    <row r="2" spans="2:4" x14ac:dyDescent="0.25">
      <c r="B2" t="s">
        <v>70</v>
      </c>
      <c r="C2" t="s">
        <v>115</v>
      </c>
      <c r="D2" t="s">
        <v>43</v>
      </c>
    </row>
    <row r="3" spans="2:4" x14ac:dyDescent="0.25">
      <c r="B3" t="s">
        <v>19</v>
      </c>
      <c r="C3">
        <v>0.21066433566433573</v>
      </c>
      <c r="D3">
        <v>0.2289667798567272</v>
      </c>
    </row>
    <row r="4" spans="2:4" x14ac:dyDescent="0.25">
      <c r="B4" t="s">
        <v>20</v>
      </c>
      <c r="C4">
        <v>0.3452797202797202</v>
      </c>
      <c r="D4">
        <v>0.34510054164102794</v>
      </c>
    </row>
    <row r="5" spans="2:4" x14ac:dyDescent="0.25">
      <c r="B5" t="s">
        <v>2</v>
      </c>
      <c r="C5">
        <v>1.4860139860139761E-2</v>
      </c>
      <c r="D5">
        <v>8.177791958188135E-3</v>
      </c>
    </row>
    <row r="6" spans="2:4" x14ac:dyDescent="0.25">
      <c r="B6" t="s">
        <v>24</v>
      </c>
      <c r="C6">
        <v>0.13024475524475534</v>
      </c>
      <c r="D6">
        <v>0.16874055166860372</v>
      </c>
    </row>
    <row r="7" spans="2:4" x14ac:dyDescent="0.25">
      <c r="B7" t="s">
        <v>4</v>
      </c>
      <c r="C7">
        <v>0.29895104895104901</v>
      </c>
      <c r="D7">
        <v>0.24901433487545299</v>
      </c>
    </row>
    <row r="9" spans="2:4" x14ac:dyDescent="0.25">
      <c r="C9" t="s">
        <v>115</v>
      </c>
      <c r="D9" t="s">
        <v>43</v>
      </c>
    </row>
    <row r="10" spans="2:4" x14ac:dyDescent="0.25">
      <c r="B10" t="s">
        <v>118</v>
      </c>
      <c r="C10">
        <v>3.9</v>
      </c>
      <c r="D10">
        <v>5.15</v>
      </c>
    </row>
    <row r="11" spans="2:4" x14ac:dyDescent="0.25">
      <c r="B11" t="s">
        <v>119</v>
      </c>
      <c r="C11">
        <v>7</v>
      </c>
      <c r="D11">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Source Data</vt:lpstr>
      <vt:lpstr>Effect Coding</vt:lpstr>
      <vt:lpstr>OLS (Regression) - Data</vt:lpstr>
      <vt:lpstr>OLS (Regression)</vt:lpstr>
      <vt:lpstr>Regression Results</vt:lpstr>
      <vt:lpstr>Data for OLAD</vt:lpstr>
      <vt:lpstr>OLAD</vt:lpstr>
      <vt:lpstr>Steps and Observations (Incomp)</vt:lpstr>
      <vt:lpstr>Comparison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P.K.Viswanathan</dc:creator>
  <cp:lastModifiedBy>santhoshmurali@gmail.com</cp:lastModifiedBy>
  <dcterms:created xsi:type="dcterms:W3CDTF">2014-02-21T12:18:16Z</dcterms:created>
  <dcterms:modified xsi:type="dcterms:W3CDTF">2017-05-27T05:31:48Z</dcterms:modified>
</cp:coreProperties>
</file>