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ome\Work\GreatLakes\Pricing Analytics\"/>
    </mc:Choice>
  </mc:AlternateContent>
  <bookViews>
    <workbookView xWindow="0" yWindow="0" windowWidth="20490" windowHeight="7680" firstSheet="1" activeTab="5"/>
  </bookViews>
  <sheets>
    <sheet name="Answer Report 1" sheetId="2" r:id="rId1"/>
    <sheet name="Sensitivity Report 1" sheetId="3" r:id="rId2"/>
    <sheet name="Limits Report 1" sheetId="4" r:id="rId3"/>
    <sheet name="Sheet1" sheetId="1" r:id="rId4"/>
    <sheet name="Sheet1 (2)" sheetId="5" r:id="rId5"/>
    <sheet name="Sheet6" sheetId="6" r:id="rId6"/>
  </sheets>
  <definedNames>
    <definedName name="solver_adj" localSheetId="3" hidden="1">Sheet1!$D$2</definedName>
    <definedName name="solver_adj" localSheetId="4" hidden="1">'Sheet1 (2)'!$D$8</definedName>
    <definedName name="solver_adj" localSheetId="5" hidden="1">Sheet6!$E$3:$E$6</definedName>
    <definedName name="solver_cvg" localSheetId="3" hidden="1">0.0001</definedName>
    <definedName name="solver_cvg" localSheetId="4" hidden="1">0.0001</definedName>
    <definedName name="solver_cvg" localSheetId="5" hidden="1">0.0001</definedName>
    <definedName name="solver_drv" localSheetId="3" hidden="1">1</definedName>
    <definedName name="solver_drv" localSheetId="4" hidden="1">1</definedName>
    <definedName name="solver_drv" localSheetId="5" hidden="1">1</definedName>
    <definedName name="solver_eng" localSheetId="3" hidden="1">1</definedName>
    <definedName name="solver_eng" localSheetId="4" hidden="1">1</definedName>
    <definedName name="solver_eng" localSheetId="5" hidden="1">1</definedName>
    <definedName name="solver_est" localSheetId="3" hidden="1">1</definedName>
    <definedName name="solver_est" localSheetId="4" hidden="1">1</definedName>
    <definedName name="solver_est" localSheetId="5" hidden="1">1</definedName>
    <definedName name="solver_itr" localSheetId="3" hidden="1">2147483647</definedName>
    <definedName name="solver_itr" localSheetId="4" hidden="1">2147483647</definedName>
    <definedName name="solver_itr" localSheetId="5" hidden="1">2147483647</definedName>
    <definedName name="solver_lhs1" localSheetId="3" hidden="1">Sheet1!$D$2</definedName>
    <definedName name="solver_lhs1" localSheetId="4" hidden="1">'Sheet1 (2)'!$D$8</definedName>
    <definedName name="solver_lhs1" localSheetId="5" hidden="1">Sheet6!$E$3:$E$6</definedName>
    <definedName name="solver_lhs2" localSheetId="3" hidden="1">Sheet1!$D$2</definedName>
    <definedName name="solver_lhs2" localSheetId="4" hidden="1">'Sheet1 (2)'!$D$8</definedName>
    <definedName name="solver_lhs2" localSheetId="5" hidden="1">Sheet6!$E$3:$E$6</definedName>
    <definedName name="solver_lhs3" localSheetId="5" hidden="1">Sheet6!$J$3:$J$6</definedName>
    <definedName name="solver_mip" localSheetId="3" hidden="1">2147483647</definedName>
    <definedName name="solver_mip" localSheetId="4" hidden="1">2147483647</definedName>
    <definedName name="solver_mip" localSheetId="5" hidden="1">2147483647</definedName>
    <definedName name="solver_mni" localSheetId="3" hidden="1">30</definedName>
    <definedName name="solver_mni" localSheetId="4" hidden="1">30</definedName>
    <definedName name="solver_mni" localSheetId="5" hidden="1">30</definedName>
    <definedName name="solver_mrt" localSheetId="3" hidden="1">0.075</definedName>
    <definedName name="solver_mrt" localSheetId="4" hidden="1">0.075</definedName>
    <definedName name="solver_mrt" localSheetId="5" hidden="1">0.075</definedName>
    <definedName name="solver_msl" localSheetId="3" hidden="1">2</definedName>
    <definedName name="solver_msl" localSheetId="4" hidden="1">2</definedName>
    <definedName name="solver_msl" localSheetId="5" hidden="1">2</definedName>
    <definedName name="solver_neg" localSheetId="3" hidden="1">1</definedName>
    <definedName name="solver_neg" localSheetId="4" hidden="1">1</definedName>
    <definedName name="solver_neg" localSheetId="5" hidden="1">1</definedName>
    <definedName name="solver_nod" localSheetId="3" hidden="1">2147483647</definedName>
    <definedName name="solver_nod" localSheetId="4" hidden="1">2147483647</definedName>
    <definedName name="solver_nod" localSheetId="5" hidden="1">2147483647</definedName>
    <definedName name="solver_num" localSheetId="3" hidden="1">2</definedName>
    <definedName name="solver_num" localSheetId="4" hidden="1">2</definedName>
    <definedName name="solver_num" localSheetId="5" hidden="1">3</definedName>
    <definedName name="solver_nwt" localSheetId="3" hidden="1">1</definedName>
    <definedName name="solver_nwt" localSheetId="4" hidden="1">1</definedName>
    <definedName name="solver_nwt" localSheetId="5" hidden="1">1</definedName>
    <definedName name="solver_opt" localSheetId="3" hidden="1">Sheet1!$D$2</definedName>
    <definedName name="solver_opt" localSheetId="4" hidden="1">'Sheet1 (2)'!$D$15</definedName>
    <definedName name="solver_opt" localSheetId="5" hidden="1">Sheet6!$N$7</definedName>
    <definedName name="solver_pre" localSheetId="3" hidden="1">0.000001</definedName>
    <definedName name="solver_pre" localSheetId="4" hidden="1">0.000001</definedName>
    <definedName name="solver_pre" localSheetId="5" hidden="1">0.000001</definedName>
    <definedName name="solver_rbv" localSheetId="3" hidden="1">1</definedName>
    <definedName name="solver_rbv" localSheetId="4" hidden="1">1</definedName>
    <definedName name="solver_rbv" localSheetId="5" hidden="1">1</definedName>
    <definedName name="solver_rel1" localSheetId="3" hidden="1">1</definedName>
    <definedName name="solver_rel1" localSheetId="4" hidden="1">1</definedName>
    <definedName name="solver_rel1" localSheetId="5" hidden="1">1</definedName>
    <definedName name="solver_rel2" localSheetId="3" hidden="1">3</definedName>
    <definedName name="solver_rel2" localSheetId="4" hidden="1">3</definedName>
    <definedName name="solver_rel2" localSheetId="5" hidden="1">3</definedName>
    <definedName name="solver_rel3" localSheetId="5" hidden="1">3</definedName>
    <definedName name="solver_rhs1" localSheetId="3" hidden="1">400</definedName>
    <definedName name="solver_rhs1" localSheetId="4" hidden="1">400</definedName>
    <definedName name="solver_rhs1" localSheetId="5" hidden="1">0.99</definedName>
    <definedName name="solver_rhs2" localSheetId="3" hidden="1">200</definedName>
    <definedName name="solver_rhs2" localSheetId="4" hidden="1">200</definedName>
    <definedName name="solver_rhs2" localSheetId="5" hidden="1">-0.99</definedName>
    <definedName name="solver_rhs3" localSheetId="5" hidden="1">1</definedName>
    <definedName name="solver_rlx" localSheetId="3" hidden="1">2</definedName>
    <definedName name="solver_rlx" localSheetId="4" hidden="1">2</definedName>
    <definedName name="solver_rlx" localSheetId="5" hidden="1">2</definedName>
    <definedName name="solver_rsd" localSheetId="3" hidden="1">0</definedName>
    <definedName name="solver_rsd" localSheetId="4" hidden="1">0</definedName>
    <definedName name="solver_rsd" localSheetId="5" hidden="1">0</definedName>
    <definedName name="solver_scl" localSheetId="3" hidden="1">1</definedName>
    <definedName name="solver_scl" localSheetId="4" hidden="1">1</definedName>
    <definedName name="solver_scl" localSheetId="5" hidden="1">1</definedName>
    <definedName name="solver_sho" localSheetId="2" hidden="1">2</definedName>
    <definedName name="solver_sho" localSheetId="3" hidden="1">2</definedName>
    <definedName name="solver_sho" localSheetId="4" hidden="1">2</definedName>
    <definedName name="solver_sho" localSheetId="5" hidden="1">2</definedName>
    <definedName name="solver_ssz" localSheetId="3" hidden="1">100</definedName>
    <definedName name="solver_ssz" localSheetId="4" hidden="1">100</definedName>
    <definedName name="solver_ssz" localSheetId="5" hidden="1">100</definedName>
    <definedName name="solver_tim" localSheetId="3" hidden="1">2147483647</definedName>
    <definedName name="solver_tim" localSheetId="4" hidden="1">2147483647</definedName>
    <definedName name="solver_tim" localSheetId="5" hidden="1">2147483647</definedName>
    <definedName name="solver_tol" localSheetId="3" hidden="1">0.01</definedName>
    <definedName name="solver_tol" localSheetId="4" hidden="1">0.01</definedName>
    <definedName name="solver_tol" localSheetId="5" hidden="1">0.01</definedName>
    <definedName name="solver_typ" localSheetId="3" hidden="1">1</definedName>
    <definedName name="solver_typ" localSheetId="4" hidden="1">1</definedName>
    <definedName name="solver_typ" localSheetId="5" hidden="1">1</definedName>
    <definedName name="solver_val" localSheetId="3" hidden="1">0</definedName>
    <definedName name="solver_val" localSheetId="4" hidden="1">0</definedName>
    <definedName name="solver_val" localSheetId="5" hidden="1">0</definedName>
    <definedName name="solver_ver" localSheetId="3" hidden="1">3</definedName>
    <definedName name="solver_ver" localSheetId="4" hidden="1">3</definedName>
    <definedName name="solver_ver" localSheetId="5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6" l="1"/>
  <c r="F5" i="6"/>
  <c r="F6" i="6"/>
  <c r="F3" i="6"/>
  <c r="J4" i="6"/>
  <c r="L4" i="6" s="1"/>
  <c r="J5" i="6"/>
  <c r="L5" i="6" s="1"/>
  <c r="J6" i="6"/>
  <c r="L6" i="6" s="1"/>
  <c r="J3" i="6"/>
  <c r="L3" i="6" s="1"/>
  <c r="I6" i="6"/>
  <c r="I5" i="6"/>
  <c r="I4" i="6"/>
  <c r="I3" i="6"/>
  <c r="D11" i="5"/>
  <c r="D13" i="5" s="1"/>
  <c r="D5" i="5"/>
  <c r="D4" i="5"/>
  <c r="D6" i="5" s="1"/>
  <c r="D3" i="5"/>
  <c r="D6" i="1"/>
  <c r="D13" i="1"/>
  <c r="D14" i="1"/>
  <c r="C13" i="1"/>
  <c r="C14" i="1"/>
  <c r="C12" i="1"/>
  <c r="B13" i="1"/>
  <c r="B14" i="1"/>
  <c r="B12" i="1"/>
  <c r="D3" i="1"/>
  <c r="D5" i="1" s="1"/>
  <c r="K6" i="6" l="1"/>
  <c r="K4" i="6"/>
  <c r="K3" i="6"/>
  <c r="K5" i="6"/>
  <c r="D12" i="5"/>
  <c r="D14" i="5"/>
  <c r="D15" i="5" s="1"/>
  <c r="D4" i="1"/>
  <c r="D12" i="1"/>
  <c r="M5" i="6" l="1"/>
  <c r="N5" i="6" s="1"/>
  <c r="M3" i="6"/>
  <c r="N3" i="6" s="1"/>
  <c r="M4" i="6"/>
  <c r="N4" i="6" s="1"/>
  <c r="M6" i="6"/>
  <c r="N6" i="6" s="1"/>
  <c r="N7" i="6" l="1"/>
</calcChain>
</file>

<file path=xl/sharedStrings.xml><?xml version="1.0" encoding="utf-8"?>
<sst xmlns="http://schemas.openxmlformats.org/spreadsheetml/2006/main" count="129" uniqueCount="73">
  <si>
    <t>Price</t>
  </si>
  <si>
    <t>Profit</t>
  </si>
  <si>
    <t>B0</t>
  </si>
  <si>
    <t>B1</t>
  </si>
  <si>
    <t>B2</t>
  </si>
  <si>
    <t>Demand</t>
  </si>
  <si>
    <t>Revenue</t>
  </si>
  <si>
    <t>Cost</t>
  </si>
  <si>
    <t>Cost/Unit</t>
  </si>
  <si>
    <t>Microsoft Excel 16.0 Answer Report</t>
  </si>
  <si>
    <t>Worksheet: [Problem.xlsx]Sheet1</t>
  </si>
  <si>
    <t>Report Created: 12/8/2017 9:44:53 AM</t>
  </si>
  <si>
    <t>Result: Solver found a solution.  All Constraints and optimality conditions are satisfied.</t>
  </si>
  <si>
    <t>Solver Engine</t>
  </si>
  <si>
    <t>Engine: GRG Nonlinear</t>
  </si>
  <si>
    <t>Solution Time: 0.094 Seconds.</t>
  </si>
  <si>
    <t>Iterations: 0 Subproblems: 0</t>
  </si>
  <si>
    <t>Solver Options</t>
  </si>
  <si>
    <t>Max Time Unlimited,  Iterations Unlimited, Precision 0.000001, Use Automatic Scaling</t>
  </si>
  <si>
    <t xml:space="preserve"> Convergence 0.0001, Population Size 100, Random Seed 0, Derivatives Forward, Require Bounds</t>
  </si>
  <si>
    <t>Max Subproblems Unlimited, Max Integer Sols Unlimited, Integer Tolerance 1%, Assume NonNegative</t>
  </si>
  <si>
    <t>Objective Cell (Max)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</si>
  <si>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</si>
  <si>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</si>
  <si>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</si>
  <si>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</si>
  <si>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</si>
  <si>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</si>
  <si>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</si>
  <si>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</si>
  <si>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</si>
  <si>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</si>
  <si>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Slack</t>
  </si>
  <si>
    <t>$D$6</t>
  </si>
  <si>
    <t>Profit Price</t>
  </si>
  <si>
    <t>$D$2</t>
  </si>
  <si>
    <t>Contin</t>
  </si>
  <si>
    <t>$D$2&lt;=400</t>
  </si>
  <si>
    <t>Binding</t>
  </si>
  <si>
    <t>$D$2&gt;=200</t>
  </si>
  <si>
    <t>Not Binding</t>
  </si>
  <si>
    <t>Microsoft Excel 16.0 Sensitivity Report</t>
  </si>
  <si>
    <t>Report Created: 12/8/2017 9:44:54 AM</t>
  </si>
  <si>
    <t>Final</t>
  </si>
  <si>
    <t>Value</t>
  </si>
  <si>
    <t>Reduced</t>
  </si>
  <si>
    <t>Gradient</t>
  </si>
  <si>
    <t>NONE</t>
  </si>
  <si>
    <t>Microsoft Excel 16.0 Limits Report</t>
  </si>
  <si>
    <t>Objective</t>
  </si>
  <si>
    <t>Variable</t>
  </si>
  <si>
    <t>Lower</t>
  </si>
  <si>
    <t>Limit</t>
  </si>
  <si>
    <t>Result</t>
  </si>
  <si>
    <t>Upper</t>
  </si>
  <si>
    <t>Console Price</t>
  </si>
  <si>
    <t>Games per console</t>
  </si>
  <si>
    <t>profit per console</t>
  </si>
  <si>
    <t>Console Demand</t>
  </si>
  <si>
    <t>cost</t>
  </si>
  <si>
    <t>profit</t>
  </si>
  <si>
    <t>Total Profit</t>
  </si>
  <si>
    <t>Keep 45%</t>
  </si>
  <si>
    <t>Ticket</t>
  </si>
  <si>
    <t>Popcorn</t>
  </si>
  <si>
    <t>Soda</t>
  </si>
  <si>
    <t>Candy</t>
  </si>
  <si>
    <t>elasticiy</t>
  </si>
  <si>
    <t>current price</t>
  </si>
  <si>
    <t>demad</t>
  </si>
  <si>
    <t>ticket percentage</t>
  </si>
  <si>
    <t>Adjusted Reenue</t>
  </si>
  <si>
    <t>Price Incerese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</si>
</sst>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6" formatCode="&quot;$&quot;#,##0_);[Red]\(&quot;$&quot;#,##0\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1">
    <xf numFmtId="0" fontId="0" fillId="0" borderId="0" xfId="0"/>
    <xf numFmtId="6" fontId="0" fillId="0" borderId="0" xfId="0" applyNumberFormat="1"/>
    <xf numFmtId="0" fontId="0" fillId="0" borderId="3" xfId="0" applyBorder="1"/>
    <xf numFmtId="0" fontId="0" fillId="0" borderId="4" xfId="0" applyBorder="1"/>
    <xf numFmtId="0" fontId="0" fillId="0" borderId="5" xfId="0" applyBorder="1"/>
    <xf numFmtId="6" fontId="0" fillId="0" borderId="6" xfId="0" applyNumberFormat="1" applyBorder="1"/>
    <xf numFmtId="0" fontId="0" fillId="0" borderId="7" xfId="0" applyBorder="1"/>
    <xf numFmtId="6" fontId="0" fillId="0" borderId="8" xfId="0" applyNumberFormat="1" applyBorder="1"/>
    <xf numFmtId="0" fontId="0" fillId="0" borderId="9" xfId="0" applyBorder="1"/>
    <xf numFmtId="0" fontId="0" fillId="0" borderId="8" xfId="0" applyBorder="1"/>
    <xf numFmtId="0" fontId="0" fillId="0" borderId="10" xfId="0" applyBorder="1"/>
    <xf numFmtId="0" fontId="0" fillId="0" borderId="0" xfId="0" applyBorder="1"/>
    <xf numFmtId="0" fontId="0" fillId="0" borderId="6" xfId="0" applyBorder="1"/>
    <xf numFmtId="0" fontId="0" fillId="2" borderId="1" xfId="0" applyFill="1" applyBorder="1"/>
    <xf numFmtId="0" fontId="0" fillId="2" borderId="2" xfId="0" applyFill="1" applyBorder="1"/>
    <xf numFmtId="0" fontId="0" fillId="3" borderId="4" xfId="0" applyFill="1" applyBorder="1"/>
    <xf numFmtId="0" fontId="2" fillId="0" borderId="0" xfId="0" applyFont="1"/>
    <xf numFmtId="0" fontId="0" fillId="0" borderId="14" xfId="0" applyFill="1" applyBorder="1" applyAlignment="1"/>
    <xf numFmtId="0" fontId="3" fillId="0" borderId="13" xfId="0" applyFont="1" applyFill="1" applyBorder="1" applyAlignment="1">
      <alignment horizontal="center"/>
    </xf>
    <xf numFmtId="0" fontId="0" fillId="0" borderId="14" xfId="0" applyNumberFormat="1" applyFill="1" applyBorder="1" applyAlignment="1"/>
    <xf numFmtId="0" fontId="0" fillId="0" borderId="15" xfId="0" applyFill="1" applyBorder="1" applyAlignment="1"/>
    <xf numFmtId="0" fontId="0" fillId="0" borderId="15" xfId="0" applyNumberFormat="1" applyFill="1" applyBorder="1" applyAlignment="1"/>
    <xf numFmtId="0" fontId="3" fillId="0" borderId="11" xfId="0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6" fontId="0" fillId="0" borderId="7" xfId="0" applyNumberFormat="1" applyBorder="1"/>
    <xf numFmtId="0" fontId="0" fillId="0" borderId="6" xfId="0" applyFill="1" applyBorder="1"/>
    <xf numFmtId="0" fontId="0" fillId="0" borderId="8" xfId="0" applyFill="1" applyBorder="1"/>
    <xf numFmtId="0" fontId="0" fillId="2" borderId="3" xfId="0" applyFill="1" applyBorder="1"/>
    <xf numFmtId="6" fontId="0" fillId="3" borderId="4" xfId="0" applyNumberFormat="1" applyFill="1" applyBorder="1"/>
    <xf numFmtId="9" fontId="0" fillId="0" borderId="0" xfId="0" applyNumberFormat="1"/>
    <xf numFmtId="9" fontId="0" fillId="3" borderId="0" xfId="1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Demand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8.6786964129483817E-3"/>
                  <c:y val="2.697032662583843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Sheet1!$A$2:$A$4</c:f>
              <c:numCache>
                <c:formatCode>"$"#,##0_);[Red]\("$"#,##0\)</c:formatCode>
                <c:ptCount val="3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</c:numCache>
            </c:numRef>
          </c:xVal>
          <c:yVal>
            <c:numRef>
              <c:f>Sheet1!$B$2:$B$4</c:f>
              <c:numCache>
                <c:formatCode>General</c:formatCode>
                <c:ptCount val="3"/>
                <c:pt idx="0">
                  <c:v>50000</c:v>
                </c:pt>
                <c:pt idx="1">
                  <c:v>25000</c:v>
                </c:pt>
                <c:pt idx="2">
                  <c:v>12000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48C-41E6-AC29-8A91B56BC4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9513887"/>
        <c:axId val="1695689103"/>
      </c:scatterChart>
      <c:valAx>
        <c:axId val="1699513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689103"/>
        <c:crosses val="autoZero"/>
        <c:crossBetween val="midCat"/>
      </c:valAx>
      <c:valAx>
        <c:axId val="1695689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5138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'Sheet1 (2)'!$B$1</c:f>
              <c:strCache>
                <c:ptCount val="1"/>
                <c:pt idx="0">
                  <c:v>Demand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8.6786964129483817E-3"/>
                  <c:y val="2.697032662583843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'Sheet1 (2)'!$A$2:$A$4</c:f>
              <c:numCache>
                <c:formatCode>"$"#,##0_);[Red]\("$"#,##0\)</c:formatCode>
                <c:ptCount val="3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</c:numCache>
            </c:numRef>
          </c:xVal>
          <c:yVal>
            <c:numRef>
              <c:f>'Sheet1 (2)'!$B$2:$B$4</c:f>
              <c:numCache>
                <c:formatCode>General</c:formatCode>
                <c:ptCount val="3"/>
                <c:pt idx="0">
                  <c:v>50000</c:v>
                </c:pt>
                <c:pt idx="1">
                  <c:v>25000</c:v>
                </c:pt>
                <c:pt idx="2">
                  <c:v>12000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42B-42BB-B450-CDFD3E59FD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9513887"/>
        <c:axId val="1695689103"/>
      </c:scatterChart>
      <c:valAx>
        <c:axId val="1699513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689103"/>
        <c:crosses val="autoZero"/>
        <c:crossBetween val="midCat"/>
      </c:valAx>
      <c:valAx>
        <c:axId val="1695689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5138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333375</xdr:colOff>
      <xdr:row>4</xdr:row>
      <xdr:rowOff>76200</xdr:rowOff>
    </xdr:from>
    <xdr:to>
      <xdr:col>15</xdr:col>
      <xdr:colOff>28575</xdr:colOff>
      <xdr:row>18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0E5AFF-A67C-4E17-B773-5596FC00B6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333375</xdr:colOff>
      <xdr:row>4</xdr:row>
      <xdr:rowOff>76200</xdr:rowOff>
    </xdr:from>
    <xdr:to>
      <xdr:col>15</xdr:col>
      <xdr:colOff>28575</xdr:colOff>
      <xdr:row>18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05386C-12ED-4E0C-B0CB-09A9F86034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showGridLines="0" topLeftCell="A13" workbookViewId="0"/>
  </sheetViews>
  <sheetFormatPr defaultRowHeight="15" x14ac:dyDescent="0.25"/>
  <cols>
    <col min="1" max="1" width="2.28515625" customWidth="1"/>
    <col min="2" max="2" width="5.28515625" bestFit="1" customWidth="1"/>
    <col min="3" max="3" width="10.85546875" bestFit="1" customWidth="1"/>
    <col min="4" max="4" width="13.7109375" bestFit="1" customWidth="1"/>
    <col min="5" max="5" width="10.85546875" bestFit="1" customWidth="1"/>
    <col min="6" max="6" width="11.42578125" bestFit="1" customWidth="1"/>
    <col min="7" max="7" width="5.42578125" bestFit="1" customWidth="1"/>
  </cols>
  <sheetData>
    <row r="1" spans="1:5" x14ac:dyDescent="0.25">
      <c r="A1" s="16" t="s">
        <v>9</v>
      </c>
    </row>
    <row r="2" spans="1:5" x14ac:dyDescent="0.25">
      <c r="A2" s="16" t="s">
        <v>10</v>
      </c>
    </row>
    <row r="3" spans="1:5" x14ac:dyDescent="0.25">
      <c r="A3" s="16" t="s">
        <v>11</v>
      </c>
    </row>
    <row r="4" spans="1:5" x14ac:dyDescent="0.25">
      <c r="A4" s="16" t="s">
        <v>12</v>
      </c>
    </row>
    <row r="5" spans="1:5" x14ac:dyDescent="0.25">
      <c r="A5" s="16" t="s">
        <v>13</v>
      </c>
    </row>
    <row r="6" spans="1:5" x14ac:dyDescent="0.25">
      <c r="A6" s="16"/>
      <c r="B6" t="s">
        <v>14</v>
      </c>
    </row>
    <row r="7" spans="1:5" x14ac:dyDescent="0.25">
      <c r="A7" s="16"/>
      <c r="B7" t="s">
        <v>15</v>
      </c>
    </row>
    <row r="8" spans="1:5" x14ac:dyDescent="0.25">
      <c r="A8" s="16"/>
      <c r="B8" t="s">
        <v>16</v>
      </c>
    </row>
    <row r="9" spans="1:5" x14ac:dyDescent="0.25">
      <c r="A9" s="16" t="s">
        <v>17</v>
      </c>
    </row>
    <row r="10" spans="1:5" x14ac:dyDescent="0.25">
      <c r="B10" t="s">
        <v>18</v>
      </c>
    </row>
    <row r="11" spans="1:5" x14ac:dyDescent="0.25">
      <c r="B11" t="s">
        <v>19</v>
      </c>
    </row>
    <row r="12" spans="1:5" x14ac:dyDescent="0.25">
      <c r="B12" t="s">
        <v>20</v>
      </c>
    </row>
    <row r="14" spans="1:5" ht="15.75" thickBot="1" x14ac:dyDescent="0.3">
      <c r="A14" t="s">
        <v>21</v>
      </c>
    </row>
    <row r="15" spans="1:5" ht="15.75" thickBot="1" x14ac:dyDescent="0.3">
      <c r="B15" s="18" t="s">
        <v>22</v>
      </c>
      <c r="C15" s="18" t="s">
        <v>23</v>
      </c>
      <c r="D15" s="18" t="s">
        <v>24</v>
      </c>
      <c r="E15" s="18" t="s">
        <v>25</v>
      </c>
    </row>
    <row r="16" spans="1:5" ht="15.75" thickBot="1" x14ac:dyDescent="0.3">
      <c r="B16" s="17" t="s">
        <v>33</v>
      </c>
      <c r="C16" s="17" t="s">
        <v>34</v>
      </c>
      <c r="D16" s="19">
        <v>1800000</v>
      </c>
      <c r="E16" s="19">
        <v>1800000</v>
      </c>
    </row>
    <row r="19" spans="1:7" ht="15.75" thickBot="1" x14ac:dyDescent="0.3">
      <c r="A19" t="s">
        <v>26</v>
      </c>
    </row>
    <row r="20" spans="1:7" ht="15.75" thickBot="1" x14ac:dyDescent="0.3">
      <c r="B20" s="18" t="s">
        <v>22</v>
      </c>
      <c r="C20" s="18" t="s">
        <v>23</v>
      </c>
      <c r="D20" s="18" t="s">
        <v>24</v>
      </c>
      <c r="E20" s="18" t="s">
        <v>25</v>
      </c>
      <c r="F20" s="18" t="s">
        <v>27</v>
      </c>
    </row>
    <row r="21" spans="1:7" ht="15.75" thickBot="1" x14ac:dyDescent="0.3">
      <c r="B21" s="17" t="s">
        <v>35</v>
      </c>
      <c r="C21" s="17" t="s">
        <v>0</v>
      </c>
      <c r="D21" s="19">
        <v>400</v>
      </c>
      <c r="E21" s="19">
        <v>400</v>
      </c>
      <c r="F21" s="17" t="s">
        <v>36</v>
      </c>
    </row>
    <row r="24" spans="1:7" ht="15.75" thickBot="1" x14ac:dyDescent="0.3">
      <c r="A24" t="s">
        <v>28</v>
      </c>
    </row>
    <row r="25" spans="1:7" ht="15.75" thickBot="1" x14ac:dyDescent="0.3">
      <c r="B25" s="18" t="s">
        <v>22</v>
      </c>
      <c r="C25" s="18" t="s">
        <v>23</v>
      </c>
      <c r="D25" s="18" t="s">
        <v>29</v>
      </c>
      <c r="E25" s="18" t="s">
        <v>30</v>
      </c>
      <c r="F25" s="18" t="s">
        <v>31</v>
      </c>
      <c r="G25" s="18" t="s">
        <v>32</v>
      </c>
    </row>
    <row r="26" spans="1:7" x14ac:dyDescent="0.25">
      <c r="B26" s="20" t="s">
        <v>35</v>
      </c>
      <c r="C26" s="20" t="s">
        <v>0</v>
      </c>
      <c r="D26" s="21">
        <v>400</v>
      </c>
      <c r="E26" s="20" t="s">
        <v>37</v>
      </c>
      <c r="F26" s="20" t="s">
        <v>38</v>
      </c>
      <c r="G26" s="20">
        <v>0</v>
      </c>
    </row>
    <row r="27" spans="1:7" ht="15.75" thickBot="1" x14ac:dyDescent="0.3">
      <c r="B27" s="17" t="s">
        <v>35</v>
      </c>
      <c r="C27" s="17" t="s">
        <v>0</v>
      </c>
      <c r="D27" s="19">
        <v>400</v>
      </c>
      <c r="E27" s="17" t="s">
        <v>39</v>
      </c>
      <c r="F27" s="17" t="s">
        <v>40</v>
      </c>
      <c r="G27" s="19">
        <v>200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showGridLines="0" workbookViewId="0">
      <selection activeCell="E9" sqref="E9"/>
    </sheetView>
  </sheetViews>
  <sheetFormatPr defaultRowHeight="15" x14ac:dyDescent="0.25"/>
  <cols>
    <col min="1" max="1" width="2.28515625" customWidth="1"/>
    <col min="2" max="3" width="6.28515625" bestFit="1" customWidth="1"/>
    <col min="4" max="4" width="6.140625" bestFit="1" customWidth="1"/>
    <col min="5" max="5" width="12" bestFit="1" customWidth="1"/>
  </cols>
  <sheetData>
    <row r="1" spans="1:5" x14ac:dyDescent="0.25">
      <c r="A1" s="16" t="s">
        <v>41</v>
      </c>
    </row>
    <row r="2" spans="1:5" x14ac:dyDescent="0.25">
      <c r="A2" s="16" t="s">
        <v>10</v>
      </c>
    </row>
    <row r="3" spans="1:5" x14ac:dyDescent="0.25">
      <c r="A3" s="16" t="s">
        <v>42</v>
      </c>
    </row>
    <row r="6" spans="1:5" ht="15.75" thickBot="1" x14ac:dyDescent="0.3">
      <c r="A6" t="s">
        <v>26</v>
      </c>
    </row>
    <row r="7" spans="1:5" x14ac:dyDescent="0.25">
      <c r="B7" s="22"/>
      <c r="C7" s="22"/>
      <c r="D7" s="22" t="s">
        <v>43</v>
      </c>
      <c r="E7" s="22" t="s">
        <v>45</v>
      </c>
    </row>
    <row r="8" spans="1:5" ht="15.75" thickBot="1" x14ac:dyDescent="0.3">
      <c r="B8" s="23" t="s">
        <v>22</v>
      </c>
      <c r="C8" s="23" t="s">
        <v>23</v>
      </c>
      <c r="D8" s="23" t="s">
        <v>44</v>
      </c>
      <c r="E8" s="23" t="s">
        <v>46</v>
      </c>
    </row>
    <row r="9" spans="1:5" ht="15.75" thickBot="1" x14ac:dyDescent="0.3">
      <c r="B9" s="17" t="s">
        <v>35</v>
      </c>
      <c r="C9" s="17" t="s">
        <v>0</v>
      </c>
      <c r="D9" s="17">
        <v>400</v>
      </c>
      <c r="E9" s="17">
        <v>1499.9839514493942</v>
      </c>
    </row>
    <row r="11" spans="1:5" x14ac:dyDescent="0.25">
      <c r="A11" t="s">
        <v>28</v>
      </c>
    </row>
    <row r="12" spans="1:5" x14ac:dyDescent="0.25">
      <c r="B12" t="s">
        <v>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showGridLines="0" workbookViewId="0">
      <selection activeCell="G13" sqref="G13"/>
    </sheetView>
  </sheetViews>
  <sheetFormatPr defaultRowHeight="15" x14ac:dyDescent="0.25"/>
  <cols>
    <col min="1" max="1" width="2.28515625" customWidth="1"/>
    <col min="2" max="2" width="5.28515625" bestFit="1" customWidth="1"/>
    <col min="3" max="3" width="10.85546875" bestFit="1" customWidth="1"/>
    <col min="4" max="4" width="8" bestFit="1" customWidth="1"/>
    <col min="5" max="5" width="2.28515625" customWidth="1"/>
    <col min="6" max="6" width="6.42578125" bestFit="1" customWidth="1"/>
    <col min="7" max="7" width="9.5703125" bestFit="1" customWidth="1"/>
    <col min="8" max="8" width="2.28515625" customWidth="1"/>
    <col min="9" max="9" width="6.5703125" bestFit="1" customWidth="1"/>
    <col min="10" max="10" width="9.5703125" bestFit="1" customWidth="1"/>
  </cols>
  <sheetData>
    <row r="1" spans="1:10" x14ac:dyDescent="0.25">
      <c r="A1" s="16" t="s">
        <v>48</v>
      </c>
    </row>
    <row r="2" spans="1:10" x14ac:dyDescent="0.25">
      <c r="A2" s="16" t="s">
        <v>10</v>
      </c>
    </row>
    <row r="3" spans="1:10" x14ac:dyDescent="0.25">
      <c r="A3" s="16" t="s">
        <v>42</v>
      </c>
    </row>
    <row r="5" spans="1:10" ht="15.75" thickBot="1" x14ac:dyDescent="0.3"/>
    <row r="6" spans="1:10" x14ac:dyDescent="0.25">
      <c r="B6" s="22"/>
      <c r="C6" s="22" t="s">
        <v>49</v>
      </c>
      <c r="D6" s="22"/>
    </row>
    <row r="7" spans="1:10" ht="15.75" thickBot="1" x14ac:dyDescent="0.3">
      <c r="B7" s="23" t="s">
        <v>22</v>
      </c>
      <c r="C7" s="23" t="s">
        <v>23</v>
      </c>
      <c r="D7" s="23" t="s">
        <v>44</v>
      </c>
    </row>
    <row r="8" spans="1:10" ht="15.75" thickBot="1" x14ac:dyDescent="0.3">
      <c r="B8" s="17" t="s">
        <v>33</v>
      </c>
      <c r="C8" s="17" t="s">
        <v>34</v>
      </c>
      <c r="D8" s="19">
        <v>1800000</v>
      </c>
    </row>
    <row r="10" spans="1:10" ht="15.75" thickBot="1" x14ac:dyDescent="0.3"/>
    <row r="11" spans="1:10" x14ac:dyDescent="0.25">
      <c r="B11" s="22"/>
      <c r="C11" s="22" t="s">
        <v>50</v>
      </c>
      <c r="D11" s="22"/>
      <c r="F11" s="22" t="s">
        <v>51</v>
      </c>
      <c r="G11" s="22" t="s">
        <v>49</v>
      </c>
      <c r="I11" s="22" t="s">
        <v>54</v>
      </c>
      <c r="J11" s="22" t="s">
        <v>49</v>
      </c>
    </row>
    <row r="12" spans="1:10" ht="15.75" thickBot="1" x14ac:dyDescent="0.3">
      <c r="B12" s="23" t="s">
        <v>22</v>
      </c>
      <c r="C12" s="23" t="s">
        <v>23</v>
      </c>
      <c r="D12" s="23" t="s">
        <v>44</v>
      </c>
      <c r="F12" s="23" t="s">
        <v>52</v>
      </c>
      <c r="G12" s="23" t="s">
        <v>53</v>
      </c>
      <c r="I12" s="23" t="s">
        <v>52</v>
      </c>
      <c r="J12" s="23" t="s">
        <v>53</v>
      </c>
    </row>
    <row r="13" spans="1:10" ht="15.75" thickBot="1" x14ac:dyDescent="0.3">
      <c r="B13" s="17" t="s">
        <v>35</v>
      </c>
      <c r="C13" s="17" t="s">
        <v>0</v>
      </c>
      <c r="D13" s="19">
        <v>400</v>
      </c>
      <c r="F13" s="19">
        <v>200</v>
      </c>
      <c r="G13" s="19">
        <v>-2500000</v>
      </c>
      <c r="I13" s="19">
        <v>400</v>
      </c>
      <c r="J13" s="19">
        <v>1800000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zoomScale="115" zoomScaleNormal="115" workbookViewId="0">
      <selection activeCell="D5" sqref="D5"/>
    </sheetView>
  </sheetViews>
  <sheetFormatPr defaultRowHeight="15" x14ac:dyDescent="0.25"/>
  <cols>
    <col min="2" max="2" width="12.85546875" bestFit="1" customWidth="1"/>
    <col min="3" max="3" width="15.42578125" customWidth="1"/>
    <col min="4" max="4" width="14.28515625" customWidth="1"/>
  </cols>
  <sheetData>
    <row r="1" spans="1:7" x14ac:dyDescent="0.25">
      <c r="A1" s="4" t="s">
        <v>0</v>
      </c>
      <c r="B1" s="2" t="s">
        <v>5</v>
      </c>
      <c r="C1" s="2" t="s">
        <v>8</v>
      </c>
      <c r="D1" s="13" t="s">
        <v>0</v>
      </c>
      <c r="E1" s="4" t="s">
        <v>2</v>
      </c>
      <c r="F1" s="8" t="s">
        <v>3</v>
      </c>
      <c r="G1" s="2" t="s">
        <v>4</v>
      </c>
    </row>
    <row r="2" spans="1:7" ht="15.75" thickBot="1" x14ac:dyDescent="0.3">
      <c r="A2" s="5">
        <v>200</v>
      </c>
      <c r="B2" s="6">
        <v>50000</v>
      </c>
      <c r="C2" s="6">
        <v>250</v>
      </c>
      <c r="D2" s="14">
        <v>400</v>
      </c>
      <c r="E2" s="9">
        <v>136000</v>
      </c>
      <c r="F2" s="10">
        <v>-550</v>
      </c>
      <c r="G2" s="3">
        <v>0.6</v>
      </c>
    </row>
    <row r="3" spans="1:7" x14ac:dyDescent="0.25">
      <c r="A3" s="5">
        <v>300</v>
      </c>
      <c r="B3" s="11">
        <v>25000</v>
      </c>
      <c r="C3" s="4" t="s">
        <v>5</v>
      </c>
      <c r="D3" s="2">
        <f>E2+(D2*F2)+(D2*D2*G2)</f>
        <v>12000</v>
      </c>
    </row>
    <row r="4" spans="1:7" ht="15.75" thickBot="1" x14ac:dyDescent="0.3">
      <c r="A4" s="7">
        <v>400</v>
      </c>
      <c r="B4" s="10">
        <v>12000</v>
      </c>
      <c r="C4" s="12" t="s">
        <v>6</v>
      </c>
      <c r="D4" s="6">
        <f>(D3*D2)</f>
        <v>4800000</v>
      </c>
    </row>
    <row r="5" spans="1:7" x14ac:dyDescent="0.25">
      <c r="C5" s="12" t="s">
        <v>7</v>
      </c>
      <c r="D5" s="6">
        <f>D3*C2</f>
        <v>3000000</v>
      </c>
    </row>
    <row r="6" spans="1:7" ht="15.75" thickBot="1" x14ac:dyDescent="0.3">
      <c r="C6" s="9" t="s">
        <v>1</v>
      </c>
      <c r="D6" s="15">
        <f>(D4-D5)</f>
        <v>1800000</v>
      </c>
    </row>
    <row r="12" spans="1:7" x14ac:dyDescent="0.25">
      <c r="B12" s="1">
        <f>A2*B2</f>
        <v>10000000</v>
      </c>
      <c r="C12">
        <f>B2*250</f>
        <v>12500000</v>
      </c>
      <c r="D12" s="1">
        <f>B12-C12</f>
        <v>-2500000</v>
      </c>
    </row>
    <row r="13" spans="1:7" x14ac:dyDescent="0.25">
      <c r="B13" s="1">
        <f t="shared" ref="B13:B14" si="0">A3*B3</f>
        <v>7500000</v>
      </c>
      <c r="C13">
        <f t="shared" ref="C13:C14" si="1">B3*250</f>
        <v>6250000</v>
      </c>
      <c r="D13" s="1">
        <f t="shared" ref="D13:D14" si="2">B13-C13</f>
        <v>1250000</v>
      </c>
    </row>
    <row r="14" spans="1:7" x14ac:dyDescent="0.25">
      <c r="B14" s="1">
        <f t="shared" si="0"/>
        <v>4800000</v>
      </c>
      <c r="C14">
        <f t="shared" si="1"/>
        <v>3000000</v>
      </c>
      <c r="D14" s="1">
        <f t="shared" si="2"/>
        <v>1800000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zoomScale="115" zoomScaleNormal="115" workbookViewId="0">
      <selection activeCell="F13" sqref="F13"/>
    </sheetView>
  </sheetViews>
  <sheetFormatPr defaultRowHeight="15" x14ac:dyDescent="0.25"/>
  <cols>
    <col min="2" max="2" width="12.85546875" bestFit="1" customWidth="1"/>
    <col min="3" max="3" width="15.42578125" customWidth="1"/>
    <col min="4" max="4" width="14.28515625" customWidth="1"/>
  </cols>
  <sheetData>
    <row r="1" spans="1:7" x14ac:dyDescent="0.25">
      <c r="A1" s="4" t="s">
        <v>0</v>
      </c>
      <c r="B1" s="2" t="s">
        <v>5</v>
      </c>
      <c r="C1" s="2" t="s">
        <v>8</v>
      </c>
      <c r="D1" s="13" t="s">
        <v>0</v>
      </c>
      <c r="E1" s="4" t="s">
        <v>2</v>
      </c>
      <c r="F1" s="8" t="s">
        <v>3</v>
      </c>
      <c r="G1" s="2" t="s">
        <v>4</v>
      </c>
    </row>
    <row r="2" spans="1:7" ht="15.75" thickBot="1" x14ac:dyDescent="0.3">
      <c r="A2" s="5">
        <v>200</v>
      </c>
      <c r="B2" s="6">
        <v>50000</v>
      </c>
      <c r="C2" s="6">
        <v>250</v>
      </c>
      <c r="D2" s="14">
        <v>400</v>
      </c>
      <c r="E2" s="9">
        <v>136000</v>
      </c>
      <c r="F2" s="10">
        <v>-550</v>
      </c>
      <c r="G2" s="3">
        <v>0.6</v>
      </c>
    </row>
    <row r="3" spans="1:7" x14ac:dyDescent="0.25">
      <c r="A3" s="5">
        <v>300</v>
      </c>
      <c r="B3" s="11">
        <v>25000</v>
      </c>
      <c r="C3" s="4" t="s">
        <v>5</v>
      </c>
      <c r="D3" s="2">
        <f>E2+(D2*F2)+(D2*D2*G2)</f>
        <v>12000</v>
      </c>
    </row>
    <row r="4" spans="1:7" ht="15.75" thickBot="1" x14ac:dyDescent="0.3">
      <c r="A4" s="7">
        <v>400</v>
      </c>
      <c r="B4" s="10">
        <v>12000</v>
      </c>
      <c r="C4" s="12" t="s">
        <v>6</v>
      </c>
      <c r="D4" s="6">
        <f>(D3*D2)</f>
        <v>4800000</v>
      </c>
    </row>
    <row r="5" spans="1:7" x14ac:dyDescent="0.25">
      <c r="C5" s="12" t="s">
        <v>7</v>
      </c>
      <c r="D5" s="6">
        <f>D3*C2</f>
        <v>3000000</v>
      </c>
    </row>
    <row r="6" spans="1:7" ht="15.75" thickBot="1" x14ac:dyDescent="0.3">
      <c r="C6" s="9" t="s">
        <v>1</v>
      </c>
      <c r="D6" s="15">
        <f>(D4-D5)</f>
        <v>1800000</v>
      </c>
    </row>
    <row r="7" spans="1:7" ht="15.75" thickBot="1" x14ac:dyDescent="0.3"/>
    <row r="8" spans="1:7" x14ac:dyDescent="0.25">
      <c r="C8" s="4" t="s">
        <v>55</v>
      </c>
      <c r="D8" s="27">
        <v>200</v>
      </c>
    </row>
    <row r="9" spans="1:7" x14ac:dyDescent="0.25">
      <c r="C9" s="12" t="s">
        <v>56</v>
      </c>
      <c r="D9" s="6">
        <v>10</v>
      </c>
    </row>
    <row r="10" spans="1:7" x14ac:dyDescent="0.25">
      <c r="C10" s="12" t="s">
        <v>57</v>
      </c>
      <c r="D10" s="6">
        <v>10</v>
      </c>
    </row>
    <row r="11" spans="1:7" x14ac:dyDescent="0.25">
      <c r="C11" s="12" t="s">
        <v>58</v>
      </c>
      <c r="D11" s="6">
        <f>E2+(D8*F2)+(D8*D8*G2)</f>
        <v>50000</v>
      </c>
    </row>
    <row r="12" spans="1:7" x14ac:dyDescent="0.25">
      <c r="B12" s="1"/>
      <c r="C12" s="12" t="s">
        <v>6</v>
      </c>
      <c r="D12" s="24">
        <f>D11*D9*D10</f>
        <v>5000000</v>
      </c>
    </row>
    <row r="13" spans="1:7" x14ac:dyDescent="0.25">
      <c r="B13" s="1"/>
      <c r="C13" s="25" t="s">
        <v>59</v>
      </c>
      <c r="D13" s="24">
        <f>D11*C2</f>
        <v>12500000</v>
      </c>
    </row>
    <row r="14" spans="1:7" ht="15.75" thickBot="1" x14ac:dyDescent="0.3">
      <c r="B14" s="1"/>
      <c r="C14" s="26" t="s">
        <v>60</v>
      </c>
      <c r="D14" s="28">
        <f>D8*D10*D11</f>
        <v>100000000</v>
      </c>
    </row>
    <row r="15" spans="1:7" x14ac:dyDescent="0.25">
      <c r="C15" s="25" t="s">
        <v>61</v>
      </c>
      <c r="D15" s="1">
        <f>D14-D13</f>
        <v>87500000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"/>
  <sheetViews>
    <sheetView tabSelected="1" workbookViewId="0">
      <selection activeCell="G3" sqref="G3"/>
    </sheetView>
  </sheetViews>
  <sheetFormatPr defaultRowHeight="15" x14ac:dyDescent="0.25"/>
  <cols>
    <col min="13" max="13" width="16.42578125" bestFit="1" customWidth="1"/>
  </cols>
  <sheetData>
    <row r="1" spans="1:14" x14ac:dyDescent="0.25">
      <c r="A1" t="s">
        <v>70</v>
      </c>
    </row>
    <row r="2" spans="1:14" x14ac:dyDescent="0.25">
      <c r="A2">
        <v>0.45</v>
      </c>
      <c r="C2" t="s">
        <v>67</v>
      </c>
      <c r="D2" t="s">
        <v>68</v>
      </c>
      <c r="E2" t="s">
        <v>72</v>
      </c>
      <c r="F2" t="s">
        <v>0</v>
      </c>
      <c r="G2" t="s">
        <v>69</v>
      </c>
      <c r="H2" t="s">
        <v>59</v>
      </c>
      <c r="I2" t="s">
        <v>5</v>
      </c>
      <c r="J2" t="s">
        <v>5</v>
      </c>
      <c r="K2" t="s">
        <v>6</v>
      </c>
      <c r="L2" t="s">
        <v>7</v>
      </c>
      <c r="M2" t="s">
        <v>71</v>
      </c>
      <c r="N2" t="s">
        <v>1</v>
      </c>
    </row>
    <row r="3" spans="1:14" x14ac:dyDescent="0.25">
      <c r="A3" t="s">
        <v>62</v>
      </c>
      <c r="B3" t="s">
        <v>63</v>
      </c>
      <c r="C3">
        <v>3</v>
      </c>
      <c r="D3">
        <v>8</v>
      </c>
      <c r="E3" s="30">
        <v>-0.3333339310267861</v>
      </c>
      <c r="F3">
        <f>(D3*E3)+D3</f>
        <v>5.3333285517857112</v>
      </c>
      <c r="G3">
        <v>3000</v>
      </c>
      <c r="H3">
        <v>0</v>
      </c>
      <c r="I3">
        <f>G3</f>
        <v>3000</v>
      </c>
      <c r="J3">
        <f>I3-(I3*E3*C3)</f>
        <v>6000.0053792410745</v>
      </c>
      <c r="K3">
        <f>F3*J3</f>
        <v>31999.999999974276</v>
      </c>
      <c r="L3">
        <f>J3*H3</f>
        <v>0</v>
      </c>
      <c r="M3">
        <f>K3*(0.45)</f>
        <v>14399.999999988424</v>
      </c>
      <c r="N3">
        <f>M3-L3</f>
        <v>14399.999999988424</v>
      </c>
    </row>
    <row r="4" spans="1:14" x14ac:dyDescent="0.25">
      <c r="B4" t="s">
        <v>64</v>
      </c>
      <c r="C4">
        <v>1.3</v>
      </c>
      <c r="D4">
        <v>3.5</v>
      </c>
      <c r="E4" s="30">
        <v>-5.8242406812045677E-2</v>
      </c>
      <c r="F4">
        <f t="shared" ref="F4:F6" si="0">(D4*E4)+D4</f>
        <v>3.2961515761578402</v>
      </c>
      <c r="G4">
        <v>0.5</v>
      </c>
      <c r="H4">
        <v>0.4</v>
      </c>
      <c r="I4">
        <f>G3*G4</f>
        <v>1500</v>
      </c>
      <c r="J4">
        <f t="shared" ref="J4:J6" si="1">I4-(I4*E4*C4)</f>
        <v>1613.5726932834891</v>
      </c>
      <c r="K4">
        <f t="shared" ref="K4:K6" si="2">F4*J4</f>
        <v>5318.5801762116234</v>
      </c>
      <c r="L4">
        <f t="shared" ref="L4:L6" si="3">J4*H4</f>
        <v>645.42907731339574</v>
      </c>
      <c r="M4">
        <f>K4</f>
        <v>5318.5801762116234</v>
      </c>
      <c r="N4">
        <f t="shared" ref="N4:N6" si="4">M4-L4</f>
        <v>4673.1510988982282</v>
      </c>
    </row>
    <row r="5" spans="1:14" x14ac:dyDescent="0.25">
      <c r="B5" t="s">
        <v>65</v>
      </c>
      <c r="C5">
        <v>1.5</v>
      </c>
      <c r="D5">
        <v>3</v>
      </c>
      <c r="E5" s="30">
        <v>-6.6667321210332281E-2</v>
      </c>
      <c r="F5">
        <f t="shared" si="0"/>
        <v>2.7999980363690034</v>
      </c>
      <c r="G5">
        <v>0.6</v>
      </c>
      <c r="H5">
        <v>0.6</v>
      </c>
      <c r="I5">
        <f>G3*G5</f>
        <v>1800</v>
      </c>
      <c r="J5">
        <f t="shared" si="1"/>
        <v>1980.0017672678971</v>
      </c>
      <c r="K5">
        <f t="shared" si="2"/>
        <v>5544.0010603572682</v>
      </c>
      <c r="L5">
        <f t="shared" si="3"/>
        <v>1188.0010603607382</v>
      </c>
      <c r="M5">
        <f>K5</f>
        <v>5544.0010603572682</v>
      </c>
      <c r="N5">
        <f t="shared" si="4"/>
        <v>4355.9999999965303</v>
      </c>
    </row>
    <row r="6" spans="1:14" x14ac:dyDescent="0.25">
      <c r="B6" t="s">
        <v>66</v>
      </c>
      <c r="C6">
        <v>2.5</v>
      </c>
      <c r="D6">
        <v>2.5</v>
      </c>
      <c r="E6" s="30">
        <v>-0.10000062031213147</v>
      </c>
      <c r="F6">
        <f t="shared" si="0"/>
        <v>2.2499984492196714</v>
      </c>
      <c r="G6">
        <v>0.2</v>
      </c>
      <c r="H6">
        <v>1</v>
      </c>
      <c r="I6">
        <f>G3*G6</f>
        <v>600</v>
      </c>
      <c r="J6">
        <f t="shared" si="1"/>
        <v>750.00093046819723</v>
      </c>
      <c r="K6">
        <f t="shared" si="2"/>
        <v>1687.5009304667544</v>
      </c>
      <c r="L6">
        <f t="shared" si="3"/>
        <v>750.00093046819723</v>
      </c>
      <c r="M6">
        <f>K6</f>
        <v>1687.5009304667544</v>
      </c>
      <c r="N6">
        <f t="shared" si="4"/>
        <v>937.4999999985572</v>
      </c>
    </row>
    <row r="7" spans="1:14" x14ac:dyDescent="0.25">
      <c r="M7" t="s">
        <v>61</v>
      </c>
      <c r="N7">
        <f>SUM(N3:N6)</f>
        <v>24366.651098881735</v>
      </c>
    </row>
    <row r="13" spans="1:14" x14ac:dyDescent="0.25">
      <c r="E13" s="2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Answer Report 1</vt:lpstr>
      <vt:lpstr>Sensitivity Report 1</vt:lpstr>
      <vt:lpstr>Limits Report 1</vt:lpstr>
      <vt:lpstr>Sheet1</vt:lpstr>
      <vt:lpstr>Sheet1 (2)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santhoshmurali@gmail.com</dc:creator>
  <cp:lastModifiedBy>santhoshmurali@gmail.com</cp:lastModifiedBy>
  <dcterms:created xsi:type="dcterms:W3CDTF">2017-12-08T03:58:20Z</dcterms:created>
  <dcterms:modified xsi:type="dcterms:W3CDTF">2017-12-08T05:54:45Z</dcterms:modified>
</cp:coreProperties>
</file>