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SANTHOSH ms office\MS EXCEL\"/>
    </mc:Choice>
  </mc:AlternateContent>
  <bookViews>
    <workbookView xWindow="0" yWindow="0" windowWidth="20490" windowHeight="7755" activeTab="2"/>
  </bookViews>
  <sheets>
    <sheet name="EB BILL" sheetId="3" r:id="rId1"/>
    <sheet name="INVOICE" sheetId="4" r:id="rId2"/>
    <sheet name="GRAPH" sheetId="5" r:id="rId3"/>
    <sheet name="Sheet3" sheetId="10" r:id="rId4"/>
    <sheet name="DATA" sheetId="6" r:id="rId5"/>
    <sheet name="TRAINING LOG CHART" sheetId="7" r:id="rId6"/>
    <sheet name=" INVOICE 2" sheetId="9" r:id="rId7"/>
  </sheets>
  <calcPr calcId="152511"/>
  <pivotCaches>
    <pivotCache cacheId="4" r:id="rId8"/>
    <pivotCache cacheId="5" r:id="rId9"/>
    <pivotCache cacheId="6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0" l="1"/>
  <c r="E18" i="10"/>
  <c r="B18" i="10"/>
  <c r="E11" i="10"/>
  <c r="E12" i="10"/>
  <c r="E13" i="10"/>
  <c r="E14" i="10"/>
  <c r="E15" i="10"/>
  <c r="E16" i="10"/>
  <c r="E10" i="10"/>
  <c r="F26" i="9"/>
  <c r="F19" i="9"/>
  <c r="F20" i="9"/>
  <c r="F21" i="9"/>
  <c r="F22" i="9"/>
  <c r="F23" i="9"/>
  <c r="F18" i="9"/>
  <c r="F25" i="9" s="1"/>
  <c r="F19" i="4"/>
  <c r="F20" i="4"/>
  <c r="F21" i="4"/>
  <c r="F22" i="4"/>
  <c r="F18" i="4"/>
  <c r="F27" i="9" l="1"/>
  <c r="F28" i="9"/>
  <c r="I15" i="3"/>
  <c r="J15" i="3" s="1"/>
  <c r="K15" i="3" s="1"/>
  <c r="E15" i="3"/>
  <c r="F15" i="3" s="1"/>
  <c r="K6" i="3"/>
  <c r="J6" i="3"/>
  <c r="I6" i="3"/>
  <c r="F7" i="3"/>
  <c r="I7" i="3" s="1"/>
  <c r="F6" i="3"/>
  <c r="E7" i="3"/>
  <c r="E8" i="3"/>
  <c r="F8" i="3" s="1"/>
  <c r="I8" i="3" s="1"/>
  <c r="E9" i="3"/>
  <c r="F9" i="3" s="1"/>
  <c r="I9" i="3" s="1"/>
  <c r="E10" i="3"/>
  <c r="F10" i="3" s="1"/>
  <c r="I10" i="3" s="1"/>
  <c r="E11" i="3"/>
  <c r="F11" i="3" s="1"/>
  <c r="I11" i="3" s="1"/>
  <c r="E12" i="3"/>
  <c r="F12" i="3" s="1"/>
  <c r="I12" i="3" s="1"/>
  <c r="E13" i="3"/>
  <c r="F13" i="3" s="1"/>
  <c r="I13" i="3" s="1"/>
  <c r="E14" i="3"/>
  <c r="F14" i="3" s="1"/>
  <c r="I14" i="3" s="1"/>
  <c r="E6" i="3"/>
  <c r="F29" i="9" l="1"/>
  <c r="F32" i="9" s="1"/>
  <c r="J12" i="3"/>
  <c r="K12" i="3" s="1"/>
  <c r="J8" i="3"/>
  <c r="K8" i="3" s="1"/>
  <c r="J7" i="3"/>
  <c r="K7" i="3" s="1"/>
  <c r="J14" i="3"/>
  <c r="K14" i="3"/>
  <c r="J10" i="3"/>
  <c r="K10" i="3"/>
  <c r="J13" i="3"/>
  <c r="K13" i="3"/>
  <c r="J9" i="3"/>
  <c r="K9" i="3" s="1"/>
  <c r="J11" i="3"/>
  <c r="K11" i="3" s="1"/>
</calcChain>
</file>

<file path=xl/sharedStrings.xml><?xml version="1.0" encoding="utf-8"?>
<sst xmlns="http://schemas.openxmlformats.org/spreadsheetml/2006/main" count="227" uniqueCount="172">
  <si>
    <t>ELECTRICITY BILL</t>
  </si>
  <si>
    <t>METER</t>
  </si>
  <si>
    <t xml:space="preserve">NAME </t>
  </si>
  <si>
    <t>NO</t>
  </si>
  <si>
    <t>PRESENT</t>
  </si>
  <si>
    <t>RDG</t>
  </si>
  <si>
    <t>PREVIOUS</t>
  </si>
  <si>
    <t>CONSUME</t>
  </si>
  <si>
    <t>D UNIT</t>
  </si>
  <si>
    <t>ELECTRICITY</t>
  </si>
  <si>
    <t>CHARGE</t>
  </si>
  <si>
    <t>DEMAND</t>
  </si>
  <si>
    <t>SERVICE</t>
  </si>
  <si>
    <t>PRINCIPAL</t>
  </si>
  <si>
    <t>AMOUNT</t>
  </si>
  <si>
    <t>VAT</t>
  </si>
  <si>
    <t>AMOUNT TO BE</t>
  </si>
  <si>
    <t>PAID</t>
  </si>
  <si>
    <t>MANI</t>
  </si>
  <si>
    <t>RAMANA</t>
  </si>
  <si>
    <t>SAKTHI</t>
  </si>
  <si>
    <t>VISHAL</t>
  </si>
  <si>
    <t>BALA</t>
  </si>
  <si>
    <t>AADI</t>
  </si>
  <si>
    <t>HARI</t>
  </si>
  <si>
    <t>ROHITH</t>
  </si>
  <si>
    <t>SURYA</t>
  </si>
  <si>
    <t>BHARTHI</t>
  </si>
  <si>
    <t>GST</t>
  </si>
  <si>
    <t xml:space="preserve"> SANTHOSH                                                     MELAPHATY,                                          SEMBANARKOVIL-609309                   PHONE: 9876543210                                GST : 7583978502985</t>
  </si>
  <si>
    <t>INVOICE NO.</t>
  </si>
  <si>
    <t>DATE</t>
  </si>
  <si>
    <t>CUSTOMER ID</t>
  </si>
  <si>
    <t>DUE DATE</t>
  </si>
  <si>
    <t>20.04.2024</t>
  </si>
  <si>
    <t>20.10.2024</t>
  </si>
  <si>
    <t>UP125474</t>
  </si>
  <si>
    <t>BILL TO</t>
  </si>
  <si>
    <t>S.NO</t>
  </si>
  <si>
    <t>SHIP TO</t>
  </si>
  <si>
    <t>TECH GURU PLUS                                                                                                     SECTOR-857346,NODIA,MYT                                   MAYILADHUTHURAI                                              PHONE:9876543210                                                  GST; 46467234984624</t>
  </si>
  <si>
    <t>TECH GURU PLUS                                                                                                                                  SECTOR-474647,NODIA, MYT                                              MAYILADHUTHURAI                                                                  PHONE;9876543210                                                                      GST;2228267348387</t>
  </si>
  <si>
    <t xml:space="preserve">ITEM  </t>
  </si>
  <si>
    <t>HSN .NO</t>
  </si>
  <si>
    <t>QTY</t>
  </si>
  <si>
    <t>UNIT RATE</t>
  </si>
  <si>
    <t xml:space="preserve">AMOUNT </t>
  </si>
  <si>
    <t>NOTE:</t>
  </si>
  <si>
    <t xml:space="preserve">TOTAL  PAYABLE DUE TO IN 30 DAYS                                                                                     </t>
  </si>
  <si>
    <t>PLEASE INCLDE INVOICE NUMBERIN YOUR PAY MENT TOOLS</t>
  </si>
  <si>
    <t>A</t>
  </si>
  <si>
    <t>AUTHORIZED SIGN</t>
  </si>
  <si>
    <t>IF HAVE ANY QUERIES FOR THIS INVOICE PLEASE CONTENT</t>
  </si>
  <si>
    <t>[+91XXXXXXXXXXXXX],EXAMPLE@G.MAIL.COM</t>
  </si>
  <si>
    <t>WE WILL DO OUR BEST, THANKYOU FOR YOUR BUSINESS</t>
  </si>
  <si>
    <t>VAULE 1</t>
  </si>
  <si>
    <t>VALUE 2</t>
  </si>
  <si>
    <t>VALUE 4</t>
  </si>
  <si>
    <t>COULOUM</t>
  </si>
  <si>
    <t>WIN \ LOSS</t>
  </si>
  <si>
    <t xml:space="preserve">VALUE 3 </t>
  </si>
  <si>
    <t>VALUE 5</t>
  </si>
  <si>
    <t xml:space="preserve">LINE </t>
  </si>
  <si>
    <t>STUDENT MARKSHEET</t>
  </si>
  <si>
    <t>Sr</t>
  </si>
  <si>
    <t>Name</t>
  </si>
  <si>
    <t>English</t>
  </si>
  <si>
    <t>Com</t>
  </si>
  <si>
    <t xml:space="preserve">Maths </t>
  </si>
  <si>
    <t>Science</t>
  </si>
  <si>
    <t>Guj</t>
  </si>
  <si>
    <t>Hindi</t>
  </si>
  <si>
    <t>PT</t>
  </si>
  <si>
    <t>Total</t>
  </si>
  <si>
    <t>Min</t>
  </si>
  <si>
    <t>Max</t>
  </si>
  <si>
    <t>Average</t>
  </si>
  <si>
    <t>Result</t>
  </si>
  <si>
    <t>Grade</t>
  </si>
  <si>
    <t>Rank</t>
  </si>
  <si>
    <t>Raj</t>
  </si>
  <si>
    <t>PASS</t>
  </si>
  <si>
    <t>Salman</t>
  </si>
  <si>
    <t>B</t>
  </si>
  <si>
    <t>Dharshan</t>
  </si>
  <si>
    <t>Dipesh</t>
  </si>
  <si>
    <t>Bhavesh</t>
  </si>
  <si>
    <t>Hitesh</t>
  </si>
  <si>
    <t>Hasmuth</t>
  </si>
  <si>
    <t>FAIL</t>
  </si>
  <si>
    <t>Yash</t>
  </si>
  <si>
    <t>Yasha</t>
  </si>
  <si>
    <t>Bhavik</t>
  </si>
  <si>
    <t>2.35.67</t>
  </si>
  <si>
    <t>2.76.56</t>
  </si>
  <si>
    <t>3.65.84</t>
  </si>
  <si>
    <t>3.45.87</t>
  </si>
  <si>
    <t>2.94.67</t>
  </si>
  <si>
    <t>Grand total</t>
  </si>
  <si>
    <t>Grand Total</t>
  </si>
  <si>
    <t>Row Labels</t>
  </si>
  <si>
    <t>Sum of Sum of 45</t>
  </si>
  <si>
    <t>Sum of sum of 41.5</t>
  </si>
  <si>
    <t>Sum of sum of 5.18</t>
  </si>
  <si>
    <t>Sum of sum of 63.6</t>
  </si>
  <si>
    <t>Sum of sum of 39.6</t>
  </si>
  <si>
    <t>Sum of sum of 4.66</t>
  </si>
  <si>
    <t>Sum of sum of 53</t>
  </si>
  <si>
    <t>Sum of sum of 5</t>
  </si>
  <si>
    <t>F</t>
  </si>
  <si>
    <t>R</t>
  </si>
  <si>
    <t>S</t>
  </si>
  <si>
    <t>T</t>
  </si>
  <si>
    <t>TOTALS</t>
  </si>
  <si>
    <t>(blank)</t>
  </si>
  <si>
    <t>U</t>
  </si>
  <si>
    <t>W</t>
  </si>
  <si>
    <t>Sum of Sum of 169.2</t>
  </si>
  <si>
    <t>Sum of Sum of 6.52</t>
  </si>
  <si>
    <t>Sum of Sum of 20</t>
  </si>
  <si>
    <t>Sum of Sum of 272.2</t>
  </si>
  <si>
    <t>Sum of Sum of 202</t>
  </si>
  <si>
    <t>Sum of Sum of 0</t>
  </si>
  <si>
    <t>7ar</t>
  </si>
  <si>
    <t>8ar</t>
  </si>
  <si>
    <t>Bar</t>
  </si>
  <si>
    <t>mzp</t>
  </si>
  <si>
    <t>nsn</t>
  </si>
  <si>
    <t>shoe 2</t>
  </si>
  <si>
    <t>Shoe 7</t>
  </si>
  <si>
    <t>Shoe 8</t>
  </si>
  <si>
    <t>shoe9</t>
  </si>
  <si>
    <t>Sum of 378.42</t>
  </si>
  <si>
    <t>Sum of 608.9</t>
  </si>
  <si>
    <t xml:space="preserve">PAYABLE AMOUNT                                                                                                                                                 </t>
  </si>
  <si>
    <t>BOOK</t>
  </si>
  <si>
    <t>NOTE</t>
  </si>
  <si>
    <t>PEN</t>
  </si>
  <si>
    <t>PENCIL</t>
  </si>
  <si>
    <t>BOX</t>
  </si>
  <si>
    <t xml:space="preserve">       SGST @ 3%                      </t>
  </si>
  <si>
    <t>CGST @ 2.00%</t>
  </si>
  <si>
    <t>DISCOUNT @ 2%</t>
  </si>
  <si>
    <t>TOTAL</t>
  </si>
  <si>
    <t xml:space="preserve">   TOTAL                                                                                                                                                                                           4440</t>
  </si>
  <si>
    <t>SANTHOSH                                                     MELAPHATY,                                          SEMBANARKOVIL-609309                   PHONE: 9876543210                                GST : 7583978502985</t>
  </si>
  <si>
    <t>SOAP</t>
  </si>
  <si>
    <t>SHAMPOO</t>
  </si>
  <si>
    <t>PASTE</t>
  </si>
  <si>
    <t>BISCUTS</t>
  </si>
  <si>
    <t>CHOCOLATES</t>
  </si>
  <si>
    <t>BRUSH</t>
  </si>
  <si>
    <t>SGST@ 4%</t>
  </si>
  <si>
    <t>CGST@ 5%</t>
  </si>
  <si>
    <t>NET AMOUNT</t>
  </si>
  <si>
    <t>PAYABLE AMOUNT</t>
  </si>
  <si>
    <t>RESTAURANT BILL FORMAT</t>
  </si>
  <si>
    <t>Name of the restaurant</t>
  </si>
  <si>
    <t>DATE:</t>
  </si>
  <si>
    <t>TIME:</t>
  </si>
  <si>
    <t>03.11.2024  13:31</t>
  </si>
  <si>
    <t>FOOD DETAILS</t>
  </si>
  <si>
    <t>Item List</t>
  </si>
  <si>
    <t>Zinger burger</t>
  </si>
  <si>
    <t>Club Sandwich</t>
  </si>
  <si>
    <t>Crispy Sandwich</t>
  </si>
  <si>
    <t>Mayo Roll</t>
  </si>
  <si>
    <t>Pasta</t>
  </si>
  <si>
    <t>Chicken Burger</t>
  </si>
  <si>
    <t xml:space="preserve">Price </t>
  </si>
  <si>
    <t>DISCOUNT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</si>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</sst>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/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/>
    <xf numFmtId="0" fontId="0" fillId="4" borderId="1" xfId="0" applyFill="1" applyBorder="1" applyAlignment="1">
      <alignment horizontal="center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3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11" xfId="0" applyBorder="1"/>
    <xf numFmtId="0" fontId="0" fillId="0" borderId="1" xfId="0" applyBorder="1"/>
    <xf numFmtId="0" fontId="0" fillId="0" borderId="4" xfId="0" applyBorder="1"/>
    <xf numFmtId="0" fontId="0" fillId="0" borderId="9" xfId="0" applyBorder="1"/>
    <xf numFmtId="0" fontId="0" fillId="0" borderId="2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 applyAlignment="1">
      <alignment horizontal="right"/>
    </xf>
    <xf numFmtId="0" fontId="0" fillId="0" borderId="15" xfId="0" applyBorder="1" applyAlignment="1">
      <alignment horizontal="right"/>
    </xf>
    <xf numFmtId="0" fontId="8" fillId="0" borderId="0" xfId="0" applyFont="1"/>
    <xf numFmtId="0" fontId="8" fillId="0" borderId="0" xfId="0" applyFont="1" applyAlignment="1">
      <alignment vertical="top"/>
    </xf>
    <xf numFmtId="0" fontId="8" fillId="0" borderId="1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8" xfId="0" applyFont="1" applyBorder="1" applyAlignment="1">
      <alignment horizontal="center" vertical="top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9" xfId="0" applyFont="1" applyBorder="1" applyAlignment="1">
      <alignment horizontal="left" vertical="top" wrapText="1"/>
    </xf>
    <xf numFmtId="0" fontId="0" fillId="0" borderId="15" xfId="0" applyBorder="1" applyAlignment="1">
      <alignment horizontal="left"/>
    </xf>
    <xf numFmtId="0" fontId="0" fillId="2" borderId="15" xfId="0" applyFill="1" applyBorder="1"/>
    <xf numFmtId="0" fontId="0" fillId="2" borderId="1" xfId="0" applyFill="1" applyBorder="1"/>
    <xf numFmtId="0" fontId="0" fillId="2" borderId="11" xfId="0" applyFill="1" applyBorder="1"/>
    <xf numFmtId="0" fontId="6" fillId="2" borderId="11" xfId="0" applyFont="1" applyFill="1" applyBorder="1"/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/>
    <xf numFmtId="0" fontId="0" fillId="0" borderId="4" xfId="0" applyBorder="1" applyAlignment="1">
      <alignment horizontal="center"/>
    </xf>
    <xf numFmtId="0" fontId="7" fillId="0" borderId="3" xfId="0" applyFont="1" applyBorder="1" applyAlignment="1">
      <alignment vertical="top"/>
    </xf>
    <xf numFmtId="0" fontId="0" fillId="0" borderId="10" xfId="0" applyBorder="1" applyAlignment="1">
      <alignment horizontal="right"/>
    </xf>
    <xf numFmtId="0" fontId="8" fillId="0" borderId="0" xfId="0" applyFont="1" applyBorder="1"/>
    <xf numFmtId="0" fontId="8" fillId="0" borderId="3" xfId="0" applyFont="1" applyBorder="1"/>
    <xf numFmtId="0" fontId="8" fillId="0" borderId="14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/>
    <xf numFmtId="0" fontId="9" fillId="0" borderId="0" xfId="0" applyFont="1" applyFill="1" applyBorder="1"/>
    <xf numFmtId="0" fontId="0" fillId="0" borderId="0" xfId="0" applyFill="1"/>
    <xf numFmtId="0" fontId="0" fillId="0" borderId="0" xfId="0" applyFill="1" applyAlignment="1"/>
    <xf numFmtId="0" fontId="0" fillId="8" borderId="0" xfId="0" applyFill="1"/>
    <xf numFmtId="0" fontId="0" fillId="5" borderId="0" xfId="0" applyFill="1"/>
    <xf numFmtId="0" fontId="11" fillId="0" borderId="1" xfId="1" applyBorder="1"/>
    <xf numFmtId="0" fontId="8" fillId="0" borderId="1" xfId="0" applyFont="1" applyBorder="1"/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left" vertical="center"/>
    </xf>
    <xf numFmtId="0" fontId="15" fillId="0" borderId="1" xfId="0" applyFont="1" applyBorder="1" applyAlignment="1">
      <alignment horizontal="center"/>
    </xf>
    <xf numFmtId="0" fontId="0" fillId="0" borderId="1" xfId="0" applyFill="1" applyBorder="1"/>
    <xf numFmtId="0" fontId="15" fillId="0" borderId="15" xfId="0" applyFont="1" applyFill="1" applyBorder="1" applyAlignment="1">
      <alignment horizontal="center"/>
    </xf>
    <xf numFmtId="9" fontId="0" fillId="0" borderId="0" xfId="0" applyNumberFormat="1"/>
    <xf numFmtId="0" fontId="3" fillId="2" borderId="1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8" fillId="0" borderId="14" xfId="0" applyFont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5" borderId="14" xfId="0" applyFill="1" applyBorder="1" applyAlignment="1">
      <alignment horizontal="left" vertical="top"/>
    </xf>
    <xf numFmtId="0" fontId="8" fillId="0" borderId="3" xfId="0" applyFont="1" applyBorder="1" applyAlignment="1">
      <alignment horizontal="left" vertical="top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5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4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left" vertical="top"/>
    </xf>
    <xf numFmtId="0" fontId="10" fillId="7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1">
    <dxf>
      <font>
        <color theme="7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[EB BIL.xlsx]TRAINING LOG CHART!PivotTable3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4831393863377689E-2"/>
          <c:y val="0.1419591103743611"/>
          <c:w val="0.62921937882764656"/>
          <c:h val="0.6076742490522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'TRAINING LOG CHART'!$L$1</c:f>
              <c:strCache>
                <c:ptCount val="1"/>
                <c:pt idx="0">
                  <c:v>Sum of Sum of 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'TRAINING LOG CHART'!$K$2:$K$8</c:f>
              <c:strCache>
                <c:ptCount val="6"/>
                <c:pt idx="0">
                  <c:v>2.35.67</c:v>
                </c:pt>
                <c:pt idx="1">
                  <c:v>2.76.56</c:v>
                </c:pt>
                <c:pt idx="2">
                  <c:v>2.94.67</c:v>
                </c:pt>
                <c:pt idx="3">
                  <c:v>3.45.87</c:v>
                </c:pt>
                <c:pt idx="4">
                  <c:v>3.65.84</c:v>
                </c:pt>
                <c:pt idx="5">
                  <c:v>Grand total</c:v>
                </c:pt>
              </c:strCache>
            </c:strRef>
          </c:cat>
          <c:val>
            <c:numRef>
              <c:f>'TRAINING LOG CHART'!$L$2:$L$8</c:f>
              <c:numCache>
                <c:formatCode>General</c:formatCode>
                <c:ptCount val="6"/>
                <c:pt idx="0">
                  <c:v>47</c:v>
                </c:pt>
                <c:pt idx="1">
                  <c:v>50</c:v>
                </c:pt>
                <c:pt idx="2">
                  <c:v>51</c:v>
                </c:pt>
                <c:pt idx="3">
                  <c:v>48</c:v>
                </c:pt>
                <c:pt idx="4">
                  <c:v>53</c:v>
                </c:pt>
                <c:pt idx="5">
                  <c:v>249</c:v>
                </c:pt>
              </c:numCache>
            </c:numRef>
          </c:val>
        </c:ser>
        <c:ser>
          <c:idx val="1"/>
          <c:order val="1"/>
          <c:tx>
            <c:strRef>
              <c:f>'TRAINING LOG CHART'!$M$1</c:f>
              <c:strCache>
                <c:ptCount val="1"/>
                <c:pt idx="0">
                  <c:v>Sum of sum of 41.5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'TRAINING LOG CHART'!$K$2:$K$8</c:f>
              <c:strCache>
                <c:ptCount val="6"/>
                <c:pt idx="0">
                  <c:v>2.35.67</c:v>
                </c:pt>
                <c:pt idx="1">
                  <c:v>2.76.56</c:v>
                </c:pt>
                <c:pt idx="2">
                  <c:v>2.94.67</c:v>
                </c:pt>
                <c:pt idx="3">
                  <c:v>3.45.87</c:v>
                </c:pt>
                <c:pt idx="4">
                  <c:v>3.65.84</c:v>
                </c:pt>
                <c:pt idx="5">
                  <c:v>Grand total</c:v>
                </c:pt>
              </c:strCache>
            </c:strRef>
          </c:cat>
          <c:val>
            <c:numRef>
              <c:f>'TRAINING LOG CHART'!$M$2:$M$8</c:f>
              <c:numCache>
                <c:formatCode>General</c:formatCode>
                <c:ptCount val="6"/>
                <c:pt idx="0">
                  <c:v>34.5</c:v>
                </c:pt>
                <c:pt idx="1">
                  <c:v>27.5</c:v>
                </c:pt>
                <c:pt idx="2">
                  <c:v>38.5</c:v>
                </c:pt>
                <c:pt idx="3">
                  <c:v>18.5</c:v>
                </c:pt>
                <c:pt idx="4">
                  <c:v>20.5</c:v>
                </c:pt>
                <c:pt idx="5">
                  <c:v>139.5</c:v>
                </c:pt>
              </c:numCache>
            </c:numRef>
          </c:val>
        </c:ser>
        <c:ser>
          <c:idx val="2"/>
          <c:order val="2"/>
          <c:tx>
            <c:strRef>
              <c:f>'TRAINING LOG CHART'!$N$1</c:f>
              <c:strCache>
                <c:ptCount val="1"/>
                <c:pt idx="0">
                  <c:v>Sum of sum of 5.18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'TRAINING LOG CHART'!$K$2:$K$8</c:f>
              <c:strCache>
                <c:ptCount val="6"/>
                <c:pt idx="0">
                  <c:v>2.35.67</c:v>
                </c:pt>
                <c:pt idx="1">
                  <c:v>2.76.56</c:v>
                </c:pt>
                <c:pt idx="2">
                  <c:v>2.94.67</c:v>
                </c:pt>
                <c:pt idx="3">
                  <c:v>3.45.87</c:v>
                </c:pt>
                <c:pt idx="4">
                  <c:v>3.65.84</c:v>
                </c:pt>
                <c:pt idx="5">
                  <c:v>Grand total</c:v>
                </c:pt>
              </c:strCache>
            </c:strRef>
          </c:cat>
          <c:val>
            <c:numRef>
              <c:f>'TRAINING LOG CHART'!$N$2:$N$8</c:f>
              <c:numCache>
                <c:formatCode>General</c:formatCode>
                <c:ptCount val="6"/>
                <c:pt idx="0">
                  <c:v>5.24</c:v>
                </c:pt>
                <c:pt idx="1">
                  <c:v>5.17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5.23</c:v>
                </c:pt>
                <c:pt idx="5">
                  <c:v>25.89</c:v>
                </c:pt>
              </c:numCache>
            </c:numRef>
          </c:val>
        </c:ser>
        <c:ser>
          <c:idx val="3"/>
          <c:order val="3"/>
          <c:tx>
            <c:strRef>
              <c:f>'TRAINING LOG CHART'!$O$1</c:f>
              <c:strCache>
                <c:ptCount val="1"/>
                <c:pt idx="0">
                  <c:v>Sum of sum of 63.6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'TRAINING LOG CHART'!$K$2:$K$8</c:f>
              <c:strCache>
                <c:ptCount val="6"/>
                <c:pt idx="0">
                  <c:v>2.35.67</c:v>
                </c:pt>
                <c:pt idx="1">
                  <c:v>2.76.56</c:v>
                </c:pt>
                <c:pt idx="2">
                  <c:v>2.94.67</c:v>
                </c:pt>
                <c:pt idx="3">
                  <c:v>3.45.87</c:v>
                </c:pt>
                <c:pt idx="4">
                  <c:v>3.65.84</c:v>
                </c:pt>
                <c:pt idx="5">
                  <c:v>Grand total</c:v>
                </c:pt>
              </c:strCache>
            </c:strRef>
          </c:cat>
          <c:val>
            <c:numRef>
              <c:f>'TRAINING LOG CHART'!$O$2:$O$8</c:f>
              <c:numCache>
                <c:formatCode>General</c:formatCode>
                <c:ptCount val="6"/>
                <c:pt idx="0">
                  <c:v>48.6</c:v>
                </c:pt>
                <c:pt idx="1">
                  <c:v>53.7</c:v>
                </c:pt>
                <c:pt idx="2">
                  <c:v>30.2</c:v>
                </c:pt>
                <c:pt idx="3">
                  <c:v>38.9</c:v>
                </c:pt>
                <c:pt idx="4">
                  <c:v>23.3</c:v>
                </c:pt>
                <c:pt idx="5">
                  <c:v>194.7</c:v>
                </c:pt>
              </c:numCache>
            </c:numRef>
          </c:val>
        </c:ser>
        <c:ser>
          <c:idx val="4"/>
          <c:order val="4"/>
          <c:tx>
            <c:strRef>
              <c:f>'TRAINING LOG CHART'!$P$1</c:f>
              <c:strCache>
                <c:ptCount val="1"/>
                <c:pt idx="0">
                  <c:v>Sum of sum of 39.6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'TRAINING LOG CHART'!$K$2:$K$8</c:f>
              <c:strCache>
                <c:ptCount val="6"/>
                <c:pt idx="0">
                  <c:v>2.35.67</c:v>
                </c:pt>
                <c:pt idx="1">
                  <c:v>2.76.56</c:v>
                </c:pt>
                <c:pt idx="2">
                  <c:v>2.94.67</c:v>
                </c:pt>
                <c:pt idx="3">
                  <c:v>3.45.87</c:v>
                </c:pt>
                <c:pt idx="4">
                  <c:v>3.65.84</c:v>
                </c:pt>
                <c:pt idx="5">
                  <c:v>Grand total</c:v>
                </c:pt>
              </c:strCache>
            </c:strRef>
          </c:cat>
          <c:val>
            <c:numRef>
              <c:f>'TRAINING LOG CHART'!$P$2:$P$8</c:f>
              <c:numCache>
                <c:formatCode>General</c:formatCode>
                <c:ptCount val="6"/>
                <c:pt idx="0">
                  <c:v>38.5</c:v>
                </c:pt>
                <c:pt idx="1">
                  <c:v>35.700000000000003</c:v>
                </c:pt>
                <c:pt idx="2">
                  <c:v>34.6</c:v>
                </c:pt>
                <c:pt idx="3">
                  <c:v>30.8</c:v>
                </c:pt>
                <c:pt idx="4">
                  <c:v>32.799999999999997</c:v>
                </c:pt>
                <c:pt idx="5">
                  <c:v>172.4</c:v>
                </c:pt>
              </c:numCache>
            </c:numRef>
          </c:val>
        </c:ser>
        <c:ser>
          <c:idx val="5"/>
          <c:order val="5"/>
          <c:tx>
            <c:strRef>
              <c:f>'TRAINING LOG CHART'!$Q$1</c:f>
              <c:strCache>
                <c:ptCount val="1"/>
                <c:pt idx="0">
                  <c:v>Sum of sum of 4.66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'TRAINING LOG CHART'!$K$2:$K$8</c:f>
              <c:strCache>
                <c:ptCount val="6"/>
                <c:pt idx="0">
                  <c:v>2.35.67</c:v>
                </c:pt>
                <c:pt idx="1">
                  <c:v>2.76.56</c:v>
                </c:pt>
                <c:pt idx="2">
                  <c:v>2.94.67</c:v>
                </c:pt>
                <c:pt idx="3">
                  <c:v>3.45.87</c:v>
                </c:pt>
                <c:pt idx="4">
                  <c:v>3.65.84</c:v>
                </c:pt>
                <c:pt idx="5">
                  <c:v>Grand total</c:v>
                </c:pt>
              </c:strCache>
            </c:strRef>
          </c:cat>
          <c:val>
            <c:numRef>
              <c:f>'TRAINING LOG CHART'!$Q$2:$Q$8</c:f>
              <c:numCache>
                <c:formatCode>General</c:formatCode>
                <c:ptCount val="6"/>
                <c:pt idx="0">
                  <c:v>56</c:v>
                </c:pt>
                <c:pt idx="1">
                  <c:v>4.37</c:v>
                </c:pt>
                <c:pt idx="2">
                  <c:v>4.67</c:v>
                </c:pt>
                <c:pt idx="3">
                  <c:v>4.29</c:v>
                </c:pt>
                <c:pt idx="4">
                  <c:v>4.38</c:v>
                </c:pt>
                <c:pt idx="5">
                  <c:v>73.710000000000008</c:v>
                </c:pt>
              </c:numCache>
            </c:numRef>
          </c:val>
        </c:ser>
        <c:ser>
          <c:idx val="6"/>
          <c:order val="6"/>
          <c:tx>
            <c:strRef>
              <c:f>'TRAINING LOG CHART'!$R$1</c:f>
              <c:strCache>
                <c:ptCount val="1"/>
                <c:pt idx="0">
                  <c:v>Sum of sum of 53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'TRAINING LOG CHART'!$K$2:$K$8</c:f>
              <c:strCache>
                <c:ptCount val="6"/>
                <c:pt idx="0">
                  <c:v>2.35.67</c:v>
                </c:pt>
                <c:pt idx="1">
                  <c:v>2.76.56</c:v>
                </c:pt>
                <c:pt idx="2">
                  <c:v>2.94.67</c:v>
                </c:pt>
                <c:pt idx="3">
                  <c:v>3.45.87</c:v>
                </c:pt>
                <c:pt idx="4">
                  <c:v>3.65.84</c:v>
                </c:pt>
                <c:pt idx="5">
                  <c:v>Grand total</c:v>
                </c:pt>
              </c:strCache>
            </c:strRef>
          </c:cat>
          <c:val>
            <c:numRef>
              <c:f>'TRAINING LOG CHART'!$R$2:$R$8</c:f>
              <c:numCache>
                <c:formatCode>General</c:formatCode>
                <c:ptCount val="6"/>
                <c:pt idx="0">
                  <c:v>60.7</c:v>
                </c:pt>
                <c:pt idx="1">
                  <c:v>56.2</c:v>
                </c:pt>
                <c:pt idx="2">
                  <c:v>58.9</c:v>
                </c:pt>
                <c:pt idx="3">
                  <c:v>61.7</c:v>
                </c:pt>
                <c:pt idx="4">
                  <c:v>64.8</c:v>
                </c:pt>
                <c:pt idx="5">
                  <c:v>302.29999999999995</c:v>
                </c:pt>
              </c:numCache>
            </c:numRef>
          </c:val>
        </c:ser>
        <c:ser>
          <c:idx val="7"/>
          <c:order val="7"/>
          <c:tx>
            <c:strRef>
              <c:f>'TRAINING LOG CHART'!$S$1</c:f>
              <c:strCache>
                <c:ptCount val="1"/>
                <c:pt idx="0">
                  <c:v>Sum of sum of 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'TRAINING LOG CHART'!$K$2:$K$8</c:f>
              <c:strCache>
                <c:ptCount val="6"/>
                <c:pt idx="0">
                  <c:v>2.35.67</c:v>
                </c:pt>
                <c:pt idx="1">
                  <c:v>2.76.56</c:v>
                </c:pt>
                <c:pt idx="2">
                  <c:v>2.94.67</c:v>
                </c:pt>
                <c:pt idx="3">
                  <c:v>3.45.87</c:v>
                </c:pt>
                <c:pt idx="4">
                  <c:v>3.65.84</c:v>
                </c:pt>
                <c:pt idx="5">
                  <c:v>Grand total</c:v>
                </c:pt>
              </c:strCache>
            </c:strRef>
          </c:cat>
          <c:val>
            <c:numRef>
              <c:f>'TRAINING LOG CHART'!$S$2:$S$8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737449808"/>
        <c:axId val="-737456336"/>
      </c:barChart>
      <c:catAx>
        <c:axId val="-7374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7456336"/>
        <c:crosses val="autoZero"/>
        <c:auto val="1"/>
        <c:lblAlgn val="ctr"/>
        <c:lblOffset val="100"/>
        <c:noMultiLvlLbl val="0"/>
      </c:catAx>
      <c:valAx>
        <c:axId val="-7374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74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[EB BIL.xlsx]TRAINING LOG CHART!PivotTable5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8.6848120362907386E-2"/>
          <c:y val="0.17027559055118111"/>
          <c:w val="0.58706160745654823"/>
          <c:h val="0.50964129483814524"/>
        </c:manualLayout>
      </c:layout>
      <c:lineChart>
        <c:grouping val="standard"/>
        <c:varyColors val="0"/>
        <c:ser>
          <c:idx val="0"/>
          <c:order val="0"/>
          <c:tx>
            <c:strRef>
              <c:f>'TRAINING LOG CHART'!$J$25</c:f>
              <c:strCache>
                <c:ptCount val="1"/>
                <c:pt idx="0">
                  <c:v>Sum of Sum of 169.2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'TRAINING LOG CHART'!$I$26:$I$46</c:f>
              <c:strCache>
                <c:ptCount val="20"/>
                <c:pt idx="0">
                  <c:v>8.6</c:v>
                </c:pt>
                <c:pt idx="1">
                  <c:v>9</c:v>
                </c:pt>
                <c:pt idx="2">
                  <c:v>9.1</c:v>
                </c:pt>
                <c:pt idx="3">
                  <c:v>9.6</c:v>
                </c:pt>
                <c:pt idx="4">
                  <c:v>13.9</c:v>
                </c:pt>
                <c:pt idx="5">
                  <c:v>14.4</c:v>
                </c:pt>
                <c:pt idx="6">
                  <c:v>14.5</c:v>
                </c:pt>
                <c:pt idx="7">
                  <c:v>14.7</c:v>
                </c:pt>
                <c:pt idx="8">
                  <c:v>15.4</c:v>
                </c:pt>
                <c:pt idx="9">
                  <c:v>15.5</c:v>
                </c:pt>
                <c:pt idx="10">
                  <c:v>24.9</c:v>
                </c:pt>
                <c:pt idx="11">
                  <c:v>(blank)</c:v>
                </c:pt>
                <c:pt idx="12">
                  <c:v>F</c:v>
                </c:pt>
                <c:pt idx="13">
                  <c:v>Grand Total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TOTALS</c:v>
                </c:pt>
                <c:pt idx="18">
                  <c:v>U</c:v>
                </c:pt>
                <c:pt idx="19">
                  <c:v>W</c:v>
                </c:pt>
              </c:strCache>
            </c:strRef>
          </c:cat>
          <c:val>
            <c:numRef>
              <c:f>'TRAINING LOG CHART'!$J$26:$J$46</c:f>
              <c:numCache>
                <c:formatCode>General</c:formatCode>
                <c:ptCount val="20"/>
                <c:pt idx="0">
                  <c:v>164.2</c:v>
                </c:pt>
                <c:pt idx="1">
                  <c:v>467.1</c:v>
                </c:pt>
                <c:pt idx="2">
                  <c:v>274.10000000000002</c:v>
                </c:pt>
                <c:pt idx="3">
                  <c:v>181.5</c:v>
                </c:pt>
                <c:pt idx="4">
                  <c:v>164.2</c:v>
                </c:pt>
                <c:pt idx="5">
                  <c:v>296.10000000000002</c:v>
                </c:pt>
                <c:pt idx="6">
                  <c:v>171</c:v>
                </c:pt>
                <c:pt idx="7">
                  <c:v>274.10000000000002</c:v>
                </c:pt>
                <c:pt idx="8">
                  <c:v>181.5</c:v>
                </c:pt>
                <c:pt idx="9">
                  <c:v>728.6</c:v>
                </c:pt>
                <c:pt idx="10">
                  <c:v>728.6</c:v>
                </c:pt>
                <c:pt idx="11">
                  <c:v>3969.4</c:v>
                </c:pt>
                <c:pt idx="12">
                  <c:v>171</c:v>
                </c:pt>
                <c:pt idx="13">
                  <c:v>3800.2</c:v>
                </c:pt>
                <c:pt idx="14">
                  <c:v>296.10000000000002</c:v>
                </c:pt>
                <c:pt idx="15">
                  <c:v>181.5</c:v>
                </c:pt>
                <c:pt idx="16">
                  <c:v>274.10000000000002</c:v>
                </c:pt>
                <c:pt idx="17">
                  <c:v>1984.7</c:v>
                </c:pt>
                <c:pt idx="18">
                  <c:v>728.6</c:v>
                </c:pt>
                <c:pt idx="19">
                  <c:v>164.2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'TRAINING LOG CHART'!$K$25</c:f>
              <c:strCache>
                <c:ptCount val="1"/>
                <c:pt idx="0">
                  <c:v>Sum of Sum of 6.52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'TRAINING LOG CHART'!$I$26:$I$46</c:f>
              <c:strCache>
                <c:ptCount val="20"/>
                <c:pt idx="0">
                  <c:v>8.6</c:v>
                </c:pt>
                <c:pt idx="1">
                  <c:v>9</c:v>
                </c:pt>
                <c:pt idx="2">
                  <c:v>9.1</c:v>
                </c:pt>
                <c:pt idx="3">
                  <c:v>9.6</c:v>
                </c:pt>
                <c:pt idx="4">
                  <c:v>13.9</c:v>
                </c:pt>
                <c:pt idx="5">
                  <c:v>14.4</c:v>
                </c:pt>
                <c:pt idx="6">
                  <c:v>14.5</c:v>
                </c:pt>
                <c:pt idx="7">
                  <c:v>14.7</c:v>
                </c:pt>
                <c:pt idx="8">
                  <c:v>15.4</c:v>
                </c:pt>
                <c:pt idx="9">
                  <c:v>15.5</c:v>
                </c:pt>
                <c:pt idx="10">
                  <c:v>24.9</c:v>
                </c:pt>
                <c:pt idx="11">
                  <c:v>(blank)</c:v>
                </c:pt>
                <c:pt idx="12">
                  <c:v>F</c:v>
                </c:pt>
                <c:pt idx="13">
                  <c:v>Grand Total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TOTALS</c:v>
                </c:pt>
                <c:pt idx="18">
                  <c:v>U</c:v>
                </c:pt>
                <c:pt idx="19">
                  <c:v>W</c:v>
                </c:pt>
              </c:strCache>
            </c:strRef>
          </c:cat>
          <c:val>
            <c:numRef>
              <c:f>'TRAINING LOG CHART'!$K$26:$K$46</c:f>
              <c:numCache>
                <c:formatCode>General</c:formatCode>
                <c:ptCount val="20"/>
                <c:pt idx="0">
                  <c:v>8.3000000000000007</c:v>
                </c:pt>
                <c:pt idx="1">
                  <c:v>23.5</c:v>
                </c:pt>
                <c:pt idx="2">
                  <c:v>13.8</c:v>
                </c:pt>
                <c:pt idx="3">
                  <c:v>9.1</c:v>
                </c:pt>
                <c:pt idx="4">
                  <c:v>8.3000000000000007</c:v>
                </c:pt>
                <c:pt idx="5">
                  <c:v>14.9</c:v>
                </c:pt>
                <c:pt idx="6">
                  <c:v>8.6</c:v>
                </c:pt>
                <c:pt idx="7">
                  <c:v>13.8</c:v>
                </c:pt>
                <c:pt idx="8">
                  <c:v>9.1</c:v>
                </c:pt>
                <c:pt idx="9">
                  <c:v>36.700000000000003</c:v>
                </c:pt>
                <c:pt idx="10">
                  <c:v>36.700000000000003</c:v>
                </c:pt>
                <c:pt idx="11">
                  <c:v>200</c:v>
                </c:pt>
                <c:pt idx="12">
                  <c:v>8.6</c:v>
                </c:pt>
                <c:pt idx="13">
                  <c:v>191.40000000000003</c:v>
                </c:pt>
                <c:pt idx="14">
                  <c:v>14.9</c:v>
                </c:pt>
                <c:pt idx="15">
                  <c:v>9.1</c:v>
                </c:pt>
                <c:pt idx="16">
                  <c:v>13.8</c:v>
                </c:pt>
                <c:pt idx="17">
                  <c:v>100</c:v>
                </c:pt>
                <c:pt idx="18">
                  <c:v>36.700000000000003</c:v>
                </c:pt>
                <c:pt idx="19">
                  <c:v>8.3000000000000007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'TRAINING LOG CHART'!$L$25</c:f>
              <c:strCache>
                <c:ptCount val="1"/>
                <c:pt idx="0">
                  <c:v>Sum of Sum of 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'TRAINING LOG CHART'!$I$26:$I$46</c:f>
              <c:strCache>
                <c:ptCount val="20"/>
                <c:pt idx="0">
                  <c:v>8.6</c:v>
                </c:pt>
                <c:pt idx="1">
                  <c:v>9</c:v>
                </c:pt>
                <c:pt idx="2">
                  <c:v>9.1</c:v>
                </c:pt>
                <c:pt idx="3">
                  <c:v>9.6</c:v>
                </c:pt>
                <c:pt idx="4">
                  <c:v>13.9</c:v>
                </c:pt>
                <c:pt idx="5">
                  <c:v>14.4</c:v>
                </c:pt>
                <c:pt idx="6">
                  <c:v>14.5</c:v>
                </c:pt>
                <c:pt idx="7">
                  <c:v>14.7</c:v>
                </c:pt>
                <c:pt idx="8">
                  <c:v>15.4</c:v>
                </c:pt>
                <c:pt idx="9">
                  <c:v>15.5</c:v>
                </c:pt>
                <c:pt idx="10">
                  <c:v>24.9</c:v>
                </c:pt>
                <c:pt idx="11">
                  <c:v>(blank)</c:v>
                </c:pt>
                <c:pt idx="12">
                  <c:v>F</c:v>
                </c:pt>
                <c:pt idx="13">
                  <c:v>Grand Total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TOTALS</c:v>
                </c:pt>
                <c:pt idx="18">
                  <c:v>U</c:v>
                </c:pt>
                <c:pt idx="19">
                  <c:v>W</c:v>
                </c:pt>
              </c:strCache>
            </c:strRef>
          </c:cat>
          <c:val>
            <c:numRef>
              <c:f>'TRAINING LOG CHART'!$L$26:$L$46</c:f>
              <c:numCache>
                <c:formatCode>General</c:formatCode>
                <c:ptCount val="20"/>
                <c:pt idx="0">
                  <c:v>19</c:v>
                </c:pt>
                <c:pt idx="1">
                  <c:v>52</c:v>
                </c:pt>
                <c:pt idx="2">
                  <c:v>30</c:v>
                </c:pt>
                <c:pt idx="3">
                  <c:v>19</c:v>
                </c:pt>
                <c:pt idx="4">
                  <c:v>19</c:v>
                </c:pt>
                <c:pt idx="5">
                  <c:v>33</c:v>
                </c:pt>
                <c:pt idx="6">
                  <c:v>19</c:v>
                </c:pt>
                <c:pt idx="7">
                  <c:v>30</c:v>
                </c:pt>
                <c:pt idx="8">
                  <c:v>19</c:v>
                </c:pt>
                <c:pt idx="9">
                  <c:v>47</c:v>
                </c:pt>
                <c:pt idx="10">
                  <c:v>47</c:v>
                </c:pt>
                <c:pt idx="11">
                  <c:v>374</c:v>
                </c:pt>
                <c:pt idx="12">
                  <c:v>19</c:v>
                </c:pt>
                <c:pt idx="13">
                  <c:v>354</c:v>
                </c:pt>
                <c:pt idx="14">
                  <c:v>33</c:v>
                </c:pt>
                <c:pt idx="15">
                  <c:v>19</c:v>
                </c:pt>
                <c:pt idx="16">
                  <c:v>30</c:v>
                </c:pt>
                <c:pt idx="17">
                  <c:v>187</c:v>
                </c:pt>
                <c:pt idx="18">
                  <c:v>47</c:v>
                </c:pt>
                <c:pt idx="19">
                  <c:v>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'TRAINING LOG CHART'!$M$25</c:f>
              <c:strCache>
                <c:ptCount val="1"/>
                <c:pt idx="0">
                  <c:v>Sum of Sum of 272.2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'TRAINING LOG CHART'!$I$26:$I$46</c:f>
              <c:strCache>
                <c:ptCount val="20"/>
                <c:pt idx="0">
                  <c:v>8.6</c:v>
                </c:pt>
                <c:pt idx="1">
                  <c:v>9</c:v>
                </c:pt>
                <c:pt idx="2">
                  <c:v>9.1</c:v>
                </c:pt>
                <c:pt idx="3">
                  <c:v>9.6</c:v>
                </c:pt>
                <c:pt idx="4">
                  <c:v>13.9</c:v>
                </c:pt>
                <c:pt idx="5">
                  <c:v>14.4</c:v>
                </c:pt>
                <c:pt idx="6">
                  <c:v>14.5</c:v>
                </c:pt>
                <c:pt idx="7">
                  <c:v>14.7</c:v>
                </c:pt>
                <c:pt idx="8">
                  <c:v>15.4</c:v>
                </c:pt>
                <c:pt idx="9">
                  <c:v>15.5</c:v>
                </c:pt>
                <c:pt idx="10">
                  <c:v>24.9</c:v>
                </c:pt>
                <c:pt idx="11">
                  <c:v>(blank)</c:v>
                </c:pt>
                <c:pt idx="12">
                  <c:v>F</c:v>
                </c:pt>
                <c:pt idx="13">
                  <c:v>Grand Total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TOTALS</c:v>
                </c:pt>
                <c:pt idx="18">
                  <c:v>U</c:v>
                </c:pt>
                <c:pt idx="19">
                  <c:v>W</c:v>
                </c:pt>
              </c:strCache>
            </c:strRef>
          </c:cat>
          <c:val>
            <c:numRef>
              <c:f>'TRAINING LOG CHART'!$M$26:$M$46</c:f>
              <c:numCache>
                <c:formatCode>General</c:formatCode>
                <c:ptCount val="20"/>
                <c:pt idx="0">
                  <c:v>264.2</c:v>
                </c:pt>
                <c:pt idx="1">
                  <c:v>751.6</c:v>
                </c:pt>
                <c:pt idx="2">
                  <c:v>441</c:v>
                </c:pt>
                <c:pt idx="3">
                  <c:v>292</c:v>
                </c:pt>
                <c:pt idx="4">
                  <c:v>264.2</c:v>
                </c:pt>
                <c:pt idx="5">
                  <c:v>476.5</c:v>
                </c:pt>
                <c:pt idx="6">
                  <c:v>275.10000000000002</c:v>
                </c:pt>
                <c:pt idx="7">
                  <c:v>441</c:v>
                </c:pt>
                <c:pt idx="8">
                  <c:v>292</c:v>
                </c:pt>
                <c:pt idx="9">
                  <c:v>1172.3</c:v>
                </c:pt>
                <c:pt idx="10">
                  <c:v>1172.3</c:v>
                </c:pt>
                <c:pt idx="11">
                  <c:v>6386.8</c:v>
                </c:pt>
                <c:pt idx="12">
                  <c:v>275.10000000000002</c:v>
                </c:pt>
                <c:pt idx="13">
                  <c:v>6114.5</c:v>
                </c:pt>
                <c:pt idx="14">
                  <c:v>476.5</c:v>
                </c:pt>
                <c:pt idx="15">
                  <c:v>292</c:v>
                </c:pt>
                <c:pt idx="16">
                  <c:v>441</c:v>
                </c:pt>
                <c:pt idx="17">
                  <c:v>3193.4</c:v>
                </c:pt>
                <c:pt idx="18">
                  <c:v>1172.3</c:v>
                </c:pt>
                <c:pt idx="19">
                  <c:v>264.2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'TRAINING LOG CHART'!$N$25</c:f>
              <c:strCache>
                <c:ptCount val="1"/>
                <c:pt idx="0">
                  <c:v>Sum of Sum of 202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'TRAINING LOG CHART'!$I$26:$I$46</c:f>
              <c:strCache>
                <c:ptCount val="20"/>
                <c:pt idx="0">
                  <c:v>8.6</c:v>
                </c:pt>
                <c:pt idx="1">
                  <c:v>9</c:v>
                </c:pt>
                <c:pt idx="2">
                  <c:v>9.1</c:v>
                </c:pt>
                <c:pt idx="3">
                  <c:v>9.6</c:v>
                </c:pt>
                <c:pt idx="4">
                  <c:v>13.9</c:v>
                </c:pt>
                <c:pt idx="5">
                  <c:v>14.4</c:v>
                </c:pt>
                <c:pt idx="6">
                  <c:v>14.5</c:v>
                </c:pt>
                <c:pt idx="7">
                  <c:v>14.7</c:v>
                </c:pt>
                <c:pt idx="8">
                  <c:v>15.4</c:v>
                </c:pt>
                <c:pt idx="9">
                  <c:v>15.5</c:v>
                </c:pt>
                <c:pt idx="10">
                  <c:v>24.9</c:v>
                </c:pt>
                <c:pt idx="11">
                  <c:v>(blank)</c:v>
                </c:pt>
                <c:pt idx="12">
                  <c:v>F</c:v>
                </c:pt>
                <c:pt idx="13">
                  <c:v>Grand Total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TOTALS</c:v>
                </c:pt>
                <c:pt idx="18">
                  <c:v>U</c:v>
                </c:pt>
                <c:pt idx="19">
                  <c:v>W</c:v>
                </c:pt>
              </c:strCache>
            </c:strRef>
          </c:cat>
          <c:val>
            <c:numRef>
              <c:f>'TRAINING LOG CHART'!$N$26:$N$46</c:f>
              <c:numCache>
                <c:formatCode>General</c:formatCode>
                <c:ptCount val="20"/>
                <c:pt idx="0">
                  <c:v>19</c:v>
                </c:pt>
                <c:pt idx="1">
                  <c:v>52</c:v>
                </c:pt>
                <c:pt idx="2">
                  <c:v>30</c:v>
                </c:pt>
                <c:pt idx="3">
                  <c:v>19</c:v>
                </c:pt>
                <c:pt idx="4">
                  <c:v>19</c:v>
                </c:pt>
                <c:pt idx="5">
                  <c:v>33</c:v>
                </c:pt>
                <c:pt idx="6">
                  <c:v>19</c:v>
                </c:pt>
                <c:pt idx="7">
                  <c:v>30</c:v>
                </c:pt>
                <c:pt idx="8">
                  <c:v>19</c:v>
                </c:pt>
                <c:pt idx="9">
                  <c:v>47</c:v>
                </c:pt>
                <c:pt idx="10">
                  <c:v>47</c:v>
                </c:pt>
                <c:pt idx="11">
                  <c:v>374</c:v>
                </c:pt>
                <c:pt idx="12">
                  <c:v>19</c:v>
                </c:pt>
                <c:pt idx="13">
                  <c:v>354</c:v>
                </c:pt>
                <c:pt idx="14">
                  <c:v>33</c:v>
                </c:pt>
                <c:pt idx="15">
                  <c:v>19</c:v>
                </c:pt>
                <c:pt idx="16">
                  <c:v>30</c:v>
                </c:pt>
                <c:pt idx="17">
                  <c:v>187</c:v>
                </c:pt>
                <c:pt idx="18">
                  <c:v>47</c:v>
                </c:pt>
                <c:pt idx="19">
                  <c:v>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'TRAINING LOG CHART'!$O$25</c:f>
              <c:strCache>
                <c:ptCount val="1"/>
                <c:pt idx="0">
                  <c:v>Sum of Sum of 0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'TRAINING LOG CHART'!$I$26:$I$46</c:f>
              <c:strCache>
                <c:ptCount val="20"/>
                <c:pt idx="0">
                  <c:v>8.6</c:v>
                </c:pt>
                <c:pt idx="1">
                  <c:v>9</c:v>
                </c:pt>
                <c:pt idx="2">
                  <c:v>9.1</c:v>
                </c:pt>
                <c:pt idx="3">
                  <c:v>9.6</c:v>
                </c:pt>
                <c:pt idx="4">
                  <c:v>13.9</c:v>
                </c:pt>
                <c:pt idx="5">
                  <c:v>14.4</c:v>
                </c:pt>
                <c:pt idx="6">
                  <c:v>14.5</c:v>
                </c:pt>
                <c:pt idx="7">
                  <c:v>14.7</c:v>
                </c:pt>
                <c:pt idx="8">
                  <c:v>15.4</c:v>
                </c:pt>
                <c:pt idx="9">
                  <c:v>15.5</c:v>
                </c:pt>
                <c:pt idx="10">
                  <c:v>24.9</c:v>
                </c:pt>
                <c:pt idx="11">
                  <c:v>(blank)</c:v>
                </c:pt>
                <c:pt idx="12">
                  <c:v>F</c:v>
                </c:pt>
                <c:pt idx="13">
                  <c:v>Grand Total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TOTALS</c:v>
                </c:pt>
                <c:pt idx="18">
                  <c:v>U</c:v>
                </c:pt>
                <c:pt idx="19">
                  <c:v>W</c:v>
                </c:pt>
              </c:strCache>
            </c:strRef>
          </c:cat>
          <c:val>
            <c:numRef>
              <c:f>'TRAINING LOG CHART'!$O$26:$O$46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7449264"/>
        <c:axId val="-737454704"/>
      </c:lineChart>
      <c:catAx>
        <c:axId val="-7374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7454704"/>
        <c:crosses val="autoZero"/>
        <c:auto val="1"/>
        <c:lblAlgn val="ctr"/>
        <c:lblOffset val="100"/>
        <c:noMultiLvlLbl val="0"/>
      </c:catAx>
      <c:valAx>
        <c:axId val="-7374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744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[EB BIL.xlsx]TRAINING LOG CHART!PivotTable7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7.2646664463613536E-2"/>
          <c:y val="0.16564596092155148"/>
          <c:w val="0.62553839959585367"/>
          <c:h val="0.50964129483814524"/>
        </c:manualLayout>
      </c:layout>
      <c:lineChart>
        <c:grouping val="standard"/>
        <c:varyColors val="0"/>
        <c:ser>
          <c:idx val="0"/>
          <c:order val="0"/>
          <c:tx>
            <c:strRef>
              <c:f>'TRAINING LOG CHART'!$F$51</c:f>
              <c:strCache>
                <c:ptCount val="1"/>
                <c:pt idx="0">
                  <c:v>Sum of 378.42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'TRAINING LOG CHART'!$E$52:$E$79</c:f>
              <c:strCache>
                <c:ptCount val="27"/>
                <c:pt idx="0">
                  <c:v>0</c:v>
                </c:pt>
                <c:pt idx="1">
                  <c:v>9.6</c:v>
                </c:pt>
                <c:pt idx="2">
                  <c:v>10.4</c:v>
                </c:pt>
                <c:pt idx="3">
                  <c:v>10.6</c:v>
                </c:pt>
                <c:pt idx="4">
                  <c:v>12.5</c:v>
                </c:pt>
                <c:pt idx="5">
                  <c:v>15.5</c:v>
                </c:pt>
                <c:pt idx="6">
                  <c:v>17.1</c:v>
                </c:pt>
                <c:pt idx="7">
                  <c:v>18.7</c:v>
                </c:pt>
                <c:pt idx="8">
                  <c:v>20.1</c:v>
                </c:pt>
                <c:pt idx="9">
                  <c:v>321.5</c:v>
                </c:pt>
                <c:pt idx="10">
                  <c:v>608.6</c:v>
                </c:pt>
                <c:pt idx="11">
                  <c:v>866</c:v>
                </c:pt>
                <c:pt idx="12">
                  <c:v>868.1</c:v>
                </c:pt>
                <c:pt idx="13">
                  <c:v>956.2</c:v>
                </c:pt>
                <c:pt idx="14">
                  <c:v>979.2</c:v>
                </c:pt>
                <c:pt idx="15">
                  <c:v>1000.9</c:v>
                </c:pt>
                <c:pt idx="16">
                  <c:v>(blank)</c:v>
                </c:pt>
                <c:pt idx="17">
                  <c:v>7ar</c:v>
                </c:pt>
                <c:pt idx="18">
                  <c:v>8ar</c:v>
                </c:pt>
                <c:pt idx="19">
                  <c:v>Bar</c:v>
                </c:pt>
                <c:pt idx="20">
                  <c:v>Grand Total</c:v>
                </c:pt>
                <c:pt idx="21">
                  <c:v>mzp</c:v>
                </c:pt>
                <c:pt idx="22">
                  <c:v>nsn</c:v>
                </c:pt>
                <c:pt idx="23">
                  <c:v>shoe 2</c:v>
                </c:pt>
                <c:pt idx="24">
                  <c:v>Shoe 7</c:v>
                </c:pt>
                <c:pt idx="25">
                  <c:v>Shoe 8</c:v>
                </c:pt>
                <c:pt idx="26">
                  <c:v>shoe9</c:v>
                </c:pt>
              </c:strCache>
            </c:strRef>
          </c:cat>
          <c:val>
            <c:numRef>
              <c:f>'TRAINING LOG CHART'!$F$52:$F$79</c:f>
              <c:numCache>
                <c:formatCode>General</c:formatCode>
                <c:ptCount val="27"/>
                <c:pt idx="0">
                  <c:v>0</c:v>
                </c:pt>
                <c:pt idx="1">
                  <c:v>539.5</c:v>
                </c:pt>
                <c:pt idx="2">
                  <c:v>528.6</c:v>
                </c:pt>
                <c:pt idx="3">
                  <c:v>1984.7</c:v>
                </c:pt>
                <c:pt idx="4">
                  <c:v>538.20000000000005</c:v>
                </c:pt>
                <c:pt idx="5">
                  <c:v>539.5</c:v>
                </c:pt>
                <c:pt idx="6">
                  <c:v>1984.7</c:v>
                </c:pt>
                <c:pt idx="7">
                  <c:v>528.6</c:v>
                </c:pt>
                <c:pt idx="8">
                  <c:v>538.20000000000005</c:v>
                </c:pt>
                <c:pt idx="9">
                  <c:v>0</c:v>
                </c:pt>
                <c:pt idx="10">
                  <c:v>528.6</c:v>
                </c:pt>
                <c:pt idx="11">
                  <c:v>538.20000000000005</c:v>
                </c:pt>
                <c:pt idx="12">
                  <c:v>539.5</c:v>
                </c:pt>
                <c:pt idx="13">
                  <c:v>539.5</c:v>
                </c:pt>
                <c:pt idx="14">
                  <c:v>528.6</c:v>
                </c:pt>
                <c:pt idx="15">
                  <c:v>538.20000000000005</c:v>
                </c:pt>
                <c:pt idx="16">
                  <c:v>5954.1</c:v>
                </c:pt>
                <c:pt idx="17">
                  <c:v>539.5</c:v>
                </c:pt>
                <c:pt idx="18">
                  <c:v>528.6</c:v>
                </c:pt>
                <c:pt idx="19">
                  <c:v>0</c:v>
                </c:pt>
                <c:pt idx="20">
                  <c:v>25137.000000000004</c:v>
                </c:pt>
                <c:pt idx="21">
                  <c:v>0</c:v>
                </c:pt>
                <c:pt idx="22">
                  <c:v>538.20000000000005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'TRAINING LOG CHART'!$G$51</c:f>
              <c:strCache>
                <c:ptCount val="1"/>
                <c:pt idx="0">
                  <c:v>Sum of 608.9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'TRAINING LOG CHART'!$E$52:$E$79</c:f>
              <c:strCache>
                <c:ptCount val="27"/>
                <c:pt idx="0">
                  <c:v>0</c:v>
                </c:pt>
                <c:pt idx="1">
                  <c:v>9.6</c:v>
                </c:pt>
                <c:pt idx="2">
                  <c:v>10.4</c:v>
                </c:pt>
                <c:pt idx="3">
                  <c:v>10.6</c:v>
                </c:pt>
                <c:pt idx="4">
                  <c:v>12.5</c:v>
                </c:pt>
                <c:pt idx="5">
                  <c:v>15.5</c:v>
                </c:pt>
                <c:pt idx="6">
                  <c:v>17.1</c:v>
                </c:pt>
                <c:pt idx="7">
                  <c:v>18.7</c:v>
                </c:pt>
                <c:pt idx="8">
                  <c:v>20.1</c:v>
                </c:pt>
                <c:pt idx="9">
                  <c:v>321.5</c:v>
                </c:pt>
                <c:pt idx="10">
                  <c:v>608.6</c:v>
                </c:pt>
                <c:pt idx="11">
                  <c:v>866</c:v>
                </c:pt>
                <c:pt idx="12">
                  <c:v>868.1</c:v>
                </c:pt>
                <c:pt idx="13">
                  <c:v>956.2</c:v>
                </c:pt>
                <c:pt idx="14">
                  <c:v>979.2</c:v>
                </c:pt>
                <c:pt idx="15">
                  <c:v>1000.9</c:v>
                </c:pt>
                <c:pt idx="16">
                  <c:v>(blank)</c:v>
                </c:pt>
                <c:pt idx="17">
                  <c:v>7ar</c:v>
                </c:pt>
                <c:pt idx="18">
                  <c:v>8ar</c:v>
                </c:pt>
                <c:pt idx="19">
                  <c:v>Bar</c:v>
                </c:pt>
                <c:pt idx="20">
                  <c:v>Grand Total</c:v>
                </c:pt>
                <c:pt idx="21">
                  <c:v>mzp</c:v>
                </c:pt>
                <c:pt idx="22">
                  <c:v>nsn</c:v>
                </c:pt>
                <c:pt idx="23">
                  <c:v>shoe 2</c:v>
                </c:pt>
                <c:pt idx="24">
                  <c:v>Shoe 7</c:v>
                </c:pt>
                <c:pt idx="25">
                  <c:v>Shoe 8</c:v>
                </c:pt>
                <c:pt idx="26">
                  <c:v>shoe9</c:v>
                </c:pt>
              </c:strCache>
            </c:strRef>
          </c:cat>
          <c:val>
            <c:numRef>
              <c:f>'TRAINING LOG CHART'!$G$52:$G$79</c:f>
              <c:numCache>
                <c:formatCode>General</c:formatCode>
                <c:ptCount val="27"/>
                <c:pt idx="0">
                  <c:v>0</c:v>
                </c:pt>
                <c:pt idx="1">
                  <c:v>868.1</c:v>
                </c:pt>
                <c:pt idx="2">
                  <c:v>850.5</c:v>
                </c:pt>
                <c:pt idx="3">
                  <c:v>3193.4</c:v>
                </c:pt>
                <c:pt idx="4">
                  <c:v>968</c:v>
                </c:pt>
                <c:pt idx="5">
                  <c:v>868.1</c:v>
                </c:pt>
                <c:pt idx="6">
                  <c:v>3193.4</c:v>
                </c:pt>
                <c:pt idx="7">
                  <c:v>850.5</c:v>
                </c:pt>
                <c:pt idx="8">
                  <c:v>968</c:v>
                </c:pt>
                <c:pt idx="9">
                  <c:v>0</c:v>
                </c:pt>
                <c:pt idx="10">
                  <c:v>850.5</c:v>
                </c:pt>
                <c:pt idx="11">
                  <c:v>968</c:v>
                </c:pt>
                <c:pt idx="12">
                  <c:v>868.1</c:v>
                </c:pt>
                <c:pt idx="13">
                  <c:v>868.1</c:v>
                </c:pt>
                <c:pt idx="14">
                  <c:v>850.5</c:v>
                </c:pt>
                <c:pt idx="15">
                  <c:v>968</c:v>
                </c:pt>
                <c:pt idx="16">
                  <c:v>9580.2000000000007</c:v>
                </c:pt>
                <c:pt idx="17">
                  <c:v>868.1</c:v>
                </c:pt>
                <c:pt idx="18">
                  <c:v>850.5</c:v>
                </c:pt>
                <c:pt idx="19">
                  <c:v>0</c:v>
                </c:pt>
                <c:pt idx="20">
                  <c:v>41160</c:v>
                </c:pt>
                <c:pt idx="21">
                  <c:v>0</c:v>
                </c:pt>
                <c:pt idx="22">
                  <c:v>968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7453072"/>
        <c:axId val="-737452528"/>
      </c:lineChart>
      <c:catAx>
        <c:axId val="-73745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7452528"/>
        <c:crosses val="autoZero"/>
        <c:auto val="1"/>
        <c:lblAlgn val="ctr"/>
        <c:lblOffset val="100"/>
        <c:noMultiLvlLbl val="0"/>
      </c:catAx>
      <c:valAx>
        <c:axId val="-7374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745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3</xdr:row>
      <xdr:rowOff>142875</xdr:rowOff>
    </xdr:from>
    <xdr:ext cx="184731" cy="264560"/>
    <xdr:sp macro="" textlink="">
      <xdr:nvSpPr>
        <xdr:cNvPr id="5" name="TextBox 4"/>
        <xdr:cNvSpPr txBox="1"/>
      </xdr:nvSpPr>
      <xdr:spPr>
        <a:xfrm>
          <a:off x="2667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0</xdr:col>
      <xdr:colOff>0</xdr:colOff>
      <xdr:row>0</xdr:row>
      <xdr:rowOff>9525</xdr:rowOff>
    </xdr:from>
    <xdr:to>
      <xdr:col>1</xdr:col>
      <xdr:colOff>400050</xdr:colOff>
      <xdr:row>3</xdr:row>
      <xdr:rowOff>0</xdr:rowOff>
    </xdr:to>
    <xdr:sp macro="" textlink="">
      <xdr:nvSpPr>
        <xdr:cNvPr id="7" name="Rectangle 6"/>
        <xdr:cNvSpPr/>
      </xdr:nvSpPr>
      <xdr:spPr>
        <a:xfrm>
          <a:off x="0" y="9525"/>
          <a:ext cx="1047750" cy="561975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685800</xdr:colOff>
      <xdr:row>0</xdr:row>
      <xdr:rowOff>28575</xdr:rowOff>
    </xdr:from>
    <xdr:to>
      <xdr:col>7</xdr:col>
      <xdr:colOff>590550</xdr:colOff>
      <xdr:row>2</xdr:row>
      <xdr:rowOff>171450</xdr:rowOff>
    </xdr:to>
    <xdr:sp macro="" textlink="">
      <xdr:nvSpPr>
        <xdr:cNvPr id="8" name="Rectangle 7"/>
        <xdr:cNvSpPr/>
      </xdr:nvSpPr>
      <xdr:spPr>
        <a:xfrm>
          <a:off x="5572125" y="28575"/>
          <a:ext cx="1028700" cy="523875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</xdr:row>
      <xdr:rowOff>38100</xdr:rowOff>
    </xdr:from>
    <xdr:to>
      <xdr:col>8</xdr:col>
      <xdr:colOff>333375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24</xdr:row>
      <xdr:rowOff>9525</xdr:rowOff>
    </xdr:from>
    <xdr:to>
      <xdr:col>7</xdr:col>
      <xdr:colOff>447675</xdr:colOff>
      <xdr:row>46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54</xdr:row>
      <xdr:rowOff>57150</xdr:rowOff>
    </xdr:from>
    <xdr:to>
      <xdr:col>3</xdr:col>
      <xdr:colOff>666750</xdr:colOff>
      <xdr:row>71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142874</xdr:colOff>
      <xdr:row>2</xdr:row>
      <xdr:rowOff>171450</xdr:rowOff>
    </xdr:to>
    <xdr:sp macro="" textlink="">
      <xdr:nvSpPr>
        <xdr:cNvPr id="2" name="Rectangle 1"/>
        <xdr:cNvSpPr/>
      </xdr:nvSpPr>
      <xdr:spPr>
        <a:xfrm>
          <a:off x="0" y="9525"/>
          <a:ext cx="1362074" cy="542925"/>
        </a:xfrm>
        <a:prstGeom prst="rect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504825</xdr:colOff>
      <xdr:row>0</xdr:row>
      <xdr:rowOff>0</xdr:rowOff>
    </xdr:from>
    <xdr:to>
      <xdr:col>7</xdr:col>
      <xdr:colOff>581025</xdr:colOff>
      <xdr:row>2</xdr:row>
      <xdr:rowOff>161925</xdr:rowOff>
    </xdr:to>
    <xdr:sp macro="" textlink="">
      <xdr:nvSpPr>
        <xdr:cNvPr id="4" name="Rectangle 3"/>
        <xdr:cNvSpPr/>
      </xdr:nvSpPr>
      <xdr:spPr>
        <a:xfrm>
          <a:off x="3552825" y="0"/>
          <a:ext cx="1752600" cy="542925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VEWIRE" refreshedDate="45404.48550185185" createdVersion="5" refreshedVersion="5" minRefreshableVersion="3" recordCount="6">
  <cacheSource type="worksheet">
    <worksheetSource ref="A1:I7" sheet="TRAINING LOG CHART"/>
  </cacheSource>
  <cacheFields count="9">
    <cacheField name="ROW LABELS" numFmtId="0">
      <sharedItems count="6">
        <s v="2.35.67"/>
        <s v="2.76.56"/>
        <s v="3.65.84"/>
        <s v="3.45.87"/>
        <s v="2.94.67"/>
        <s v="Grand total"/>
      </sharedItems>
    </cacheField>
    <cacheField name="Sum of 45" numFmtId="0">
      <sharedItems containsSemiMixedTypes="0" containsString="0" containsNumber="1" containsInteger="1" minValue="47" maxValue="249"/>
    </cacheField>
    <cacheField name="sum of 41.5" numFmtId="0">
      <sharedItems containsSemiMixedTypes="0" containsString="0" containsNumber="1" minValue="18.5" maxValue="139.5"/>
    </cacheField>
    <cacheField name="sum of 5.18" numFmtId="0">
      <sharedItems containsSemiMixedTypes="0" containsString="0" containsNumber="1" minValue="5.0999999999999996" maxValue="25.89"/>
    </cacheField>
    <cacheField name="sum of 39.6" numFmtId="0">
      <sharedItems containsSemiMixedTypes="0" containsString="0" containsNumber="1" minValue="30.8" maxValue="172.4"/>
    </cacheField>
    <cacheField name="sum of 63.6" numFmtId="0">
      <sharedItems containsSemiMixedTypes="0" containsString="0" containsNumber="1" minValue="23.3" maxValue="194.7"/>
    </cacheField>
    <cacheField name="sum of 4.66" numFmtId="0">
      <sharedItems containsSemiMixedTypes="0" containsString="0" containsNumber="1" minValue="4.29" maxValue="73.710000000000008"/>
    </cacheField>
    <cacheField name="sum of 53" numFmtId="0">
      <sharedItems containsSemiMixedTypes="0" containsString="0" containsNumber="1" minValue="56.2" maxValue="302.29999999999995"/>
    </cacheField>
    <cacheField name="sum of 5" numFmtId="0">
      <sharedItems containsSemiMixedTypes="0" containsString="0" containsNumber="1" containsInteger="1" minValue="2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IVEWIRE" refreshedDate="45404.494593402778" createdVersion="5" refreshedVersion="5" minRefreshableVersion="3" recordCount="22">
  <cacheSource type="worksheet">
    <worksheetSource ref="A24:G46" sheet="TRAINING LOG CHART"/>
  </cacheSource>
  <cacheFields count="7">
    <cacheField name="Row Labels" numFmtId="0">
      <sharedItems containsMixedTypes="1" containsNumber="1" minValue="8.6" maxValue="24.9" count="20">
        <s v="F"/>
        <n v="9"/>
        <n v="14.5"/>
        <s v="R"/>
        <n v="14.4"/>
        <s v="S"/>
        <n v="9.6"/>
        <n v="15.4"/>
        <s v="T"/>
        <n v="9.1"/>
        <n v="14.7"/>
        <s v="TOTALS"/>
        <s v="(blank)"/>
        <s v="U"/>
        <n v="15.5"/>
        <n v="24.9"/>
        <s v="W"/>
        <n v="8.6"/>
        <n v="13.9"/>
        <s v="Grand Total"/>
      </sharedItems>
    </cacheField>
    <cacheField name="Sum of 169.2" numFmtId="0">
      <sharedItems containsSemiMixedTypes="0" containsString="0" containsNumber="1" minValue="164.2" maxValue="3800.2"/>
    </cacheField>
    <cacheField name="Sum of 272.2" numFmtId="0">
      <sharedItems containsSemiMixedTypes="0" containsString="0" containsNumber="1" minValue="264.2" maxValue="6114.5"/>
    </cacheField>
    <cacheField name="Sum of 6.52" numFmtId="0">
      <sharedItems containsSemiMixedTypes="0" containsString="0" containsNumber="1" minValue="8.3000000000000007" maxValue="191.40000000000003"/>
    </cacheField>
    <cacheField name="Sum of 20" numFmtId="0">
      <sharedItems containsSemiMixedTypes="0" containsString="0" containsNumber="1" containsInteger="1" minValue="19" maxValue="354"/>
    </cacheField>
    <cacheField name="Sum of 202" numFmtId="0">
      <sharedItems containsSemiMixedTypes="0" containsString="0" containsNumber="1" containsInteger="1" minValue="19" maxValue="354"/>
    </cacheField>
    <cacheField name="Sum of 0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IVEWIRE" refreshedDate="45404.500362384257" createdVersion="5" refreshedVersion="5" minRefreshableVersion="3" recordCount="28">
  <cacheSource type="worksheet">
    <worksheetSource ref="A50:C78" sheet="TRAINING LOG CHART"/>
  </cacheSource>
  <cacheFields count="3">
    <cacheField name="Row Labels" numFmtId="0">
      <sharedItems containsMixedTypes="1" containsNumber="1" minValue="0" maxValue="1000.9" count="27">
        <n v="0"/>
        <n v="9.6"/>
        <n v="10.4"/>
        <n v="10.6"/>
        <n v="12.5"/>
        <n v="15.5"/>
        <n v="17.100000000000001"/>
        <n v="18.7"/>
        <n v="20.100000000000001"/>
        <n v="321.5"/>
        <n v="608.6"/>
        <n v="866"/>
        <n v="868.1"/>
        <n v="956.2"/>
        <n v="979.2"/>
        <n v="1000.9"/>
        <s v="(blank)"/>
        <s v="7ar"/>
        <s v="8ar"/>
        <s v="Bar"/>
        <s v="Grand Total"/>
        <s v="mzp"/>
        <s v="nsn"/>
        <s v="shoe 2"/>
        <s v="Shoe 7"/>
        <s v="Shoe 8"/>
        <s v="shoe9"/>
      </sharedItems>
    </cacheField>
    <cacheField name="Sum of Sum of 378.42" numFmtId="0">
      <sharedItems containsSemiMixedTypes="0" containsString="0" containsNumber="1" minValue="0" maxValue="21546.000000000004"/>
    </cacheField>
    <cacheField name="Sum of Sum of 608.9" numFmtId="0">
      <sharedItems containsSemiMixedTypes="0" containsString="0" containsNumber="1" minValue="0" maxValue="352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47"/>
    <n v="34.5"/>
    <n v="5.24"/>
    <n v="38.5"/>
    <n v="48.6"/>
    <n v="56"/>
    <n v="60.7"/>
    <n v="3"/>
  </r>
  <r>
    <x v="1"/>
    <n v="50"/>
    <n v="27.5"/>
    <n v="5.17"/>
    <n v="35.700000000000003"/>
    <n v="53.7"/>
    <n v="4.37"/>
    <n v="56.2"/>
    <n v="3"/>
  </r>
  <r>
    <x v="2"/>
    <n v="53"/>
    <n v="20.5"/>
    <n v="5.23"/>
    <n v="32.799999999999997"/>
    <n v="23.3"/>
    <n v="4.38"/>
    <n v="64.8"/>
    <n v="2"/>
  </r>
  <r>
    <x v="3"/>
    <n v="48"/>
    <n v="18.5"/>
    <n v="5.15"/>
    <n v="30.8"/>
    <n v="38.9"/>
    <n v="4.29"/>
    <n v="61.7"/>
    <n v="4"/>
  </r>
  <r>
    <x v="4"/>
    <n v="51"/>
    <n v="38.5"/>
    <n v="5.0999999999999996"/>
    <n v="34.6"/>
    <n v="30.2"/>
    <n v="4.67"/>
    <n v="58.9"/>
    <n v="2"/>
  </r>
  <r>
    <x v="5"/>
    <n v="249"/>
    <n v="139.5"/>
    <n v="25.89"/>
    <n v="172.4"/>
    <n v="194.7"/>
    <n v="73.710000000000008"/>
    <n v="302.29999999999995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">
  <r>
    <x v="0"/>
    <n v="171"/>
    <n v="275.10000000000002"/>
    <n v="8.6"/>
    <n v="19"/>
    <n v="19"/>
    <n v="0"/>
  </r>
  <r>
    <x v="1"/>
    <n v="171"/>
    <n v="275.10000000000002"/>
    <n v="8.6"/>
    <n v="19"/>
    <n v="19"/>
    <n v="0"/>
  </r>
  <r>
    <x v="2"/>
    <n v="171"/>
    <n v="275.10000000000002"/>
    <n v="8.6"/>
    <n v="19"/>
    <n v="19"/>
    <n v="0"/>
  </r>
  <r>
    <x v="3"/>
    <n v="296.10000000000002"/>
    <n v="476.5"/>
    <n v="14.9"/>
    <n v="33"/>
    <n v="33"/>
    <n v="0"/>
  </r>
  <r>
    <x v="1"/>
    <n v="296.10000000000002"/>
    <n v="476.5"/>
    <n v="14.9"/>
    <n v="33"/>
    <n v="33"/>
    <n v="0"/>
  </r>
  <r>
    <x v="4"/>
    <n v="296.10000000000002"/>
    <n v="476.5"/>
    <n v="14.9"/>
    <n v="33"/>
    <n v="33"/>
    <n v="0"/>
  </r>
  <r>
    <x v="5"/>
    <n v="181.5"/>
    <n v="292"/>
    <n v="9.1"/>
    <n v="19"/>
    <n v="19"/>
    <n v="0"/>
  </r>
  <r>
    <x v="6"/>
    <n v="181.5"/>
    <n v="292"/>
    <n v="9.1"/>
    <n v="19"/>
    <n v="19"/>
    <n v="0"/>
  </r>
  <r>
    <x v="7"/>
    <n v="181.5"/>
    <n v="292"/>
    <n v="9.1"/>
    <n v="19"/>
    <n v="19"/>
    <n v="0"/>
  </r>
  <r>
    <x v="8"/>
    <n v="274.10000000000002"/>
    <n v="441"/>
    <n v="13.8"/>
    <n v="30"/>
    <n v="30"/>
    <n v="0"/>
  </r>
  <r>
    <x v="9"/>
    <n v="274.10000000000002"/>
    <n v="441"/>
    <n v="13.8"/>
    <n v="30"/>
    <n v="30"/>
    <n v="0"/>
  </r>
  <r>
    <x v="10"/>
    <n v="274.10000000000002"/>
    <n v="441"/>
    <n v="13.8"/>
    <n v="30"/>
    <n v="30"/>
    <n v="0"/>
  </r>
  <r>
    <x v="11"/>
    <n v="1984.7"/>
    <n v="3193.4"/>
    <n v="100"/>
    <n v="187"/>
    <n v="187"/>
    <n v="0"/>
  </r>
  <r>
    <x v="12"/>
    <n v="1984.7"/>
    <n v="3193.4"/>
    <n v="100"/>
    <n v="187"/>
    <n v="187"/>
    <n v="0"/>
  </r>
  <r>
    <x v="12"/>
    <n v="1984.7"/>
    <n v="3193.4"/>
    <n v="100"/>
    <n v="187"/>
    <n v="187"/>
    <n v="0"/>
  </r>
  <r>
    <x v="13"/>
    <n v="728.6"/>
    <n v="1172.3"/>
    <n v="36.700000000000003"/>
    <n v="47"/>
    <n v="47"/>
    <n v="0"/>
  </r>
  <r>
    <x v="14"/>
    <n v="728.6"/>
    <n v="1172.3"/>
    <n v="36.700000000000003"/>
    <n v="47"/>
    <n v="47"/>
    <n v="0"/>
  </r>
  <r>
    <x v="15"/>
    <n v="728.6"/>
    <n v="1172.3"/>
    <n v="36.700000000000003"/>
    <n v="47"/>
    <n v="47"/>
    <n v="0"/>
  </r>
  <r>
    <x v="16"/>
    <n v="164.2"/>
    <n v="264.2"/>
    <n v="8.3000000000000007"/>
    <n v="19"/>
    <n v="19"/>
    <n v="0"/>
  </r>
  <r>
    <x v="17"/>
    <n v="164.2"/>
    <n v="264.2"/>
    <n v="8.3000000000000007"/>
    <n v="19"/>
    <n v="19"/>
    <n v="0"/>
  </r>
  <r>
    <x v="18"/>
    <n v="164.2"/>
    <n v="264.2"/>
    <n v="8.3000000000000007"/>
    <n v="19"/>
    <n v="19"/>
    <n v="0"/>
  </r>
  <r>
    <x v="19"/>
    <n v="3800.2"/>
    <n v="6114.5"/>
    <n v="191.40000000000003"/>
    <n v="354"/>
    <n v="354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8">
  <r>
    <x v="0"/>
    <n v="0"/>
    <n v="0"/>
  </r>
  <r>
    <x v="1"/>
    <n v="539.5"/>
    <n v="868.1"/>
  </r>
  <r>
    <x v="2"/>
    <n v="528.6"/>
    <n v="850.5"/>
  </r>
  <r>
    <x v="3"/>
    <n v="1984.7"/>
    <n v="3193.4"/>
  </r>
  <r>
    <x v="4"/>
    <n v="538.20000000000005"/>
    <n v="968"/>
  </r>
  <r>
    <x v="5"/>
    <n v="539.5"/>
    <n v="868.1"/>
  </r>
  <r>
    <x v="6"/>
    <n v="1984.7"/>
    <n v="3193.4"/>
  </r>
  <r>
    <x v="7"/>
    <n v="528.6"/>
    <n v="850.5"/>
  </r>
  <r>
    <x v="8"/>
    <n v="538.20000000000005"/>
    <n v="968"/>
  </r>
  <r>
    <x v="9"/>
    <n v="0"/>
    <n v="0"/>
  </r>
  <r>
    <x v="10"/>
    <n v="528.6"/>
    <n v="850.5"/>
  </r>
  <r>
    <x v="11"/>
    <n v="538.20000000000005"/>
    <n v="968"/>
  </r>
  <r>
    <x v="12"/>
    <n v="539.5"/>
    <n v="868.1"/>
  </r>
  <r>
    <x v="13"/>
    <n v="539.5"/>
    <n v="868.1"/>
  </r>
  <r>
    <x v="14"/>
    <n v="528.6"/>
    <n v="850.5"/>
  </r>
  <r>
    <x v="15"/>
    <n v="538.20000000000005"/>
    <n v="968"/>
  </r>
  <r>
    <x v="16"/>
    <n v="5954.1"/>
    <n v="9580.2000000000007"/>
  </r>
  <r>
    <x v="17"/>
    <n v="539.5"/>
    <n v="868.1"/>
  </r>
  <r>
    <x v="18"/>
    <n v="528.6"/>
    <n v="850.5"/>
  </r>
  <r>
    <x v="19"/>
    <n v="0"/>
    <n v="0"/>
  </r>
  <r>
    <x v="20"/>
    <n v="3591"/>
    <n v="5880"/>
  </r>
  <r>
    <x v="21"/>
    <n v="0"/>
    <n v="0"/>
  </r>
  <r>
    <x v="22"/>
    <n v="538.20000000000005"/>
    <n v="968"/>
  </r>
  <r>
    <x v="23"/>
    <n v="0"/>
    <n v="0"/>
  </r>
  <r>
    <x v="24"/>
    <n v="0"/>
    <n v="0"/>
  </r>
  <r>
    <x v="25"/>
    <n v="0"/>
    <n v="0"/>
  </r>
  <r>
    <x v="26"/>
    <n v="0"/>
    <n v="0"/>
  </r>
  <r>
    <x v="20"/>
    <n v="21546.000000000004"/>
    <n v="35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I25:O46" firstHeaderRow="0" firstDataRow="1" firstDataCol="1"/>
  <pivotFields count="7">
    <pivotField axis="axisRow" showAll="0">
      <items count="21">
        <item x="17"/>
        <item x="1"/>
        <item x="9"/>
        <item x="6"/>
        <item x="18"/>
        <item x="4"/>
        <item x="2"/>
        <item x="10"/>
        <item x="7"/>
        <item x="14"/>
        <item x="15"/>
        <item x="12"/>
        <item x="0"/>
        <item x="19"/>
        <item x="3"/>
        <item x="5"/>
        <item x="8"/>
        <item x="11"/>
        <item x="13"/>
        <item x="1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Sum of 169.2" fld="1" baseField="0" baseItem="0"/>
    <dataField name="Sum of Sum of 6.52" fld="3" baseField="0" baseItem="0"/>
    <dataField name="Sum of Sum of 20" fld="4" baseField="0" baseItem="0"/>
    <dataField name="Sum of Sum of 272.2" fld="2" baseField="0" baseItem="0"/>
    <dataField name="Sum of Sum of 202" fld="5" baseField="0" baseItem="0"/>
    <dataField name="Sum of Sum of 0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K1:S8" firstHeaderRow="0" firstDataRow="1" firstDataCol="1"/>
  <pivotFields count="9">
    <pivotField axis="axisRow" showAll="0">
      <items count="7">
        <item x="0"/>
        <item x="1"/>
        <item x="4"/>
        <item x="3"/>
        <item x="2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Sum of 45" fld="1" baseField="0" baseItem="0"/>
    <dataField name="Sum of sum of 41.5" fld="2" baseField="0" baseItem="0"/>
    <dataField name="Sum of sum of 5.18" fld="3" baseField="0" baseItem="0"/>
    <dataField name="Sum of sum of 63.6" fld="5" baseField="0" baseItem="0"/>
    <dataField name="Sum of sum of 39.6" fld="4" baseField="0" baseItem="0"/>
    <dataField name="Sum of sum of 4.66" fld="6" baseField="0" baseItem="0"/>
    <dataField name="Sum of sum of 53" fld="7" baseField="0" baseItem="0"/>
    <dataField name="Sum of sum of 5" fld="8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E51:G79" firstHeaderRow="0" firstDataRow="1" firstDataCol="1"/>
  <pivotFields count="3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378.42" fld="1" baseField="0" baseItem="0"/>
    <dataField name="Sum of 608.9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mailto:CGST@%205%25" TargetMode="External"/><Relationship Id="rId1" Type="http://schemas.openxmlformats.org/officeDocument/2006/relationships/hyperlink" Target="mailto:SGST@%204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/>
  </sheetPr>
  <dimension ref="A1:N15"/>
  <sheetViews>
    <sheetView workbookViewId="0">
      <selection activeCell="C6" sqref="C6:F15"/>
    </sheetView>
  </sheetViews>
  <sheetFormatPr defaultRowHeight="15" x14ac:dyDescent="0.25"/>
  <cols>
    <col min="1" max="1" width="12.140625" customWidth="1"/>
    <col min="2" max="2" width="12.5703125" customWidth="1"/>
    <col min="3" max="3" width="11.28515625" customWidth="1"/>
    <col min="4" max="4" width="14.7109375" customWidth="1"/>
    <col min="5" max="5" width="14.85546875" customWidth="1"/>
    <col min="6" max="6" width="15.5703125" customWidth="1"/>
    <col min="7" max="7" width="11.7109375" customWidth="1"/>
    <col min="8" max="8" width="12" customWidth="1"/>
    <col min="9" max="9" width="12.140625" customWidth="1"/>
    <col min="10" max="10" width="11.42578125" customWidth="1"/>
    <col min="11" max="11" width="17.5703125" customWidth="1"/>
    <col min="14" max="14" width="8.5703125" customWidth="1"/>
  </cols>
  <sheetData>
    <row r="1" spans="1:14" ht="15" customHeight="1" x14ac:dyDescent="0.25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4"/>
      <c r="L1" s="2"/>
      <c r="M1" s="2"/>
      <c r="N1" s="2"/>
    </row>
    <row r="2" spans="1:14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4"/>
      <c r="L2" s="2"/>
      <c r="M2" s="2"/>
      <c r="N2" s="2"/>
    </row>
    <row r="3" spans="1:14" x14ac:dyDescent="0.25">
      <c r="A3" s="75"/>
      <c r="B3" s="76"/>
      <c r="C3" s="76"/>
      <c r="D3" s="76"/>
      <c r="E3" s="76"/>
      <c r="F3" s="76"/>
      <c r="G3" s="76"/>
      <c r="H3" s="76"/>
      <c r="I3" s="76"/>
      <c r="J3" s="76"/>
      <c r="K3" s="77"/>
      <c r="L3" s="2"/>
      <c r="M3" s="2"/>
      <c r="N3" s="2"/>
    </row>
    <row r="4" spans="1:14" ht="25.5" customHeight="1" x14ac:dyDescent="0.25">
      <c r="A4" s="11" t="s">
        <v>2</v>
      </c>
      <c r="B4" s="5" t="s">
        <v>1</v>
      </c>
      <c r="C4" s="5" t="s">
        <v>4</v>
      </c>
      <c r="D4" s="5" t="s">
        <v>6</v>
      </c>
      <c r="E4" s="10" t="s">
        <v>7</v>
      </c>
      <c r="F4" s="5" t="s">
        <v>9</v>
      </c>
      <c r="G4" s="5" t="s">
        <v>11</v>
      </c>
      <c r="H4" s="5" t="s">
        <v>12</v>
      </c>
      <c r="I4" s="5" t="s">
        <v>13</v>
      </c>
      <c r="J4" s="5" t="s">
        <v>15</v>
      </c>
      <c r="K4" s="5" t="s">
        <v>16</v>
      </c>
      <c r="L4" s="2"/>
      <c r="M4" s="2"/>
      <c r="N4" s="2"/>
    </row>
    <row r="5" spans="1:14" ht="15.75" x14ac:dyDescent="0.25">
      <c r="A5" s="12"/>
      <c r="B5" s="6" t="s">
        <v>3</v>
      </c>
      <c r="C5" s="6" t="s">
        <v>5</v>
      </c>
      <c r="D5" s="6" t="s">
        <v>5</v>
      </c>
      <c r="E5" s="6" t="s">
        <v>8</v>
      </c>
      <c r="F5" s="6" t="s">
        <v>10</v>
      </c>
      <c r="G5" s="8" t="s">
        <v>10</v>
      </c>
      <c r="H5" s="6" t="s">
        <v>10</v>
      </c>
      <c r="I5" s="6" t="s">
        <v>14</v>
      </c>
      <c r="J5" s="7"/>
      <c r="K5" s="6" t="s">
        <v>17</v>
      </c>
      <c r="L5" s="2"/>
      <c r="M5" s="2"/>
      <c r="N5" s="2"/>
    </row>
    <row r="6" spans="1:14" x14ac:dyDescent="0.25">
      <c r="A6" s="13" t="s">
        <v>18</v>
      </c>
      <c r="B6" s="13">
        <v>231456</v>
      </c>
      <c r="C6" s="13">
        <v>789</v>
      </c>
      <c r="D6" s="13">
        <v>700</v>
      </c>
      <c r="E6" s="13">
        <f>IF(C6&gt;D6,C6-D6)</f>
        <v>89</v>
      </c>
      <c r="F6" s="13">
        <f>IF(E6&lt;=45,E6*2.5,IF(E6&lt;=90,E6*3.5))</f>
        <v>311.5</v>
      </c>
      <c r="G6" s="13">
        <v>15</v>
      </c>
      <c r="H6" s="13">
        <v>20</v>
      </c>
      <c r="I6" s="13">
        <f>SUM(F6:H6)</f>
        <v>346.5</v>
      </c>
      <c r="J6" s="13">
        <f>7%*I6</f>
        <v>24.255000000000003</v>
      </c>
      <c r="K6" s="13">
        <f>SUM(I6:J6)</f>
        <v>370.755</v>
      </c>
    </row>
    <row r="7" spans="1:14" x14ac:dyDescent="0.25">
      <c r="A7" s="13" t="s">
        <v>19</v>
      </c>
      <c r="B7" s="13">
        <v>235674</v>
      </c>
      <c r="C7" s="13">
        <v>724</v>
      </c>
      <c r="D7" s="13">
        <v>654</v>
      </c>
      <c r="E7" s="13">
        <f t="shared" ref="E7:E15" si="0">IF(C7&gt;D7,C7-D7)</f>
        <v>70</v>
      </c>
      <c r="F7" s="13">
        <f t="shared" ref="F7:F15" si="1">IF(E7&lt;=45,E7*2.5,IF(E7&lt;=90,E7*3.5))</f>
        <v>245</v>
      </c>
      <c r="G7" s="13">
        <v>15</v>
      </c>
      <c r="H7" s="13">
        <v>20</v>
      </c>
      <c r="I7" s="13">
        <f t="shared" ref="I7:I15" si="2">SUM(F7:H7)</f>
        <v>280</v>
      </c>
      <c r="J7" s="13">
        <f t="shared" ref="J7:J15" si="3">7%*I7</f>
        <v>19.600000000000001</v>
      </c>
      <c r="K7" s="13">
        <f t="shared" ref="K7:K15" si="4">SUM(I7:J7)</f>
        <v>299.60000000000002</v>
      </c>
    </row>
    <row r="8" spans="1:14" x14ac:dyDescent="0.25">
      <c r="A8" s="13" t="s">
        <v>20</v>
      </c>
      <c r="B8" s="13">
        <v>123456</v>
      </c>
      <c r="C8" s="13">
        <v>699</v>
      </c>
      <c r="D8" s="13">
        <v>643</v>
      </c>
      <c r="E8" s="13">
        <f t="shared" si="0"/>
        <v>56</v>
      </c>
      <c r="F8" s="13">
        <f t="shared" si="1"/>
        <v>196</v>
      </c>
      <c r="G8" s="13">
        <v>15</v>
      </c>
      <c r="H8" s="13">
        <v>20</v>
      </c>
      <c r="I8" s="13">
        <f t="shared" si="2"/>
        <v>231</v>
      </c>
      <c r="J8" s="13">
        <f t="shared" si="3"/>
        <v>16.170000000000002</v>
      </c>
      <c r="K8" s="13">
        <f t="shared" si="4"/>
        <v>247.17000000000002</v>
      </c>
    </row>
    <row r="9" spans="1:14" x14ac:dyDescent="0.25">
      <c r="A9" s="13" t="s">
        <v>21</v>
      </c>
      <c r="B9" s="13">
        <v>645312</v>
      </c>
      <c r="C9" s="13">
        <v>845</v>
      </c>
      <c r="D9" s="13">
        <v>781</v>
      </c>
      <c r="E9" s="13">
        <f t="shared" si="0"/>
        <v>64</v>
      </c>
      <c r="F9" s="13">
        <f t="shared" si="1"/>
        <v>224</v>
      </c>
      <c r="G9" s="13">
        <v>15</v>
      </c>
      <c r="H9" s="13">
        <v>20</v>
      </c>
      <c r="I9" s="13">
        <f t="shared" si="2"/>
        <v>259</v>
      </c>
      <c r="J9" s="13">
        <f t="shared" si="3"/>
        <v>18.130000000000003</v>
      </c>
      <c r="K9" s="13">
        <f t="shared" si="4"/>
        <v>277.13</v>
      </c>
    </row>
    <row r="10" spans="1:14" x14ac:dyDescent="0.25">
      <c r="A10" s="13" t="s">
        <v>22</v>
      </c>
      <c r="B10" s="13">
        <v>531263</v>
      </c>
      <c r="C10" s="13">
        <v>792</v>
      </c>
      <c r="D10" s="13">
        <v>712</v>
      </c>
      <c r="E10" s="13">
        <f t="shared" si="0"/>
        <v>80</v>
      </c>
      <c r="F10" s="13">
        <f t="shared" si="1"/>
        <v>280</v>
      </c>
      <c r="G10" s="13">
        <v>15</v>
      </c>
      <c r="H10" s="13">
        <v>20</v>
      </c>
      <c r="I10" s="13">
        <f t="shared" si="2"/>
        <v>315</v>
      </c>
      <c r="J10" s="13">
        <f t="shared" si="3"/>
        <v>22.05</v>
      </c>
      <c r="K10" s="13">
        <f t="shared" si="4"/>
        <v>337.05</v>
      </c>
    </row>
    <row r="11" spans="1:14" x14ac:dyDescent="0.25">
      <c r="A11" s="13" t="s">
        <v>23</v>
      </c>
      <c r="B11" s="13">
        <v>425134</v>
      </c>
      <c r="C11" s="13">
        <v>674</v>
      </c>
      <c r="D11" s="13">
        <v>590</v>
      </c>
      <c r="E11" s="13">
        <f t="shared" si="0"/>
        <v>84</v>
      </c>
      <c r="F11" s="13">
        <f t="shared" si="1"/>
        <v>294</v>
      </c>
      <c r="G11" s="13">
        <v>15</v>
      </c>
      <c r="H11" s="13">
        <v>20</v>
      </c>
      <c r="I11" s="13">
        <f t="shared" si="2"/>
        <v>329</v>
      </c>
      <c r="J11" s="13">
        <f t="shared" si="3"/>
        <v>23.03</v>
      </c>
      <c r="K11" s="13">
        <f t="shared" si="4"/>
        <v>352.03</v>
      </c>
    </row>
    <row r="12" spans="1:14" x14ac:dyDescent="0.25">
      <c r="A12" s="13" t="s">
        <v>24</v>
      </c>
      <c r="B12" s="13">
        <v>625452</v>
      </c>
      <c r="C12" s="13">
        <v>860</v>
      </c>
      <c r="D12" s="13">
        <v>799</v>
      </c>
      <c r="E12" s="13">
        <f t="shared" si="0"/>
        <v>61</v>
      </c>
      <c r="F12" s="13">
        <f t="shared" si="1"/>
        <v>213.5</v>
      </c>
      <c r="G12" s="13">
        <v>15</v>
      </c>
      <c r="H12" s="13">
        <v>20</v>
      </c>
      <c r="I12" s="13">
        <f t="shared" si="2"/>
        <v>248.5</v>
      </c>
      <c r="J12" s="13">
        <f t="shared" si="3"/>
        <v>17.395000000000003</v>
      </c>
      <c r="K12" s="13">
        <f t="shared" si="4"/>
        <v>265.89499999999998</v>
      </c>
    </row>
    <row r="13" spans="1:14" x14ac:dyDescent="0.25">
      <c r="A13" s="13" t="s">
        <v>25</v>
      </c>
      <c r="B13" s="13">
        <v>123456</v>
      </c>
      <c r="C13" s="13">
        <v>780</v>
      </c>
      <c r="D13" s="13">
        <v>704</v>
      </c>
      <c r="E13" s="13">
        <f t="shared" si="0"/>
        <v>76</v>
      </c>
      <c r="F13" s="13">
        <f t="shared" si="1"/>
        <v>266</v>
      </c>
      <c r="G13" s="13">
        <v>15</v>
      </c>
      <c r="H13" s="13">
        <v>20</v>
      </c>
      <c r="I13" s="13">
        <f t="shared" si="2"/>
        <v>301</v>
      </c>
      <c r="J13" s="13">
        <f t="shared" si="3"/>
        <v>21.07</v>
      </c>
      <c r="K13" s="13">
        <f t="shared" si="4"/>
        <v>322.07</v>
      </c>
    </row>
    <row r="14" spans="1:14" x14ac:dyDescent="0.25">
      <c r="A14" s="13" t="s">
        <v>26</v>
      </c>
      <c r="B14" s="13">
        <v>352435</v>
      </c>
      <c r="C14" s="13">
        <v>690</v>
      </c>
      <c r="D14" s="13">
        <v>640</v>
      </c>
      <c r="E14" s="13">
        <f t="shared" si="0"/>
        <v>50</v>
      </c>
      <c r="F14" s="13">
        <f t="shared" si="1"/>
        <v>175</v>
      </c>
      <c r="G14" s="13">
        <v>15</v>
      </c>
      <c r="H14" s="13">
        <v>20</v>
      </c>
      <c r="I14" s="13">
        <f t="shared" si="2"/>
        <v>210</v>
      </c>
      <c r="J14" s="13">
        <f t="shared" si="3"/>
        <v>14.700000000000001</v>
      </c>
      <c r="K14" s="13">
        <f t="shared" si="4"/>
        <v>224.7</v>
      </c>
    </row>
    <row r="15" spans="1:14" x14ac:dyDescent="0.25">
      <c r="A15" s="13" t="s">
        <v>27</v>
      </c>
      <c r="B15" s="13">
        <v>234567</v>
      </c>
      <c r="C15" s="13">
        <v>720</v>
      </c>
      <c r="D15" s="13">
        <v>650</v>
      </c>
      <c r="E15" s="13">
        <f t="shared" si="0"/>
        <v>70</v>
      </c>
      <c r="F15" s="13">
        <f t="shared" si="1"/>
        <v>245</v>
      </c>
      <c r="G15" s="13">
        <v>15</v>
      </c>
      <c r="H15" s="13">
        <v>20</v>
      </c>
      <c r="I15" s="13">
        <f t="shared" si="2"/>
        <v>280</v>
      </c>
      <c r="J15" s="13">
        <f t="shared" si="3"/>
        <v>19.600000000000001</v>
      </c>
      <c r="K15" s="13">
        <f t="shared" si="4"/>
        <v>299.60000000000002</v>
      </c>
    </row>
  </sheetData>
  <mergeCells count="1">
    <mergeCell ref="A1:K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A1:J43"/>
  <sheetViews>
    <sheetView topLeftCell="A25" workbookViewId="0">
      <selection activeCell="G38" sqref="G38"/>
    </sheetView>
  </sheetViews>
  <sheetFormatPr defaultRowHeight="15" x14ac:dyDescent="0.25"/>
  <cols>
    <col min="1" max="1" width="9.7109375" customWidth="1"/>
    <col min="2" max="2" width="21" customWidth="1"/>
    <col min="3" max="3" width="18.28515625" customWidth="1"/>
    <col min="4" max="4" width="11.7109375" customWidth="1"/>
    <col min="5" max="5" width="12.42578125" customWidth="1"/>
    <col min="6" max="6" width="18.42578125" customWidth="1"/>
    <col min="7" max="7" width="16.85546875" customWidth="1"/>
    <col min="10" max="10" width="9" customWidth="1"/>
  </cols>
  <sheetData>
    <row r="1" spans="1:10" ht="15" customHeight="1" x14ac:dyDescent="0.4">
      <c r="A1" s="84" t="s">
        <v>28</v>
      </c>
      <c r="B1" s="85"/>
      <c r="C1" s="85"/>
      <c r="D1" s="85"/>
      <c r="E1" s="85"/>
      <c r="F1" s="85"/>
      <c r="G1" s="85"/>
      <c r="H1" s="85"/>
      <c r="I1" s="14"/>
      <c r="J1" s="14"/>
    </row>
    <row r="2" spans="1:10" ht="15" customHeight="1" x14ac:dyDescent="0.4">
      <c r="A2" s="85"/>
      <c r="B2" s="85"/>
      <c r="C2" s="85"/>
      <c r="D2" s="85"/>
      <c r="E2" s="85"/>
      <c r="F2" s="85"/>
      <c r="G2" s="85"/>
      <c r="H2" s="85"/>
      <c r="I2" s="14"/>
      <c r="J2" s="14"/>
    </row>
    <row r="3" spans="1:10" ht="15" customHeight="1" x14ac:dyDescent="0.4">
      <c r="A3" s="86"/>
      <c r="B3" s="86"/>
      <c r="C3" s="86"/>
      <c r="D3" s="86"/>
      <c r="E3" s="86"/>
      <c r="F3" s="86"/>
      <c r="G3" s="86"/>
      <c r="H3" s="86"/>
      <c r="I3" s="14"/>
      <c r="J3" s="14"/>
    </row>
    <row r="4" spans="1:10" x14ac:dyDescent="0.25">
      <c r="A4" s="78" t="s">
        <v>29</v>
      </c>
      <c r="B4" s="79"/>
      <c r="E4" s="23"/>
      <c r="F4" s="40" t="s">
        <v>30</v>
      </c>
      <c r="G4" s="39" t="s">
        <v>31</v>
      </c>
    </row>
    <row r="5" spans="1:10" x14ac:dyDescent="0.25">
      <c r="A5" s="80"/>
      <c r="B5" s="81"/>
      <c r="E5" s="23"/>
      <c r="F5" s="36">
        <v>654321</v>
      </c>
      <c r="G5" s="20" t="s">
        <v>34</v>
      </c>
    </row>
    <row r="6" spans="1:10" x14ac:dyDescent="0.25">
      <c r="A6" s="80"/>
      <c r="B6" s="81"/>
      <c r="C6" s="1"/>
      <c r="E6" s="23"/>
      <c r="F6" s="38" t="s">
        <v>32</v>
      </c>
      <c r="G6" s="37" t="s">
        <v>33</v>
      </c>
    </row>
    <row r="7" spans="1:10" x14ac:dyDescent="0.25">
      <c r="A7" s="80"/>
      <c r="B7" s="81"/>
      <c r="C7" s="1"/>
      <c r="E7" s="23"/>
      <c r="F7" s="21" t="s">
        <v>36</v>
      </c>
      <c r="G7" s="21" t="s">
        <v>35</v>
      </c>
    </row>
    <row r="8" spans="1:10" x14ac:dyDescent="0.25">
      <c r="A8" s="82"/>
      <c r="B8" s="83"/>
      <c r="C8" s="1"/>
    </row>
    <row r="9" spans="1:10" x14ac:dyDescent="0.25">
      <c r="C9" s="1"/>
    </row>
    <row r="10" spans="1:10" x14ac:dyDescent="0.25">
      <c r="A10" s="96" t="s">
        <v>37</v>
      </c>
      <c r="B10" s="96"/>
      <c r="C10" s="96"/>
      <c r="E10" s="97" t="s">
        <v>39</v>
      </c>
      <c r="F10" s="97"/>
      <c r="G10" s="97"/>
    </row>
    <row r="11" spans="1:10" x14ac:dyDescent="0.25">
      <c r="A11" s="78" t="s">
        <v>40</v>
      </c>
      <c r="B11" s="78"/>
      <c r="C11" s="79"/>
      <c r="D11" s="35"/>
      <c r="E11" s="98" t="s">
        <v>41</v>
      </c>
      <c r="F11" s="99"/>
      <c r="G11" s="100"/>
    </row>
    <row r="12" spans="1:10" x14ac:dyDescent="0.25">
      <c r="A12" s="80"/>
      <c r="B12" s="80"/>
      <c r="C12" s="81"/>
      <c r="D12" s="23"/>
      <c r="E12" s="101"/>
      <c r="F12" s="102"/>
      <c r="G12" s="103"/>
    </row>
    <row r="13" spans="1:10" x14ac:dyDescent="0.25">
      <c r="A13" s="80"/>
      <c r="B13" s="80"/>
      <c r="C13" s="81"/>
      <c r="D13" s="23"/>
      <c r="E13" s="101"/>
      <c r="F13" s="102"/>
      <c r="G13" s="103"/>
    </row>
    <row r="14" spans="1:10" x14ac:dyDescent="0.25">
      <c r="A14" s="80"/>
      <c r="B14" s="80"/>
      <c r="C14" s="81"/>
      <c r="D14" s="23"/>
      <c r="E14" s="101"/>
      <c r="F14" s="102"/>
      <c r="G14" s="103"/>
    </row>
    <row r="15" spans="1:10" x14ac:dyDescent="0.25">
      <c r="A15" s="82"/>
      <c r="B15" s="82"/>
      <c r="C15" s="83"/>
      <c r="D15" s="23"/>
      <c r="E15" s="104"/>
      <c r="F15" s="105"/>
      <c r="G15" s="106"/>
    </row>
    <row r="17" spans="1:7" x14ac:dyDescent="0.25">
      <c r="A17" s="33" t="s">
        <v>38</v>
      </c>
      <c r="B17" s="33" t="s">
        <v>42</v>
      </c>
      <c r="C17" s="33" t="s">
        <v>43</v>
      </c>
      <c r="D17" s="33" t="s">
        <v>44</v>
      </c>
      <c r="E17" s="33" t="s">
        <v>45</v>
      </c>
      <c r="F17" s="33" t="s">
        <v>46</v>
      </c>
      <c r="G17" s="15"/>
    </row>
    <row r="18" spans="1:7" x14ac:dyDescent="0.25">
      <c r="A18" s="9">
        <v>1</v>
      </c>
      <c r="B18" s="42" t="s">
        <v>135</v>
      </c>
      <c r="C18" s="9">
        <v>112312</v>
      </c>
      <c r="D18" s="9">
        <v>10</v>
      </c>
      <c r="E18" s="23">
        <v>150</v>
      </c>
      <c r="F18" s="44">
        <f>PRODUCT(D18,E18)</f>
        <v>1500</v>
      </c>
    </row>
    <row r="19" spans="1:7" x14ac:dyDescent="0.25">
      <c r="A19" s="41">
        <v>2</v>
      </c>
      <c r="B19" s="41" t="s">
        <v>136</v>
      </c>
      <c r="C19" s="9">
        <v>112312</v>
      </c>
      <c r="D19" s="45">
        <v>15</v>
      </c>
      <c r="E19" s="22">
        <v>70</v>
      </c>
      <c r="F19" s="44">
        <f t="shared" ref="F19:F22" si="0">PRODUCT(D19,E19)</f>
        <v>1050</v>
      </c>
    </row>
    <row r="20" spans="1:7" x14ac:dyDescent="0.25">
      <c r="A20" s="4">
        <v>3</v>
      </c>
      <c r="B20" s="4" t="s">
        <v>137</v>
      </c>
      <c r="C20" s="9">
        <v>112312</v>
      </c>
      <c r="D20" s="4">
        <v>25</v>
      </c>
      <c r="E20" s="21">
        <v>12</v>
      </c>
      <c r="F20" s="44">
        <f t="shared" si="0"/>
        <v>300</v>
      </c>
    </row>
    <row r="21" spans="1:7" x14ac:dyDescent="0.25">
      <c r="A21" s="43">
        <v>4</v>
      </c>
      <c r="B21" s="43" t="s">
        <v>138</v>
      </c>
      <c r="C21" s="9">
        <v>112312</v>
      </c>
      <c r="D21" s="18">
        <v>30</v>
      </c>
      <c r="E21" s="44">
        <v>8</v>
      </c>
      <c r="F21" s="44">
        <f t="shared" si="0"/>
        <v>240</v>
      </c>
    </row>
    <row r="22" spans="1:7" x14ac:dyDescent="0.25">
      <c r="A22" s="43">
        <v>5</v>
      </c>
      <c r="B22" s="43" t="s">
        <v>139</v>
      </c>
      <c r="C22" s="9">
        <v>112312</v>
      </c>
      <c r="D22" s="18">
        <v>30</v>
      </c>
      <c r="E22" s="44">
        <v>45</v>
      </c>
      <c r="F22" s="44">
        <f t="shared" si="0"/>
        <v>1350</v>
      </c>
    </row>
    <row r="23" spans="1:7" x14ac:dyDescent="0.25">
      <c r="A23" s="87"/>
      <c r="B23" s="88"/>
      <c r="C23" s="88"/>
      <c r="D23" s="88"/>
      <c r="E23" s="88"/>
      <c r="F23" s="89"/>
    </row>
    <row r="24" spans="1:7" x14ac:dyDescent="0.25">
      <c r="A24" s="90"/>
      <c r="B24" s="91"/>
      <c r="C24" s="91"/>
      <c r="D24" s="91"/>
      <c r="E24" s="91"/>
      <c r="F24" s="92"/>
    </row>
    <row r="25" spans="1:7" x14ac:dyDescent="0.25">
      <c r="A25" s="93"/>
      <c r="B25" s="94"/>
      <c r="C25" s="94"/>
      <c r="D25" s="94"/>
      <c r="E25" s="94"/>
      <c r="F25" s="95"/>
    </row>
    <row r="26" spans="1:7" x14ac:dyDescent="0.25">
      <c r="A26" s="109" t="s">
        <v>144</v>
      </c>
      <c r="B26" s="110"/>
      <c r="C26" s="110"/>
      <c r="D26" s="110"/>
      <c r="E26" s="110"/>
      <c r="F26" s="111"/>
    </row>
    <row r="27" spans="1:7" x14ac:dyDescent="0.25">
      <c r="A27" s="22"/>
      <c r="B27" s="22"/>
      <c r="C27" s="31" t="s">
        <v>140</v>
      </c>
      <c r="D27" s="24"/>
      <c r="E27" s="22"/>
      <c r="F27" s="26"/>
    </row>
    <row r="28" spans="1:7" x14ac:dyDescent="0.25">
      <c r="A28" s="23"/>
      <c r="B28" s="23"/>
      <c r="C28" s="32" t="s">
        <v>141</v>
      </c>
      <c r="D28" s="16"/>
      <c r="F28" s="27"/>
    </row>
    <row r="29" spans="1:7" x14ac:dyDescent="0.25">
      <c r="A29" s="23"/>
      <c r="B29" s="23"/>
      <c r="C29" s="46" t="s">
        <v>142</v>
      </c>
      <c r="D29" s="25"/>
      <c r="E29" s="3"/>
      <c r="F29" s="47"/>
    </row>
    <row r="30" spans="1:7" x14ac:dyDescent="0.25">
      <c r="A30" s="112" t="s">
        <v>134</v>
      </c>
      <c r="B30" s="112"/>
      <c r="C30" s="112"/>
      <c r="D30" s="112"/>
      <c r="E30" s="112"/>
      <c r="F30" s="112"/>
    </row>
    <row r="31" spans="1:7" x14ac:dyDescent="0.25">
      <c r="A31" s="28" t="s">
        <v>47</v>
      </c>
      <c r="B31" s="50"/>
      <c r="C31" s="50"/>
      <c r="D31" s="50"/>
      <c r="E31" s="28"/>
      <c r="F31" s="50"/>
    </row>
    <row r="32" spans="1:7" x14ac:dyDescent="0.25">
      <c r="A32" s="28"/>
      <c r="B32" s="29" t="s">
        <v>48</v>
      </c>
      <c r="C32" s="29"/>
      <c r="D32" s="29"/>
      <c r="E32" s="30"/>
      <c r="F32" s="29"/>
    </row>
    <row r="33" spans="1:7" x14ac:dyDescent="0.25">
      <c r="A33" s="28"/>
      <c r="B33" s="113" t="s">
        <v>49</v>
      </c>
      <c r="C33" s="113"/>
      <c r="D33" s="113"/>
      <c r="E33" s="113"/>
      <c r="F33" s="113"/>
    </row>
    <row r="34" spans="1:7" x14ac:dyDescent="0.25">
      <c r="A34" s="28"/>
      <c r="B34" s="28"/>
      <c r="C34" s="28"/>
      <c r="D34" s="28"/>
      <c r="E34" s="28"/>
      <c r="F34" s="49"/>
    </row>
    <row r="35" spans="1:7" x14ac:dyDescent="0.25">
      <c r="A35" s="28"/>
      <c r="B35" s="28"/>
      <c r="C35" s="28"/>
      <c r="D35" s="28"/>
      <c r="E35" s="28"/>
      <c r="F35" s="28"/>
    </row>
    <row r="36" spans="1:7" x14ac:dyDescent="0.25">
      <c r="A36" s="28"/>
      <c r="B36" s="28"/>
      <c r="C36" s="28"/>
      <c r="D36" s="28"/>
      <c r="E36" s="28"/>
      <c r="F36" s="28"/>
    </row>
    <row r="37" spans="1:7" x14ac:dyDescent="0.25">
      <c r="A37" s="28"/>
      <c r="B37" s="28"/>
      <c r="C37" s="28"/>
      <c r="D37" s="28"/>
      <c r="E37" s="28"/>
      <c r="F37" s="28"/>
    </row>
    <row r="38" spans="1:7" x14ac:dyDescent="0.25">
      <c r="A38" s="28"/>
      <c r="B38" s="28"/>
      <c r="C38" s="48"/>
      <c r="D38" s="114" t="s">
        <v>51</v>
      </c>
      <c r="E38" s="115"/>
      <c r="F38" s="116"/>
    </row>
    <row r="39" spans="1:7" x14ac:dyDescent="0.25">
      <c r="A39" s="28"/>
      <c r="B39" s="28"/>
      <c r="C39" s="28"/>
      <c r="D39" s="117"/>
      <c r="E39" s="118"/>
      <c r="F39" s="119"/>
      <c r="G39" s="19"/>
    </row>
    <row r="40" spans="1:7" x14ac:dyDescent="0.25">
      <c r="A40" s="107" t="s">
        <v>52</v>
      </c>
      <c r="B40" s="107"/>
      <c r="C40" s="107"/>
      <c r="D40" s="107"/>
      <c r="E40" s="107"/>
      <c r="F40" s="107"/>
    </row>
    <row r="41" spans="1:7" x14ac:dyDescent="0.25">
      <c r="A41" s="107" t="s">
        <v>53</v>
      </c>
      <c r="B41" s="107"/>
      <c r="C41" s="107"/>
      <c r="D41" s="107"/>
      <c r="E41" s="107"/>
      <c r="F41" s="107"/>
    </row>
    <row r="42" spans="1:7" x14ac:dyDescent="0.25">
      <c r="A42" s="108" t="s">
        <v>54</v>
      </c>
      <c r="B42" s="108"/>
      <c r="C42" s="108"/>
      <c r="D42" s="108"/>
      <c r="E42" s="108"/>
      <c r="F42" s="108"/>
    </row>
    <row r="43" spans="1:7" x14ac:dyDescent="0.25">
      <c r="C43" s="17"/>
    </row>
  </sheetData>
  <mergeCells count="14">
    <mergeCell ref="A40:F40"/>
    <mergeCell ref="A41:F41"/>
    <mergeCell ref="A42:F42"/>
    <mergeCell ref="A26:F26"/>
    <mergeCell ref="A30:F30"/>
    <mergeCell ref="B33:F33"/>
    <mergeCell ref="D38:F39"/>
    <mergeCell ref="A4:B8"/>
    <mergeCell ref="A1:H3"/>
    <mergeCell ref="A23:F25"/>
    <mergeCell ref="A11:C15"/>
    <mergeCell ref="A10:C10"/>
    <mergeCell ref="E10:G10"/>
    <mergeCell ref="E11:G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</sheetPr>
  <dimension ref="A1:H8"/>
  <sheetViews>
    <sheetView tabSelected="1" workbookViewId="0">
      <selection activeCell="F2" sqref="F2"/>
    </sheetView>
  </sheetViews>
  <sheetFormatPr defaultRowHeight="15" x14ac:dyDescent="0.25"/>
  <cols>
    <col min="1" max="1" width="11.5703125" customWidth="1"/>
    <col min="2" max="2" width="11.140625" customWidth="1"/>
    <col min="3" max="3" width="11.7109375" customWidth="1"/>
    <col min="4" max="4" width="11.5703125" customWidth="1"/>
    <col min="5" max="5" width="12.42578125" customWidth="1"/>
    <col min="6" max="6" width="15.7109375" customWidth="1"/>
    <col min="7" max="7" width="15.42578125" customWidth="1"/>
    <col min="8" max="8" width="26.5703125" customWidth="1"/>
    <col min="9" max="9" width="12" customWidth="1"/>
  </cols>
  <sheetData>
    <row r="1" spans="1:8" ht="18.75" x14ac:dyDescent="0.3">
      <c r="A1" s="64" t="s">
        <v>55</v>
      </c>
      <c r="B1" s="64" t="s">
        <v>56</v>
      </c>
      <c r="C1" s="64" t="s">
        <v>60</v>
      </c>
      <c r="D1" s="64" t="s">
        <v>57</v>
      </c>
      <c r="E1" s="64" t="s">
        <v>61</v>
      </c>
      <c r="F1" s="65" t="s">
        <v>62</v>
      </c>
      <c r="G1" s="65" t="s">
        <v>58</v>
      </c>
      <c r="H1" s="65" t="s">
        <v>59</v>
      </c>
    </row>
    <row r="2" spans="1:8" ht="18.75" x14ac:dyDescent="0.3">
      <c r="A2" s="66">
        <v>678</v>
      </c>
      <c r="B2" s="66">
        <v>-546</v>
      </c>
      <c r="C2" s="66">
        <v>387</v>
      </c>
      <c r="D2" s="66">
        <v>653</v>
      </c>
      <c r="E2" s="66">
        <v>-327</v>
      </c>
      <c r="F2" s="66"/>
      <c r="G2" s="66"/>
      <c r="H2" s="66"/>
    </row>
    <row r="3" spans="1:8" ht="18.75" x14ac:dyDescent="0.3">
      <c r="A3" s="66">
        <v>353</v>
      </c>
      <c r="B3" s="66">
        <v>364</v>
      </c>
      <c r="C3" s="66">
        <v>234</v>
      </c>
      <c r="D3" s="66">
        <v>-867</v>
      </c>
      <c r="E3" s="66">
        <v>443</v>
      </c>
      <c r="F3" s="66"/>
      <c r="G3" s="66"/>
      <c r="H3" s="66"/>
    </row>
    <row r="4" spans="1:8" ht="18.75" x14ac:dyDescent="0.3">
      <c r="A4" s="66">
        <v>267</v>
      </c>
      <c r="B4" s="66">
        <v>655</v>
      </c>
      <c r="C4" s="66">
        <v>-354</v>
      </c>
      <c r="D4" s="66">
        <v>536</v>
      </c>
      <c r="E4" s="66">
        <v>-242</v>
      </c>
      <c r="F4" s="66"/>
      <c r="G4" s="66"/>
      <c r="H4" s="66"/>
    </row>
    <row r="5" spans="1:8" ht="18.75" x14ac:dyDescent="0.3">
      <c r="A5" s="66">
        <v>789</v>
      </c>
      <c r="B5" s="66">
        <v>-498</v>
      </c>
      <c r="C5" s="66">
        <v>756</v>
      </c>
      <c r="D5" s="66">
        <v>567</v>
      </c>
      <c r="E5" s="66">
        <v>-976</v>
      </c>
      <c r="F5" s="66"/>
      <c r="G5" s="66"/>
      <c r="H5" s="66"/>
    </row>
    <row r="6" spans="1:8" ht="18.75" x14ac:dyDescent="0.3">
      <c r="A6" s="66">
        <v>534</v>
      </c>
      <c r="B6" s="66">
        <v>254</v>
      </c>
      <c r="C6" s="66">
        <v>245</v>
      </c>
      <c r="D6" s="66">
        <v>-746</v>
      </c>
      <c r="E6" s="66">
        <v>354</v>
      </c>
      <c r="F6" s="66"/>
      <c r="G6" s="66"/>
      <c r="H6" s="66"/>
    </row>
    <row r="7" spans="1:8" ht="18.75" x14ac:dyDescent="0.3">
      <c r="A7" s="66">
        <v>354</v>
      </c>
      <c r="B7" s="66">
        <v>946</v>
      </c>
      <c r="C7" s="66">
        <v>-865</v>
      </c>
      <c r="D7" s="66">
        <v>342</v>
      </c>
      <c r="E7" s="66">
        <v>657</v>
      </c>
      <c r="F7" s="66"/>
      <c r="G7" s="66"/>
      <c r="H7" s="66"/>
    </row>
    <row r="8" spans="1:8" ht="18.75" x14ac:dyDescent="0.3">
      <c r="A8" s="66">
        <v>-345</v>
      </c>
      <c r="B8" s="66">
        <v>463</v>
      </c>
      <c r="C8" s="66">
        <v>754</v>
      </c>
      <c r="D8" s="66">
        <v>756</v>
      </c>
      <c r="E8" s="66">
        <v>-876</v>
      </c>
      <c r="F8" s="66"/>
      <c r="G8" s="66"/>
      <c r="H8" s="66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GRAPH!A2:E2</xm:f>
              <xm:sqref>H2</xm:sqref>
            </x14:sparkline>
            <x14:sparkline>
              <xm:f>GRAPH!A3:E3</xm:f>
              <xm:sqref>H3</xm:sqref>
            </x14:sparkline>
            <x14:sparkline>
              <xm:f>GRAPH!A4:E4</xm:f>
              <xm:sqref>H4</xm:sqref>
            </x14:sparkline>
            <x14:sparkline>
              <xm:f>GRAPH!A5:E5</xm:f>
              <xm:sqref>H5</xm:sqref>
            </x14:sparkline>
            <x14:sparkline>
              <xm:f>GRAPH!A6:E6</xm:f>
              <xm:sqref>H6</xm:sqref>
            </x14:sparkline>
            <x14:sparkline>
              <xm:f>GRAPH!A7:E7</xm:f>
              <xm:sqref>H7</xm:sqref>
            </x14:sparkline>
            <x14:sparkline>
              <xm:f>GRAPH!A8:E8</xm:f>
              <xm:sqref>H8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GRAPH!A2:E2</xm:f>
              <xm:sqref>G2</xm:sqref>
            </x14:sparkline>
            <x14:sparkline>
              <xm:f>GRAPH!A3:E3</xm:f>
              <xm:sqref>G3</xm:sqref>
            </x14:sparkline>
            <x14:sparkline>
              <xm:f>GRAPH!A4:E4</xm:f>
              <xm:sqref>G4</xm:sqref>
            </x14:sparkline>
            <x14:sparkline>
              <xm:f>GRAPH!A5:E5</xm:f>
              <xm:sqref>G5</xm:sqref>
            </x14:sparkline>
            <x14:sparkline>
              <xm:f>GRAPH!A6:E6</xm:f>
              <xm:sqref>G6</xm:sqref>
            </x14:sparkline>
            <x14:sparkline>
              <xm:f>GRAPH!A7:E7</xm:f>
              <xm:sqref>G7</xm:sqref>
            </x14:sparkline>
            <x14:sparkline>
              <xm:f>GRAPH!A8:E8</xm:f>
              <xm:sqref>G8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GRAPH!A2:E2</xm:f>
              <xm:sqref>F2</xm:sqref>
            </x14:sparkline>
            <x14:sparkline>
              <xm:f>GRAPH!A3:E3</xm:f>
              <xm:sqref>F3</xm:sqref>
            </x14:sparkline>
            <x14:sparkline>
              <xm:f>GRAPH!A4:E4</xm:f>
              <xm:sqref>F4</xm:sqref>
            </x14:sparkline>
            <x14:sparkline>
              <xm:f>GRAPH!A5:E5</xm:f>
              <xm:sqref>F5</xm:sqref>
            </x14:sparkline>
            <x14:sparkline>
              <xm:f>GRAPH!A6:E6</xm:f>
              <xm:sqref>F6</xm:sqref>
            </x14:sparkline>
            <x14:sparkline>
              <xm:f>GRAPH!A7:E7</xm:f>
              <xm:sqref>F7</xm:sqref>
            </x14:sparkline>
            <x14:sparkline>
              <xm:f>GRAPH!A8:E8</xm:f>
              <xm:sqref>F8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7" workbookViewId="0">
      <selection activeCell="F19" sqref="F19"/>
    </sheetView>
  </sheetViews>
  <sheetFormatPr defaultRowHeight="15" x14ac:dyDescent="0.25"/>
  <cols>
    <col min="1" max="1" width="14.85546875" customWidth="1"/>
    <col min="2" max="2" width="13.140625" customWidth="1"/>
    <col min="3" max="3" width="0.28515625" customWidth="1"/>
    <col min="4" max="4" width="15.28515625" bestFit="1" customWidth="1"/>
    <col min="5" max="5" width="9.140625" customWidth="1"/>
    <col min="6" max="6" width="8.85546875" customWidth="1"/>
    <col min="7" max="7" width="3.28515625" customWidth="1"/>
  </cols>
  <sheetData>
    <row r="1" spans="1:9" x14ac:dyDescent="0.25">
      <c r="A1" s="120" t="s">
        <v>156</v>
      </c>
      <c r="B1" s="121"/>
      <c r="C1" s="121"/>
      <c r="D1" s="121"/>
      <c r="E1" s="121"/>
      <c r="F1" s="121"/>
      <c r="G1" s="58"/>
    </row>
    <row r="2" spans="1:9" x14ac:dyDescent="0.25">
      <c r="A2" s="121"/>
      <c r="B2" s="121"/>
      <c r="C2" s="121"/>
      <c r="D2" s="121"/>
      <c r="E2" s="121"/>
      <c r="F2" s="121"/>
      <c r="G2" s="58"/>
    </row>
    <row r="3" spans="1:9" x14ac:dyDescent="0.25">
      <c r="A3" s="121"/>
      <c r="B3" s="121"/>
      <c r="C3" s="121"/>
      <c r="D3" s="121"/>
      <c r="E3" s="121"/>
      <c r="F3" s="121"/>
      <c r="G3" s="58"/>
    </row>
    <row r="4" spans="1:9" x14ac:dyDescent="0.25">
      <c r="A4" s="122" t="s">
        <v>157</v>
      </c>
      <c r="B4" s="122"/>
      <c r="C4" s="122"/>
      <c r="D4" s="122"/>
      <c r="E4" s="122"/>
      <c r="F4" s="122"/>
      <c r="G4" s="58"/>
      <c r="I4" s="67"/>
    </row>
    <row r="5" spans="1:9" x14ac:dyDescent="0.25">
      <c r="A5" t="s">
        <v>158</v>
      </c>
      <c r="B5" s="123">
        <v>45976</v>
      </c>
      <c r="C5" s="124"/>
      <c r="D5" t="s">
        <v>159</v>
      </c>
      <c r="E5" s="125" t="s">
        <v>160</v>
      </c>
      <c r="F5" s="125"/>
      <c r="G5" s="58"/>
    </row>
    <row r="6" spans="1:9" x14ac:dyDescent="0.25">
      <c r="G6" s="58"/>
    </row>
    <row r="7" spans="1:9" x14ac:dyDescent="0.25">
      <c r="A7" s="126" t="s">
        <v>161</v>
      </c>
      <c r="B7" s="127"/>
      <c r="C7" s="127"/>
      <c r="D7" s="127"/>
      <c r="E7" s="127"/>
      <c r="F7" s="127"/>
      <c r="G7" s="58"/>
    </row>
    <row r="8" spans="1:9" x14ac:dyDescent="0.25">
      <c r="A8" s="127"/>
      <c r="B8" s="127"/>
      <c r="C8" s="127"/>
      <c r="D8" s="127"/>
      <c r="E8" s="127"/>
      <c r="F8" s="127"/>
      <c r="G8" s="58"/>
    </row>
    <row r="9" spans="1:9" ht="15.75" x14ac:dyDescent="0.25">
      <c r="A9" s="68" t="s">
        <v>162</v>
      </c>
      <c r="B9" s="68" t="s">
        <v>169</v>
      </c>
      <c r="C9" s="68"/>
      <c r="D9" s="68" t="s">
        <v>170</v>
      </c>
      <c r="E9" s="70" t="s">
        <v>143</v>
      </c>
      <c r="G9" s="58"/>
    </row>
    <row r="10" spans="1:9" ht="20.25" customHeight="1" x14ac:dyDescent="0.25">
      <c r="A10" s="21" t="s">
        <v>163</v>
      </c>
      <c r="B10">
        <v>360</v>
      </c>
      <c r="D10" s="71">
        <v>0.05</v>
      </c>
      <c r="E10">
        <f>(B10*D10)</f>
        <v>18</v>
      </c>
      <c r="G10" s="58"/>
    </row>
    <row r="11" spans="1:9" ht="21.75" customHeight="1" x14ac:dyDescent="0.25">
      <c r="A11" s="21" t="s">
        <v>164</v>
      </c>
      <c r="B11">
        <v>380</v>
      </c>
      <c r="D11" s="71">
        <v>0.05</v>
      </c>
      <c r="E11">
        <f t="shared" ref="E11:E16" si="0">(B11*D11)</f>
        <v>19</v>
      </c>
      <c r="G11" s="58"/>
    </row>
    <row r="12" spans="1:9" ht="23.25" customHeight="1" x14ac:dyDescent="0.25">
      <c r="A12" s="21" t="s">
        <v>165</v>
      </c>
      <c r="B12">
        <v>370</v>
      </c>
      <c r="D12" s="71">
        <v>0.06</v>
      </c>
      <c r="E12">
        <f t="shared" si="0"/>
        <v>22.2</v>
      </c>
      <c r="G12" s="58"/>
    </row>
    <row r="13" spans="1:9" ht="19.5" customHeight="1" x14ac:dyDescent="0.25">
      <c r="A13" s="21" t="s">
        <v>166</v>
      </c>
      <c r="B13">
        <v>300</v>
      </c>
      <c r="D13" s="71">
        <v>7.0000000000000007E-2</v>
      </c>
      <c r="E13">
        <f t="shared" si="0"/>
        <v>21.000000000000004</v>
      </c>
      <c r="G13" s="58"/>
    </row>
    <row r="14" spans="1:9" ht="16.5" customHeight="1" x14ac:dyDescent="0.25">
      <c r="A14" s="21" t="s">
        <v>167</v>
      </c>
      <c r="B14">
        <v>400</v>
      </c>
      <c r="D14" s="71">
        <v>0.04</v>
      </c>
      <c r="E14">
        <f t="shared" si="0"/>
        <v>16</v>
      </c>
      <c r="G14" s="58"/>
    </row>
    <row r="15" spans="1:9" ht="18.75" customHeight="1" x14ac:dyDescent="0.25">
      <c r="A15" s="21" t="s">
        <v>168</v>
      </c>
      <c r="B15">
        <v>450</v>
      </c>
      <c r="D15" s="71">
        <v>0.05</v>
      </c>
      <c r="E15">
        <f t="shared" si="0"/>
        <v>22.5</v>
      </c>
      <c r="G15" s="58"/>
    </row>
    <row r="16" spans="1:9" ht="23.25" customHeight="1" x14ac:dyDescent="0.25">
      <c r="A16" s="69" t="s">
        <v>163</v>
      </c>
      <c r="B16">
        <v>430</v>
      </c>
      <c r="D16" s="71">
        <v>0.06</v>
      </c>
      <c r="E16">
        <f t="shared" si="0"/>
        <v>25.8</v>
      </c>
    </row>
    <row r="18" spans="1:5" x14ac:dyDescent="0.25">
      <c r="A18" t="s">
        <v>171</v>
      </c>
      <c r="B18">
        <f>SUM(B10:B16)</f>
        <v>2690</v>
      </c>
      <c r="E18">
        <f>SUM(E10:E16)</f>
        <v>144.5</v>
      </c>
    </row>
    <row r="19" spans="1:5" x14ac:dyDescent="0.25">
      <c r="B19" t="s">
        <v>154</v>
      </c>
      <c r="E19">
        <f>(B18-E18)</f>
        <v>2545.5</v>
      </c>
    </row>
  </sheetData>
  <mergeCells count="5">
    <mergeCell ref="A1:F3"/>
    <mergeCell ref="A4:F4"/>
    <mergeCell ref="B5:C5"/>
    <mergeCell ref="E5:F5"/>
    <mergeCell ref="A7:F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/>
  </sheetPr>
  <dimension ref="A2:R17"/>
  <sheetViews>
    <sheetView workbookViewId="0">
      <selection activeCell="F13" sqref="F13"/>
    </sheetView>
  </sheetViews>
  <sheetFormatPr defaultRowHeight="15" x14ac:dyDescent="0.25"/>
  <sheetData>
    <row r="2" spans="1:18" x14ac:dyDescent="0.25">
      <c r="A2" t="s">
        <v>63</v>
      </c>
    </row>
    <row r="4" spans="1:18" x14ac:dyDescent="0.25">
      <c r="A4" t="s">
        <v>64</v>
      </c>
      <c r="B4" t="s">
        <v>65</v>
      </c>
      <c r="C4" t="s">
        <v>66</v>
      </c>
      <c r="D4" t="s">
        <v>67</v>
      </c>
      <c r="E4" t="s">
        <v>68</v>
      </c>
      <c r="F4" t="s">
        <v>69</v>
      </c>
      <c r="G4" t="s">
        <v>70</v>
      </c>
      <c r="H4" t="s">
        <v>71</v>
      </c>
      <c r="I4" t="s">
        <v>72</v>
      </c>
      <c r="J4" t="s">
        <v>73</v>
      </c>
      <c r="K4" t="s">
        <v>74</v>
      </c>
      <c r="L4" t="s">
        <v>75</v>
      </c>
      <c r="M4" t="s">
        <v>76</v>
      </c>
      <c r="N4" t="s">
        <v>77</v>
      </c>
      <c r="O4" t="s">
        <v>78</v>
      </c>
      <c r="P4" t="s">
        <v>79</v>
      </c>
    </row>
    <row r="5" spans="1:18" x14ac:dyDescent="0.25">
      <c r="A5">
        <v>1</v>
      </c>
      <c r="B5" t="s">
        <v>80</v>
      </c>
      <c r="C5">
        <v>85</v>
      </c>
      <c r="D5">
        <v>87</v>
      </c>
      <c r="E5">
        <v>85</v>
      </c>
      <c r="F5">
        <v>87</v>
      </c>
      <c r="G5">
        <v>84</v>
      </c>
      <c r="H5">
        <v>87</v>
      </c>
      <c r="I5">
        <v>80</v>
      </c>
      <c r="J5">
        <v>595</v>
      </c>
      <c r="K5">
        <v>80</v>
      </c>
      <c r="L5">
        <v>87</v>
      </c>
      <c r="M5">
        <v>75.25</v>
      </c>
      <c r="N5" t="s">
        <v>81</v>
      </c>
      <c r="O5" t="s">
        <v>50</v>
      </c>
      <c r="P5">
        <v>1</v>
      </c>
    </row>
    <row r="6" spans="1:18" x14ac:dyDescent="0.25">
      <c r="A6">
        <v>2</v>
      </c>
      <c r="B6" t="s">
        <v>82</v>
      </c>
      <c r="C6">
        <v>84</v>
      </c>
      <c r="D6">
        <v>50</v>
      </c>
      <c r="E6">
        <v>50</v>
      </c>
      <c r="F6">
        <v>87</v>
      </c>
      <c r="G6">
        <v>84</v>
      </c>
      <c r="H6">
        <v>80</v>
      </c>
      <c r="I6">
        <v>80</v>
      </c>
      <c r="J6">
        <v>515</v>
      </c>
      <c r="K6">
        <v>50</v>
      </c>
      <c r="L6">
        <v>87</v>
      </c>
      <c r="M6">
        <v>65.25</v>
      </c>
      <c r="N6" t="s">
        <v>81</v>
      </c>
      <c r="O6" t="s">
        <v>83</v>
      </c>
      <c r="P6">
        <v>10</v>
      </c>
    </row>
    <row r="7" spans="1:18" x14ac:dyDescent="0.25">
      <c r="A7">
        <v>3</v>
      </c>
      <c r="B7" t="s">
        <v>84</v>
      </c>
      <c r="C7">
        <v>80</v>
      </c>
      <c r="D7">
        <v>87</v>
      </c>
      <c r="E7">
        <v>85</v>
      </c>
      <c r="F7">
        <v>87</v>
      </c>
      <c r="G7">
        <v>84</v>
      </c>
      <c r="H7">
        <v>80</v>
      </c>
      <c r="I7">
        <v>80</v>
      </c>
      <c r="J7">
        <v>583</v>
      </c>
      <c r="K7">
        <v>80</v>
      </c>
      <c r="L7">
        <v>87</v>
      </c>
      <c r="M7">
        <v>73.75</v>
      </c>
      <c r="N7" t="s">
        <v>81</v>
      </c>
      <c r="O7" t="s">
        <v>83</v>
      </c>
      <c r="P7">
        <v>4</v>
      </c>
    </row>
    <row r="8" spans="1:18" x14ac:dyDescent="0.25">
      <c r="A8">
        <v>4</v>
      </c>
      <c r="B8" t="s">
        <v>85</v>
      </c>
      <c r="C8">
        <v>80</v>
      </c>
      <c r="D8">
        <v>87</v>
      </c>
      <c r="E8">
        <v>85</v>
      </c>
      <c r="F8">
        <v>87</v>
      </c>
      <c r="G8">
        <v>84</v>
      </c>
      <c r="H8">
        <v>80</v>
      </c>
      <c r="I8">
        <v>80</v>
      </c>
      <c r="J8">
        <v>583</v>
      </c>
      <c r="K8">
        <v>80</v>
      </c>
      <c r="L8">
        <v>87</v>
      </c>
      <c r="M8">
        <v>73.75</v>
      </c>
      <c r="N8" t="s">
        <v>81</v>
      </c>
      <c r="O8" t="s">
        <v>83</v>
      </c>
      <c r="P8">
        <v>4</v>
      </c>
    </row>
    <row r="9" spans="1:18" x14ac:dyDescent="0.25">
      <c r="A9">
        <v>5</v>
      </c>
      <c r="B9" t="s">
        <v>86</v>
      </c>
      <c r="C9">
        <v>80</v>
      </c>
      <c r="D9">
        <v>87</v>
      </c>
      <c r="E9">
        <v>85</v>
      </c>
      <c r="F9">
        <v>87</v>
      </c>
      <c r="G9">
        <v>84</v>
      </c>
      <c r="H9">
        <v>80</v>
      </c>
      <c r="I9">
        <v>80</v>
      </c>
      <c r="J9">
        <v>583</v>
      </c>
      <c r="K9">
        <v>80</v>
      </c>
      <c r="L9">
        <v>87</v>
      </c>
      <c r="M9">
        <v>73.75</v>
      </c>
      <c r="N9" t="s">
        <v>81</v>
      </c>
      <c r="O9" t="s">
        <v>83</v>
      </c>
      <c r="P9">
        <v>4</v>
      </c>
      <c r="R9">
        <v>583</v>
      </c>
    </row>
    <row r="10" spans="1:18" x14ac:dyDescent="0.25">
      <c r="A10">
        <v>6</v>
      </c>
      <c r="B10" t="s">
        <v>87</v>
      </c>
      <c r="C10">
        <v>84</v>
      </c>
      <c r="D10">
        <v>87</v>
      </c>
      <c r="E10">
        <v>85</v>
      </c>
      <c r="F10">
        <v>87</v>
      </c>
      <c r="G10">
        <v>84</v>
      </c>
      <c r="H10">
        <v>80</v>
      </c>
      <c r="I10">
        <v>80</v>
      </c>
      <c r="J10">
        <v>587</v>
      </c>
      <c r="K10">
        <v>80</v>
      </c>
      <c r="L10">
        <v>87</v>
      </c>
      <c r="M10">
        <v>74.25</v>
      </c>
      <c r="N10" t="s">
        <v>81</v>
      </c>
      <c r="O10" t="s">
        <v>83</v>
      </c>
      <c r="P10">
        <v>3</v>
      </c>
    </row>
    <row r="11" spans="1:18" x14ac:dyDescent="0.25">
      <c r="A11">
        <v>7</v>
      </c>
      <c r="B11" t="s">
        <v>88</v>
      </c>
      <c r="C11">
        <v>88</v>
      </c>
      <c r="D11">
        <v>87</v>
      </c>
      <c r="E11">
        <v>85</v>
      </c>
      <c r="F11">
        <v>34</v>
      </c>
      <c r="G11">
        <v>84</v>
      </c>
      <c r="H11">
        <v>80</v>
      </c>
      <c r="I11">
        <v>80</v>
      </c>
      <c r="J11">
        <v>538</v>
      </c>
      <c r="K11">
        <v>34</v>
      </c>
      <c r="L11">
        <v>88</v>
      </c>
      <c r="M11">
        <v>68.125</v>
      </c>
      <c r="N11" t="s">
        <v>89</v>
      </c>
      <c r="O11" t="s">
        <v>83</v>
      </c>
      <c r="P11">
        <v>9</v>
      </c>
    </row>
    <row r="12" spans="1:18" x14ac:dyDescent="0.25">
      <c r="A12">
        <v>8</v>
      </c>
      <c r="B12" t="s">
        <v>90</v>
      </c>
      <c r="C12">
        <v>70</v>
      </c>
      <c r="D12">
        <v>87</v>
      </c>
      <c r="E12">
        <v>85</v>
      </c>
      <c r="F12">
        <v>87</v>
      </c>
      <c r="G12">
        <v>84</v>
      </c>
      <c r="H12">
        <v>80</v>
      </c>
      <c r="I12">
        <v>80</v>
      </c>
      <c r="J12">
        <v>573</v>
      </c>
      <c r="K12">
        <v>70</v>
      </c>
      <c r="L12">
        <v>87</v>
      </c>
      <c r="M12">
        <v>72.5</v>
      </c>
      <c r="N12" t="s">
        <v>81</v>
      </c>
      <c r="O12" t="s">
        <v>83</v>
      </c>
      <c r="P12">
        <v>8</v>
      </c>
      <c r="R12">
        <v>73.75</v>
      </c>
    </row>
    <row r="13" spans="1:18" x14ac:dyDescent="0.25">
      <c r="A13">
        <v>9</v>
      </c>
      <c r="B13" t="s">
        <v>91</v>
      </c>
      <c r="C13">
        <v>85</v>
      </c>
      <c r="D13">
        <v>87</v>
      </c>
      <c r="E13">
        <v>85</v>
      </c>
      <c r="F13">
        <v>87</v>
      </c>
      <c r="G13">
        <v>84</v>
      </c>
      <c r="H13">
        <v>80</v>
      </c>
      <c r="I13">
        <v>80</v>
      </c>
      <c r="J13">
        <v>588</v>
      </c>
      <c r="K13">
        <v>80</v>
      </c>
      <c r="L13">
        <v>87</v>
      </c>
      <c r="M13">
        <v>74.375</v>
      </c>
      <c r="N13" t="s">
        <v>81</v>
      </c>
      <c r="O13" t="s">
        <v>83</v>
      </c>
      <c r="P13">
        <v>2</v>
      </c>
    </row>
    <row r="14" spans="1:18" x14ac:dyDescent="0.25">
      <c r="A14">
        <v>10</v>
      </c>
      <c r="B14" t="s">
        <v>92</v>
      </c>
      <c r="C14">
        <v>78</v>
      </c>
      <c r="D14">
        <v>87</v>
      </c>
      <c r="E14">
        <v>85</v>
      </c>
      <c r="F14">
        <v>87</v>
      </c>
      <c r="G14">
        <v>84</v>
      </c>
      <c r="H14">
        <v>80</v>
      </c>
      <c r="I14">
        <v>80</v>
      </c>
      <c r="J14">
        <v>581</v>
      </c>
      <c r="K14">
        <v>78</v>
      </c>
      <c r="L14">
        <v>87</v>
      </c>
      <c r="M14">
        <v>73.5</v>
      </c>
      <c r="N14" t="s">
        <v>81</v>
      </c>
      <c r="O14" t="s">
        <v>83</v>
      </c>
      <c r="P14">
        <v>7</v>
      </c>
    </row>
    <row r="17" spans="15:15" x14ac:dyDescent="0.25">
      <c r="O17">
        <v>56</v>
      </c>
    </row>
  </sheetData>
  <conditionalFormatting sqref="A4:P14">
    <cfRule type="expression" dxfId="0" priority="1">
      <formula>CELL("ROW")=ROW()</formula>
    </cfRule>
    <cfRule type="expression" priority="2">
      <formula>"CELL(""ROW"")=ROW()"</formula>
    </cfRule>
  </conditionalFormatting>
  <dataValidations xWindow="1179" yWindow="400" count="6">
    <dataValidation type="list" allowBlank="1" showInputMessage="1" showErrorMessage="1" errorTitle="STOP" error="ABOVE 70" promptTitle="INSTRUCTION" prompt="ABOVE 70" sqref="N18">
      <formula1>$M$5:$M$14</formula1>
    </dataValidation>
    <dataValidation type="list" allowBlank="1" showInputMessage="1" showErrorMessage="1" sqref="R4 Q6">
      <formula1>$M$5:$M$14</formula1>
    </dataValidation>
    <dataValidation type="list" allowBlank="1" showInputMessage="1" showErrorMessage="1" errorTitle="MARK" error="BELOW 70 TO ABOVE 80" promptTitle="AVERAGE" prompt="BELOW 70 TO ABOVE 80" sqref="D18 R8">
      <formula1>$M$5:$M$14</formula1>
    </dataValidation>
    <dataValidation type="list" allowBlank="1" showInputMessage="1" showErrorMessage="1" errorTitle="TOTAL" error="BELOW 500 TO ABOVE 600" promptTitle="TOTAL" prompt="BELOW 500 TO ABOVE 600" sqref="R9">
      <formula1>$J$5:$J$14</formula1>
    </dataValidation>
    <dataValidation type="list" errorStyle="warning" allowBlank="1" showInputMessage="1" showErrorMessage="1" errorTitle="AVERAGE" error="BELOW 70 TO ABOVE 85" promptTitle="AVERAGE" prompt="BELOW 70 TO ABOVE 85" sqref="R12">
      <formula1>$M$5:$M$14</formula1>
    </dataValidation>
    <dataValidation type="list" errorStyle="information" allowBlank="1" showInputMessage="1" showErrorMessage="1" errorTitle="MIN" error="BELOW 85 TO ABOVE 30" promptTitle="MIN" prompt="BELOW 85 TO ABOVE 30" sqref="O17">
      <formula1>$K$5:$K$14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S79"/>
  <sheetViews>
    <sheetView workbookViewId="0">
      <selection activeCell="G51" sqref="G51"/>
    </sheetView>
  </sheetViews>
  <sheetFormatPr defaultRowHeight="15" x14ac:dyDescent="0.25"/>
  <cols>
    <col min="1" max="1" width="8.85546875" customWidth="1"/>
    <col min="2" max="2" width="6.28515625" customWidth="1"/>
    <col min="3" max="3" width="12.42578125" customWidth="1"/>
    <col min="4" max="4" width="10.42578125" customWidth="1"/>
    <col min="5" max="5" width="13.140625" customWidth="1"/>
    <col min="6" max="6" width="13.28515625" customWidth="1"/>
    <col min="7" max="7" width="12.140625" customWidth="1"/>
    <col min="8" max="8" width="10" customWidth="1"/>
    <col min="9" max="10" width="9.42578125" customWidth="1"/>
    <col min="11" max="11" width="18" bestFit="1" customWidth="1"/>
    <col min="12" max="12" width="16.28515625" bestFit="1" customWidth="1"/>
    <col min="13" max="13" width="19" bestFit="1" customWidth="1"/>
    <col min="14" max="14" width="17.42578125" customWidth="1"/>
    <col min="15" max="15" width="15.28515625" customWidth="1"/>
    <col min="16" max="17" width="17.85546875" bestFit="1" customWidth="1"/>
    <col min="18" max="18" width="16.140625" bestFit="1" customWidth="1"/>
    <col min="19" max="19" width="15.140625" bestFit="1" customWidth="1"/>
  </cols>
  <sheetData>
    <row r="1" spans="1:19" x14ac:dyDescent="0.25">
      <c r="A1" s="55"/>
      <c r="B1" s="54"/>
      <c r="C1" s="54"/>
      <c r="D1" s="54"/>
      <c r="E1" s="54"/>
      <c r="F1" s="54"/>
      <c r="G1" s="54"/>
      <c r="H1" s="54"/>
      <c r="I1" s="54"/>
      <c r="K1" s="5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</row>
    <row r="2" spans="1:19" x14ac:dyDescent="0.25">
      <c r="A2" s="19"/>
      <c r="B2" s="19"/>
      <c r="C2" s="19"/>
      <c r="D2" s="19"/>
      <c r="E2" s="19"/>
      <c r="F2" s="19"/>
      <c r="G2" s="19"/>
      <c r="H2" s="19"/>
      <c r="I2" s="19"/>
      <c r="K2" s="52" t="s">
        <v>93</v>
      </c>
      <c r="L2" s="53">
        <v>47</v>
      </c>
      <c r="M2" s="53">
        <v>34.5</v>
      </c>
      <c r="N2" s="53">
        <v>5.24</v>
      </c>
      <c r="O2" s="53">
        <v>48.6</v>
      </c>
      <c r="P2" s="53">
        <v>38.5</v>
      </c>
      <c r="Q2" s="53">
        <v>56</v>
      </c>
      <c r="R2" s="53">
        <v>60.7</v>
      </c>
      <c r="S2" s="53">
        <v>3</v>
      </c>
    </row>
    <row r="3" spans="1:19" x14ac:dyDescent="0.25">
      <c r="A3" s="19"/>
      <c r="B3" s="19"/>
      <c r="C3" s="19"/>
      <c r="D3" s="19"/>
      <c r="E3" s="19"/>
      <c r="F3" s="19"/>
      <c r="G3" s="19"/>
      <c r="H3" s="19"/>
      <c r="I3" s="19"/>
      <c r="K3" s="52" t="s">
        <v>94</v>
      </c>
      <c r="L3" s="53">
        <v>50</v>
      </c>
      <c r="M3" s="53">
        <v>27.5</v>
      </c>
      <c r="N3" s="53">
        <v>5.17</v>
      </c>
      <c r="O3" s="53">
        <v>53.7</v>
      </c>
      <c r="P3" s="53">
        <v>35.700000000000003</v>
      </c>
      <c r="Q3" s="53">
        <v>4.37</v>
      </c>
      <c r="R3" s="53">
        <v>56.2</v>
      </c>
      <c r="S3" s="53">
        <v>3</v>
      </c>
    </row>
    <row r="4" spans="1:19" x14ac:dyDescent="0.25">
      <c r="A4" s="19"/>
      <c r="B4" s="19"/>
      <c r="C4" s="19"/>
      <c r="D4" s="19"/>
      <c r="E4" s="19"/>
      <c r="F4" s="19"/>
      <c r="G4" s="19"/>
      <c r="H4" s="19"/>
      <c r="I4" s="19"/>
      <c r="K4" s="52" t="s">
        <v>97</v>
      </c>
      <c r="L4" s="53">
        <v>51</v>
      </c>
      <c r="M4" s="53">
        <v>38.5</v>
      </c>
      <c r="N4" s="53">
        <v>5.0999999999999996</v>
      </c>
      <c r="O4" s="53">
        <v>30.2</v>
      </c>
      <c r="P4" s="53">
        <v>34.6</v>
      </c>
      <c r="Q4" s="53">
        <v>4.67</v>
      </c>
      <c r="R4" s="53">
        <v>58.9</v>
      </c>
      <c r="S4" s="53">
        <v>2</v>
      </c>
    </row>
    <row r="5" spans="1:19" x14ac:dyDescent="0.25">
      <c r="A5" s="19"/>
      <c r="B5" s="19"/>
      <c r="C5" s="19"/>
      <c r="D5" s="19"/>
      <c r="E5" s="19"/>
      <c r="F5" s="19"/>
      <c r="G5" s="19"/>
      <c r="H5" s="19"/>
      <c r="I5" s="19"/>
      <c r="K5" s="52" t="s">
        <v>96</v>
      </c>
      <c r="L5" s="53">
        <v>48</v>
      </c>
      <c r="M5" s="53">
        <v>18.5</v>
      </c>
      <c r="N5" s="53">
        <v>5.15</v>
      </c>
      <c r="O5" s="53">
        <v>38.9</v>
      </c>
      <c r="P5" s="53">
        <v>30.8</v>
      </c>
      <c r="Q5" s="53">
        <v>4.29</v>
      </c>
      <c r="R5" s="53">
        <v>61.7</v>
      </c>
      <c r="S5" s="53">
        <v>4</v>
      </c>
    </row>
    <row r="6" spans="1:19" x14ac:dyDescent="0.25">
      <c r="A6" s="19"/>
      <c r="B6" s="19"/>
      <c r="C6" s="19"/>
      <c r="D6" s="19"/>
      <c r="E6" s="19"/>
      <c r="F6" s="19"/>
      <c r="G6" s="19"/>
      <c r="H6" s="19"/>
      <c r="I6" s="19"/>
      <c r="K6" s="52" t="s">
        <v>95</v>
      </c>
      <c r="L6" s="53">
        <v>53</v>
      </c>
      <c r="M6" s="53">
        <v>20.5</v>
      </c>
      <c r="N6" s="53">
        <v>5.23</v>
      </c>
      <c r="O6" s="53">
        <v>23.3</v>
      </c>
      <c r="P6" s="53">
        <v>32.799999999999997</v>
      </c>
      <c r="Q6" s="53">
        <v>4.38</v>
      </c>
      <c r="R6" s="53">
        <v>64.8</v>
      </c>
      <c r="S6" s="53">
        <v>2</v>
      </c>
    </row>
    <row r="7" spans="1:19" x14ac:dyDescent="0.25">
      <c r="A7" s="54"/>
      <c r="B7" s="54"/>
      <c r="C7" s="54"/>
      <c r="D7" s="54"/>
      <c r="E7" s="54"/>
      <c r="F7" s="54"/>
      <c r="G7" s="54"/>
      <c r="H7" s="54"/>
      <c r="I7" s="54"/>
      <c r="K7" s="52" t="s">
        <v>98</v>
      </c>
      <c r="L7" s="53">
        <v>249</v>
      </c>
      <c r="M7" s="53">
        <v>139.5</v>
      </c>
      <c r="N7" s="53">
        <v>25.89</v>
      </c>
      <c r="O7" s="53">
        <v>194.7</v>
      </c>
      <c r="P7" s="53">
        <v>172.4</v>
      </c>
      <c r="Q7" s="53">
        <v>73.710000000000008</v>
      </c>
      <c r="R7" s="53">
        <v>302.29999999999995</v>
      </c>
      <c r="S7" s="53">
        <v>14</v>
      </c>
    </row>
    <row r="8" spans="1:19" x14ac:dyDescent="0.25">
      <c r="A8" s="56"/>
      <c r="B8" s="56"/>
      <c r="C8" s="56"/>
      <c r="D8" s="56"/>
      <c r="E8" s="56"/>
      <c r="F8" s="56"/>
      <c r="G8" s="56"/>
      <c r="H8" s="56"/>
      <c r="I8" s="56"/>
      <c r="K8" s="52" t="s">
        <v>99</v>
      </c>
      <c r="L8" s="53">
        <v>498</v>
      </c>
      <c r="M8" s="53">
        <v>279</v>
      </c>
      <c r="N8" s="53">
        <v>51.78</v>
      </c>
      <c r="O8" s="53">
        <v>389.4</v>
      </c>
      <c r="P8" s="53">
        <v>344.80000000000007</v>
      </c>
      <c r="Q8" s="53">
        <v>147.42000000000002</v>
      </c>
      <c r="R8" s="53">
        <v>604.59999999999991</v>
      </c>
      <c r="S8" s="53">
        <v>28</v>
      </c>
    </row>
    <row r="24" spans="1:15" x14ac:dyDescent="0.25">
      <c r="A24" s="56"/>
      <c r="B24" s="56"/>
      <c r="C24" s="56"/>
      <c r="D24" s="56"/>
      <c r="E24" s="56"/>
      <c r="F24" s="56"/>
      <c r="G24" s="56"/>
    </row>
    <row r="25" spans="1:15" x14ac:dyDescent="0.25">
      <c r="A25" s="19"/>
      <c r="B25" s="19"/>
      <c r="C25" s="19"/>
      <c r="D25" s="19"/>
      <c r="E25" s="19"/>
      <c r="F25" s="19"/>
      <c r="G25" s="19"/>
      <c r="I25" s="51" t="s">
        <v>100</v>
      </c>
      <c r="J25" t="s">
        <v>117</v>
      </c>
      <c r="K25" t="s">
        <v>118</v>
      </c>
      <c r="L25" t="s">
        <v>119</v>
      </c>
      <c r="M25" t="s">
        <v>120</v>
      </c>
      <c r="N25" t="s">
        <v>121</v>
      </c>
      <c r="O25" t="s">
        <v>122</v>
      </c>
    </row>
    <row r="26" spans="1:15" x14ac:dyDescent="0.25">
      <c r="A26" s="19"/>
      <c r="B26" s="19"/>
      <c r="C26" s="19"/>
      <c r="D26" s="19"/>
      <c r="E26" s="19"/>
      <c r="F26" s="19"/>
      <c r="G26" s="19"/>
      <c r="I26" s="52">
        <v>8.6</v>
      </c>
      <c r="J26" s="53">
        <v>164.2</v>
      </c>
      <c r="K26" s="53">
        <v>8.3000000000000007</v>
      </c>
      <c r="L26" s="53">
        <v>19</v>
      </c>
      <c r="M26" s="53">
        <v>264.2</v>
      </c>
      <c r="N26" s="53">
        <v>19</v>
      </c>
      <c r="O26" s="53">
        <v>0</v>
      </c>
    </row>
    <row r="27" spans="1:15" x14ac:dyDescent="0.25">
      <c r="A27" s="19"/>
      <c r="B27" s="19"/>
      <c r="C27" s="19"/>
      <c r="D27" s="19"/>
      <c r="E27" s="19"/>
      <c r="F27" s="19"/>
      <c r="G27" s="19"/>
      <c r="I27" s="52">
        <v>9</v>
      </c>
      <c r="J27" s="53">
        <v>467.1</v>
      </c>
      <c r="K27" s="53">
        <v>23.5</v>
      </c>
      <c r="L27" s="53">
        <v>52</v>
      </c>
      <c r="M27" s="53">
        <v>751.6</v>
      </c>
      <c r="N27" s="53">
        <v>52</v>
      </c>
      <c r="O27" s="53">
        <v>0</v>
      </c>
    </row>
    <row r="28" spans="1:15" x14ac:dyDescent="0.25">
      <c r="A28" s="19"/>
      <c r="B28" s="19"/>
      <c r="C28" s="19"/>
      <c r="D28" s="19"/>
      <c r="E28" s="19"/>
      <c r="F28" s="19"/>
      <c r="G28" s="19"/>
      <c r="I28" s="52">
        <v>9.1</v>
      </c>
      <c r="J28" s="53">
        <v>274.10000000000002</v>
      </c>
      <c r="K28" s="53">
        <v>13.8</v>
      </c>
      <c r="L28" s="53">
        <v>30</v>
      </c>
      <c r="M28" s="53">
        <v>441</v>
      </c>
      <c r="N28" s="53">
        <v>30</v>
      </c>
      <c r="O28" s="53">
        <v>0</v>
      </c>
    </row>
    <row r="29" spans="1:15" x14ac:dyDescent="0.25">
      <c r="A29" s="19"/>
      <c r="B29" s="19"/>
      <c r="C29" s="19"/>
      <c r="D29" s="19"/>
      <c r="E29" s="19"/>
      <c r="F29" s="19"/>
      <c r="G29" s="19"/>
      <c r="I29" s="52">
        <v>9.6</v>
      </c>
      <c r="J29" s="53">
        <v>181.5</v>
      </c>
      <c r="K29" s="53">
        <v>9.1</v>
      </c>
      <c r="L29" s="53">
        <v>19</v>
      </c>
      <c r="M29" s="53">
        <v>292</v>
      </c>
      <c r="N29" s="53">
        <v>19</v>
      </c>
      <c r="O29" s="53">
        <v>0</v>
      </c>
    </row>
    <row r="30" spans="1:15" x14ac:dyDescent="0.25">
      <c r="A30" s="19"/>
      <c r="B30" s="19"/>
      <c r="C30" s="19"/>
      <c r="D30" s="19"/>
      <c r="E30" s="19"/>
      <c r="F30" s="19"/>
      <c r="G30" s="19"/>
      <c r="I30" s="52">
        <v>13.9</v>
      </c>
      <c r="J30" s="53">
        <v>164.2</v>
      </c>
      <c r="K30" s="53">
        <v>8.3000000000000007</v>
      </c>
      <c r="L30" s="53">
        <v>19</v>
      </c>
      <c r="M30" s="53">
        <v>264.2</v>
      </c>
      <c r="N30" s="53">
        <v>19</v>
      </c>
      <c r="O30" s="53">
        <v>0</v>
      </c>
    </row>
    <row r="31" spans="1:15" x14ac:dyDescent="0.25">
      <c r="A31" s="19"/>
      <c r="B31" s="19"/>
      <c r="C31" s="19"/>
      <c r="D31" s="19"/>
      <c r="E31" s="19"/>
      <c r="F31" s="19"/>
      <c r="G31" s="19"/>
      <c r="I31" s="52">
        <v>14.4</v>
      </c>
      <c r="J31" s="53">
        <v>296.10000000000002</v>
      </c>
      <c r="K31" s="53">
        <v>14.9</v>
      </c>
      <c r="L31" s="53">
        <v>33</v>
      </c>
      <c r="M31" s="53">
        <v>476.5</v>
      </c>
      <c r="N31" s="53">
        <v>33</v>
      </c>
      <c r="O31" s="53">
        <v>0</v>
      </c>
    </row>
    <row r="32" spans="1:15" x14ac:dyDescent="0.25">
      <c r="A32" s="19"/>
      <c r="B32" s="19"/>
      <c r="C32" s="19"/>
      <c r="D32" s="19"/>
      <c r="E32" s="19"/>
      <c r="F32" s="19"/>
      <c r="G32" s="19"/>
      <c r="I32" s="52">
        <v>14.5</v>
      </c>
      <c r="J32" s="53">
        <v>171</v>
      </c>
      <c r="K32" s="53">
        <v>8.6</v>
      </c>
      <c r="L32" s="53">
        <v>19</v>
      </c>
      <c r="M32" s="53">
        <v>275.10000000000002</v>
      </c>
      <c r="N32" s="53">
        <v>19</v>
      </c>
      <c r="O32" s="53">
        <v>0</v>
      </c>
    </row>
    <row r="33" spans="1:15" x14ac:dyDescent="0.25">
      <c r="A33" s="19"/>
      <c r="B33" s="19"/>
      <c r="C33" s="19"/>
      <c r="D33" s="19"/>
      <c r="E33" s="19"/>
      <c r="F33" s="19"/>
      <c r="G33" s="19"/>
      <c r="I33" s="52">
        <v>14.7</v>
      </c>
      <c r="J33" s="53">
        <v>274.10000000000002</v>
      </c>
      <c r="K33" s="53">
        <v>13.8</v>
      </c>
      <c r="L33" s="53">
        <v>30</v>
      </c>
      <c r="M33" s="53">
        <v>441</v>
      </c>
      <c r="N33" s="53">
        <v>30</v>
      </c>
      <c r="O33" s="53">
        <v>0</v>
      </c>
    </row>
    <row r="34" spans="1:15" x14ac:dyDescent="0.25">
      <c r="A34" s="19"/>
      <c r="B34" s="19"/>
      <c r="C34" s="19"/>
      <c r="D34" s="19"/>
      <c r="E34" s="19"/>
      <c r="F34" s="19"/>
      <c r="G34" s="19"/>
      <c r="I34" s="52">
        <v>15.4</v>
      </c>
      <c r="J34" s="53">
        <v>181.5</v>
      </c>
      <c r="K34" s="53">
        <v>9.1</v>
      </c>
      <c r="L34" s="53">
        <v>19</v>
      </c>
      <c r="M34" s="53">
        <v>292</v>
      </c>
      <c r="N34" s="53">
        <v>19</v>
      </c>
      <c r="O34" s="53">
        <v>0</v>
      </c>
    </row>
    <row r="35" spans="1:15" x14ac:dyDescent="0.25">
      <c r="A35" s="19"/>
      <c r="B35" s="19"/>
      <c r="C35" s="19"/>
      <c r="D35" s="19"/>
      <c r="E35" s="19"/>
      <c r="F35" s="19"/>
      <c r="G35" s="19"/>
      <c r="I35" s="52">
        <v>15.5</v>
      </c>
      <c r="J35" s="53">
        <v>728.6</v>
      </c>
      <c r="K35" s="53">
        <v>36.700000000000003</v>
      </c>
      <c r="L35" s="53">
        <v>47</v>
      </c>
      <c r="M35" s="53">
        <v>1172.3</v>
      </c>
      <c r="N35" s="53">
        <v>47</v>
      </c>
      <c r="O35" s="53">
        <v>0</v>
      </c>
    </row>
    <row r="36" spans="1:15" x14ac:dyDescent="0.25">
      <c r="A36" s="19"/>
      <c r="B36" s="19"/>
      <c r="C36" s="19"/>
      <c r="D36" s="19"/>
      <c r="E36" s="19"/>
      <c r="F36" s="19"/>
      <c r="G36" s="19"/>
      <c r="I36" s="52">
        <v>24.9</v>
      </c>
      <c r="J36" s="53">
        <v>728.6</v>
      </c>
      <c r="K36" s="53">
        <v>36.700000000000003</v>
      </c>
      <c r="L36" s="53">
        <v>47</v>
      </c>
      <c r="M36" s="53">
        <v>1172.3</v>
      </c>
      <c r="N36" s="53">
        <v>47</v>
      </c>
      <c r="O36" s="53">
        <v>0</v>
      </c>
    </row>
    <row r="37" spans="1:15" x14ac:dyDescent="0.25">
      <c r="A37" s="19"/>
      <c r="B37" s="19"/>
      <c r="C37" s="19"/>
      <c r="D37" s="19"/>
      <c r="E37" s="19"/>
      <c r="F37" s="19"/>
      <c r="G37" s="19"/>
      <c r="I37" s="52" t="s">
        <v>114</v>
      </c>
      <c r="J37" s="53">
        <v>3969.4</v>
      </c>
      <c r="K37" s="53">
        <v>200</v>
      </c>
      <c r="L37" s="53">
        <v>374</v>
      </c>
      <c r="M37" s="53">
        <v>6386.8</v>
      </c>
      <c r="N37" s="53">
        <v>374</v>
      </c>
      <c r="O37" s="53">
        <v>0</v>
      </c>
    </row>
    <row r="38" spans="1:15" x14ac:dyDescent="0.25">
      <c r="A38" s="19"/>
      <c r="B38" s="19"/>
      <c r="C38" s="19"/>
      <c r="D38" s="19"/>
      <c r="E38" s="19"/>
      <c r="F38" s="19"/>
      <c r="G38" s="19"/>
      <c r="I38" s="52" t="s">
        <v>109</v>
      </c>
      <c r="J38" s="53">
        <v>171</v>
      </c>
      <c r="K38" s="53">
        <v>8.6</v>
      </c>
      <c r="L38" s="53">
        <v>19</v>
      </c>
      <c r="M38" s="53">
        <v>275.10000000000002</v>
      </c>
      <c r="N38" s="53">
        <v>19</v>
      </c>
      <c r="O38" s="53">
        <v>0</v>
      </c>
    </row>
    <row r="39" spans="1:15" x14ac:dyDescent="0.25">
      <c r="A39" s="19"/>
      <c r="B39" s="19"/>
      <c r="C39" s="19"/>
      <c r="D39" s="19"/>
      <c r="E39" s="19"/>
      <c r="F39" s="19"/>
      <c r="G39" s="19"/>
      <c r="I39" s="52" t="s">
        <v>99</v>
      </c>
      <c r="J39" s="53">
        <v>3800.2</v>
      </c>
      <c r="K39" s="53">
        <v>191.40000000000003</v>
      </c>
      <c r="L39" s="53">
        <v>354</v>
      </c>
      <c r="M39" s="53">
        <v>6114.5</v>
      </c>
      <c r="N39" s="53">
        <v>354</v>
      </c>
      <c r="O39" s="53">
        <v>0</v>
      </c>
    </row>
    <row r="40" spans="1:15" x14ac:dyDescent="0.25">
      <c r="A40" s="19"/>
      <c r="B40" s="19"/>
      <c r="C40" s="19"/>
      <c r="D40" s="19"/>
      <c r="E40" s="19"/>
      <c r="F40" s="19"/>
      <c r="G40" s="19"/>
      <c r="I40" s="52" t="s">
        <v>110</v>
      </c>
      <c r="J40" s="53">
        <v>296.10000000000002</v>
      </c>
      <c r="K40" s="53">
        <v>14.9</v>
      </c>
      <c r="L40" s="53">
        <v>33</v>
      </c>
      <c r="M40" s="53">
        <v>476.5</v>
      </c>
      <c r="N40" s="53">
        <v>33</v>
      </c>
      <c r="O40" s="53">
        <v>0</v>
      </c>
    </row>
    <row r="41" spans="1:15" x14ac:dyDescent="0.25">
      <c r="A41" s="19"/>
      <c r="B41" s="19"/>
      <c r="C41" s="19"/>
      <c r="D41" s="19"/>
      <c r="E41" s="19"/>
      <c r="F41" s="19"/>
      <c r="G41" s="19"/>
      <c r="I41" s="52" t="s">
        <v>111</v>
      </c>
      <c r="J41" s="53">
        <v>181.5</v>
      </c>
      <c r="K41" s="53">
        <v>9.1</v>
      </c>
      <c r="L41" s="53">
        <v>19</v>
      </c>
      <c r="M41" s="53">
        <v>292</v>
      </c>
      <c r="N41" s="53">
        <v>19</v>
      </c>
      <c r="O41" s="53">
        <v>0</v>
      </c>
    </row>
    <row r="42" spans="1:15" x14ac:dyDescent="0.25">
      <c r="A42" s="19"/>
      <c r="B42" s="19"/>
      <c r="C42" s="19"/>
      <c r="D42" s="19"/>
      <c r="E42" s="19"/>
      <c r="F42" s="19"/>
      <c r="G42" s="19"/>
      <c r="I42" s="52" t="s">
        <v>112</v>
      </c>
      <c r="J42" s="53">
        <v>274.10000000000002</v>
      </c>
      <c r="K42" s="53">
        <v>13.8</v>
      </c>
      <c r="L42" s="53">
        <v>30</v>
      </c>
      <c r="M42" s="53">
        <v>441</v>
      </c>
      <c r="N42" s="53">
        <v>30</v>
      </c>
      <c r="O42" s="53">
        <v>0</v>
      </c>
    </row>
    <row r="43" spans="1:15" x14ac:dyDescent="0.25">
      <c r="A43" s="19"/>
      <c r="B43" s="19"/>
      <c r="C43" s="19"/>
      <c r="D43" s="19"/>
      <c r="E43" s="19"/>
      <c r="F43" s="19"/>
      <c r="G43" s="19"/>
      <c r="I43" s="52" t="s">
        <v>113</v>
      </c>
      <c r="J43" s="53">
        <v>1984.7</v>
      </c>
      <c r="K43" s="53">
        <v>100</v>
      </c>
      <c r="L43" s="53">
        <v>187</v>
      </c>
      <c r="M43" s="53">
        <v>3193.4</v>
      </c>
      <c r="N43" s="53">
        <v>187</v>
      </c>
      <c r="O43" s="53">
        <v>0</v>
      </c>
    </row>
    <row r="44" spans="1:15" x14ac:dyDescent="0.25">
      <c r="A44" s="19"/>
      <c r="B44" s="19"/>
      <c r="C44" s="19"/>
      <c r="D44" s="19"/>
      <c r="E44" s="19"/>
      <c r="F44" s="19"/>
      <c r="G44" s="19"/>
      <c r="I44" s="52" t="s">
        <v>115</v>
      </c>
      <c r="J44" s="53">
        <v>728.6</v>
      </c>
      <c r="K44" s="53">
        <v>36.700000000000003</v>
      </c>
      <c r="L44" s="53">
        <v>47</v>
      </c>
      <c r="M44" s="53">
        <v>1172.3</v>
      </c>
      <c r="N44" s="53">
        <v>47</v>
      </c>
      <c r="O44" s="53">
        <v>0</v>
      </c>
    </row>
    <row r="45" spans="1:15" x14ac:dyDescent="0.25">
      <c r="A45" s="19"/>
      <c r="B45" s="19"/>
      <c r="C45" s="19"/>
      <c r="D45" s="19"/>
      <c r="E45" s="19"/>
      <c r="F45" s="19"/>
      <c r="G45" s="19"/>
      <c r="I45" s="52" t="s">
        <v>116</v>
      </c>
      <c r="J45" s="53">
        <v>164.2</v>
      </c>
      <c r="K45" s="53">
        <v>8.3000000000000007</v>
      </c>
      <c r="L45" s="53">
        <v>19</v>
      </c>
      <c r="M45" s="53">
        <v>264.2</v>
      </c>
      <c r="N45" s="53">
        <v>19</v>
      </c>
      <c r="O45" s="53">
        <v>0</v>
      </c>
    </row>
    <row r="46" spans="1:15" x14ac:dyDescent="0.25">
      <c r="A46" s="56"/>
      <c r="B46" s="56"/>
      <c r="C46" s="56"/>
      <c r="D46" s="56"/>
      <c r="E46" s="56"/>
      <c r="F46" s="56"/>
      <c r="G46" s="56"/>
      <c r="I46" s="52" t="s">
        <v>99</v>
      </c>
      <c r="J46" s="53">
        <v>15200.800000000001</v>
      </c>
      <c r="K46" s="53">
        <v>765.6</v>
      </c>
      <c r="L46" s="53">
        <v>1416</v>
      </c>
      <c r="M46" s="53">
        <v>24458</v>
      </c>
      <c r="N46" s="53">
        <v>1416</v>
      </c>
      <c r="O46" s="53">
        <v>0</v>
      </c>
    </row>
    <row r="51" spans="1:7" x14ac:dyDescent="0.25">
      <c r="A51" s="52"/>
      <c r="B51" s="53"/>
      <c r="C51" s="53"/>
      <c r="E51" s="51" t="s">
        <v>100</v>
      </c>
      <c r="F51" t="s">
        <v>132</v>
      </c>
      <c r="G51" t="s">
        <v>133</v>
      </c>
    </row>
    <row r="52" spans="1:7" x14ac:dyDescent="0.25">
      <c r="A52" s="52"/>
      <c r="B52" s="53"/>
      <c r="C52" s="53"/>
      <c r="E52" s="52">
        <v>0</v>
      </c>
      <c r="F52" s="53">
        <v>0</v>
      </c>
      <c r="G52" s="53">
        <v>0</v>
      </c>
    </row>
    <row r="53" spans="1:7" x14ac:dyDescent="0.25">
      <c r="A53" s="52"/>
      <c r="B53" s="53"/>
      <c r="C53" s="53"/>
      <c r="E53" s="52">
        <v>9.6</v>
      </c>
      <c r="F53" s="53">
        <v>539.5</v>
      </c>
      <c r="G53" s="53">
        <v>868.1</v>
      </c>
    </row>
    <row r="54" spans="1:7" x14ac:dyDescent="0.25">
      <c r="A54" s="52"/>
      <c r="B54" s="53"/>
      <c r="C54" s="53"/>
      <c r="E54" s="52">
        <v>10.4</v>
      </c>
      <c r="F54" s="53">
        <v>528.6</v>
      </c>
      <c r="G54" s="53">
        <v>850.5</v>
      </c>
    </row>
    <row r="55" spans="1:7" x14ac:dyDescent="0.25">
      <c r="A55" s="52"/>
      <c r="B55" s="53"/>
      <c r="C55" s="53"/>
      <c r="E55" s="52">
        <v>10.6</v>
      </c>
      <c r="F55" s="53">
        <v>1984.7</v>
      </c>
      <c r="G55" s="53">
        <v>3193.4</v>
      </c>
    </row>
    <row r="56" spans="1:7" x14ac:dyDescent="0.25">
      <c r="A56" s="52"/>
      <c r="B56" s="53"/>
      <c r="C56" s="53"/>
      <c r="E56" s="52">
        <v>12.5</v>
      </c>
      <c r="F56" s="53">
        <v>538.20000000000005</v>
      </c>
      <c r="G56" s="53">
        <v>968</v>
      </c>
    </row>
    <row r="57" spans="1:7" x14ac:dyDescent="0.25">
      <c r="A57" s="52"/>
      <c r="B57" s="53"/>
      <c r="C57" s="53"/>
      <c r="E57" s="52">
        <v>15.5</v>
      </c>
      <c r="F57" s="53">
        <v>539.5</v>
      </c>
      <c r="G57" s="53">
        <v>868.1</v>
      </c>
    </row>
    <row r="58" spans="1:7" x14ac:dyDescent="0.25">
      <c r="A58" s="52"/>
      <c r="B58" s="53"/>
      <c r="C58" s="53"/>
      <c r="E58" s="52">
        <v>17.100000000000001</v>
      </c>
      <c r="F58" s="53">
        <v>1984.7</v>
      </c>
      <c r="G58" s="53">
        <v>3193.4</v>
      </c>
    </row>
    <row r="59" spans="1:7" x14ac:dyDescent="0.25">
      <c r="A59" s="52"/>
      <c r="B59" s="53"/>
      <c r="C59" s="53"/>
      <c r="E59" s="52">
        <v>18.7</v>
      </c>
      <c r="F59" s="53">
        <v>528.6</v>
      </c>
      <c r="G59" s="53">
        <v>850.5</v>
      </c>
    </row>
    <row r="60" spans="1:7" x14ac:dyDescent="0.25">
      <c r="A60" s="52"/>
      <c r="B60" s="53"/>
      <c r="C60" s="53"/>
      <c r="E60" s="52">
        <v>20.100000000000001</v>
      </c>
      <c r="F60" s="53">
        <v>538.20000000000005</v>
      </c>
      <c r="G60" s="53">
        <v>968</v>
      </c>
    </row>
    <row r="61" spans="1:7" x14ac:dyDescent="0.25">
      <c r="A61" s="52"/>
      <c r="B61" s="53"/>
      <c r="C61" s="53"/>
      <c r="E61" s="52">
        <v>321.5</v>
      </c>
      <c r="F61" s="53">
        <v>0</v>
      </c>
      <c r="G61" s="53">
        <v>0</v>
      </c>
    </row>
    <row r="62" spans="1:7" x14ac:dyDescent="0.25">
      <c r="A62" s="52"/>
      <c r="B62" s="53"/>
      <c r="C62" s="53"/>
      <c r="E62" s="52">
        <v>608.6</v>
      </c>
      <c r="F62" s="53">
        <v>528.6</v>
      </c>
      <c r="G62" s="53">
        <v>850.5</v>
      </c>
    </row>
    <row r="63" spans="1:7" x14ac:dyDescent="0.25">
      <c r="A63" s="52"/>
      <c r="B63" s="53"/>
      <c r="C63" s="53"/>
      <c r="E63" s="52">
        <v>866</v>
      </c>
      <c r="F63" s="53">
        <v>538.20000000000005</v>
      </c>
      <c r="G63" s="53">
        <v>968</v>
      </c>
    </row>
    <row r="64" spans="1:7" x14ac:dyDescent="0.25">
      <c r="A64" s="52"/>
      <c r="B64" s="53"/>
      <c r="C64" s="53"/>
      <c r="E64" s="52">
        <v>868.1</v>
      </c>
      <c r="F64" s="53">
        <v>539.5</v>
      </c>
      <c r="G64" s="53">
        <v>868.1</v>
      </c>
    </row>
    <row r="65" spans="1:7" x14ac:dyDescent="0.25">
      <c r="A65" s="52"/>
      <c r="B65" s="53"/>
      <c r="C65" s="53"/>
      <c r="E65" s="52">
        <v>956.2</v>
      </c>
      <c r="F65" s="53">
        <v>539.5</v>
      </c>
      <c r="G65" s="53">
        <v>868.1</v>
      </c>
    </row>
    <row r="66" spans="1:7" x14ac:dyDescent="0.25">
      <c r="A66" s="52"/>
      <c r="B66" s="53"/>
      <c r="C66" s="53"/>
      <c r="E66" s="52">
        <v>979.2</v>
      </c>
      <c r="F66" s="53">
        <v>528.6</v>
      </c>
      <c r="G66" s="53">
        <v>850.5</v>
      </c>
    </row>
    <row r="67" spans="1:7" x14ac:dyDescent="0.25">
      <c r="A67" s="52"/>
      <c r="B67" s="53"/>
      <c r="C67" s="53"/>
      <c r="E67" s="52">
        <v>1000.9</v>
      </c>
      <c r="F67" s="53">
        <v>538.20000000000005</v>
      </c>
      <c r="G67" s="53">
        <v>968</v>
      </c>
    </row>
    <row r="68" spans="1:7" x14ac:dyDescent="0.25">
      <c r="A68" s="52"/>
      <c r="B68" s="53"/>
      <c r="C68" s="53"/>
      <c r="E68" s="52" t="s">
        <v>114</v>
      </c>
      <c r="F68" s="53">
        <v>5954.1</v>
      </c>
      <c r="G68" s="53">
        <v>9580.2000000000007</v>
      </c>
    </row>
    <row r="69" spans="1:7" x14ac:dyDescent="0.25">
      <c r="A69" s="52"/>
      <c r="B69" s="53"/>
      <c r="C69" s="53"/>
      <c r="E69" s="52" t="s">
        <v>123</v>
      </c>
      <c r="F69" s="53">
        <v>539.5</v>
      </c>
      <c r="G69" s="53">
        <v>868.1</v>
      </c>
    </row>
    <row r="70" spans="1:7" x14ac:dyDescent="0.25">
      <c r="A70" s="52"/>
      <c r="B70" s="53"/>
      <c r="C70" s="53"/>
      <c r="E70" s="52" t="s">
        <v>124</v>
      </c>
      <c r="F70" s="53">
        <v>528.6</v>
      </c>
      <c r="G70" s="53">
        <v>850.5</v>
      </c>
    </row>
    <row r="71" spans="1:7" x14ac:dyDescent="0.25">
      <c r="A71" s="52"/>
      <c r="B71" s="53"/>
      <c r="C71" s="53"/>
      <c r="E71" s="52" t="s">
        <v>125</v>
      </c>
      <c r="F71" s="53">
        <v>0</v>
      </c>
      <c r="G71" s="53">
        <v>0</v>
      </c>
    </row>
    <row r="72" spans="1:7" x14ac:dyDescent="0.25">
      <c r="A72" s="52"/>
      <c r="B72" s="53"/>
      <c r="C72" s="53"/>
      <c r="E72" s="52" t="s">
        <v>99</v>
      </c>
      <c r="F72" s="53">
        <v>25137.000000000004</v>
      </c>
      <c r="G72" s="53">
        <v>41160</v>
      </c>
    </row>
    <row r="73" spans="1:7" x14ac:dyDescent="0.25">
      <c r="A73" s="52"/>
      <c r="B73" s="53"/>
      <c r="C73" s="53"/>
      <c r="E73" s="52" t="s">
        <v>126</v>
      </c>
      <c r="F73" s="53">
        <v>0</v>
      </c>
      <c r="G73" s="53">
        <v>0</v>
      </c>
    </row>
    <row r="74" spans="1:7" x14ac:dyDescent="0.25">
      <c r="A74" s="52"/>
      <c r="B74" s="53"/>
      <c r="C74" s="53"/>
      <c r="E74" s="52" t="s">
        <v>127</v>
      </c>
      <c r="F74" s="53">
        <v>538.20000000000005</v>
      </c>
      <c r="G74" s="53">
        <v>968</v>
      </c>
    </row>
    <row r="75" spans="1:7" x14ac:dyDescent="0.25">
      <c r="A75" s="52"/>
      <c r="B75" s="53"/>
      <c r="C75" s="53"/>
      <c r="E75" s="52" t="s">
        <v>128</v>
      </c>
      <c r="F75" s="53">
        <v>0</v>
      </c>
      <c r="G75" s="53">
        <v>0</v>
      </c>
    </row>
    <row r="76" spans="1:7" x14ac:dyDescent="0.25">
      <c r="A76" s="52"/>
      <c r="B76" s="53"/>
      <c r="C76" s="53"/>
      <c r="E76" s="52" t="s">
        <v>129</v>
      </c>
      <c r="F76" s="53">
        <v>0</v>
      </c>
      <c r="G76" s="53">
        <v>0</v>
      </c>
    </row>
    <row r="77" spans="1:7" x14ac:dyDescent="0.25">
      <c r="A77" s="52"/>
      <c r="B77" s="53"/>
      <c r="C77" s="53"/>
      <c r="E77" s="52" t="s">
        <v>130</v>
      </c>
      <c r="F77" s="53">
        <v>0</v>
      </c>
      <c r="G77" s="53">
        <v>0</v>
      </c>
    </row>
    <row r="78" spans="1:7" x14ac:dyDescent="0.25">
      <c r="A78" s="52"/>
      <c r="B78" s="53"/>
      <c r="C78" s="53"/>
      <c r="E78" s="52" t="s">
        <v>131</v>
      </c>
      <c r="F78" s="53">
        <v>0</v>
      </c>
      <c r="G78" s="53">
        <v>0</v>
      </c>
    </row>
    <row r="79" spans="1:7" x14ac:dyDescent="0.25">
      <c r="E79" s="52" t="s">
        <v>99</v>
      </c>
      <c r="F79" s="53">
        <v>43092</v>
      </c>
      <c r="G79" s="53">
        <v>70560</v>
      </c>
    </row>
  </sheetData>
  <pageMargins left="0.7" right="0.7" top="0.75" bottom="0.75" header="0.3" footer="0.3"/>
  <pageSetup paperSize="9" orientation="portrait" verticalDpi="0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45"/>
  <sheetViews>
    <sheetView topLeftCell="A13" workbookViewId="0">
      <selection sqref="A1:H3"/>
    </sheetView>
  </sheetViews>
  <sheetFormatPr defaultRowHeight="15" x14ac:dyDescent="0.25"/>
  <cols>
    <col min="2" max="2" width="13.140625" customWidth="1"/>
    <col min="3" max="3" width="16.28515625" customWidth="1"/>
    <col min="4" max="4" width="16.140625" customWidth="1"/>
    <col min="5" max="5" width="12.85546875" customWidth="1"/>
    <col min="6" max="6" width="14.28515625" customWidth="1"/>
    <col min="7" max="7" width="12.28515625" customWidth="1"/>
  </cols>
  <sheetData>
    <row r="1" spans="1:9" x14ac:dyDescent="0.25">
      <c r="A1" s="132" t="s">
        <v>28</v>
      </c>
      <c r="B1" s="132"/>
      <c r="C1" s="132"/>
      <c r="D1" s="132"/>
      <c r="E1" s="132"/>
      <c r="F1" s="132"/>
      <c r="G1" s="132"/>
      <c r="H1" s="132"/>
    </row>
    <row r="2" spans="1:9" x14ac:dyDescent="0.25">
      <c r="A2" s="132"/>
      <c r="B2" s="132"/>
      <c r="C2" s="132"/>
      <c r="D2" s="132"/>
      <c r="E2" s="132"/>
      <c r="F2" s="132"/>
      <c r="G2" s="132"/>
      <c r="H2" s="132"/>
    </row>
    <row r="3" spans="1:9" x14ac:dyDescent="0.25">
      <c r="A3" s="132"/>
      <c r="B3" s="132"/>
      <c r="C3" s="132"/>
      <c r="D3" s="132"/>
      <c r="E3" s="132"/>
      <c r="F3" s="132"/>
      <c r="G3" s="132"/>
      <c r="H3" s="132"/>
    </row>
    <row r="4" spans="1:9" x14ac:dyDescent="0.25">
      <c r="A4" s="133" t="s">
        <v>145</v>
      </c>
      <c r="B4" s="133"/>
      <c r="C4" s="133"/>
      <c r="F4" s="40" t="s">
        <v>30</v>
      </c>
      <c r="G4" s="39" t="s">
        <v>31</v>
      </c>
    </row>
    <row r="5" spans="1:9" x14ac:dyDescent="0.25">
      <c r="A5" s="133"/>
      <c r="B5" s="133"/>
      <c r="C5" s="133"/>
      <c r="F5" s="36">
        <v>654321</v>
      </c>
      <c r="G5" s="20" t="s">
        <v>34</v>
      </c>
    </row>
    <row r="6" spans="1:9" x14ac:dyDescent="0.25">
      <c r="A6" s="133"/>
      <c r="B6" s="133"/>
      <c r="C6" s="133"/>
      <c r="F6" s="38" t="s">
        <v>32</v>
      </c>
      <c r="G6" s="37" t="s">
        <v>33</v>
      </c>
    </row>
    <row r="7" spans="1:9" x14ac:dyDescent="0.25">
      <c r="A7" s="133"/>
      <c r="B7" s="133"/>
      <c r="C7" s="133"/>
      <c r="F7" s="21" t="s">
        <v>36</v>
      </c>
      <c r="G7" s="21" t="s">
        <v>35</v>
      </c>
    </row>
    <row r="8" spans="1:9" x14ac:dyDescent="0.25">
      <c r="A8" s="133"/>
      <c r="B8" s="133"/>
      <c r="C8" s="133"/>
    </row>
    <row r="9" spans="1:9" x14ac:dyDescent="0.25">
      <c r="I9" s="19"/>
    </row>
    <row r="10" spans="1:9" x14ac:dyDescent="0.25">
      <c r="A10" s="96" t="s">
        <v>37</v>
      </c>
      <c r="B10" s="96"/>
      <c r="C10" s="96"/>
      <c r="E10" s="97" t="s">
        <v>39</v>
      </c>
      <c r="F10" s="97"/>
      <c r="G10" s="97"/>
      <c r="H10" s="57"/>
    </row>
    <row r="11" spans="1:9" ht="15" customHeight="1" x14ac:dyDescent="0.25">
      <c r="A11" s="78" t="s">
        <v>40</v>
      </c>
      <c r="B11" s="78"/>
      <c r="C11" s="79"/>
      <c r="E11" s="98" t="s">
        <v>41</v>
      </c>
      <c r="F11" s="99"/>
      <c r="G11" s="99"/>
      <c r="H11" s="63"/>
      <c r="I11" s="19"/>
    </row>
    <row r="12" spans="1:9" x14ac:dyDescent="0.25">
      <c r="A12" s="80"/>
      <c r="B12" s="80"/>
      <c r="C12" s="81"/>
      <c r="E12" s="101"/>
      <c r="F12" s="102"/>
      <c r="G12" s="103"/>
      <c r="H12" s="25"/>
      <c r="I12" s="19"/>
    </row>
    <row r="13" spans="1:9" x14ac:dyDescent="0.25">
      <c r="A13" s="80"/>
      <c r="B13" s="80"/>
      <c r="C13" s="81"/>
      <c r="E13" s="101"/>
      <c r="F13" s="102"/>
      <c r="G13" s="103"/>
      <c r="H13" s="25"/>
    </row>
    <row r="14" spans="1:9" x14ac:dyDescent="0.25">
      <c r="A14" s="80"/>
      <c r="B14" s="80"/>
      <c r="C14" s="81"/>
      <c r="E14" s="101"/>
      <c r="F14" s="102"/>
      <c r="G14" s="103"/>
      <c r="H14" s="25"/>
    </row>
    <row r="15" spans="1:9" x14ac:dyDescent="0.25">
      <c r="A15" s="82"/>
      <c r="B15" s="82"/>
      <c r="C15" s="83"/>
      <c r="E15" s="104"/>
      <c r="F15" s="105"/>
      <c r="G15" s="106"/>
      <c r="H15" s="25"/>
    </row>
    <row r="16" spans="1:9" x14ac:dyDescent="0.25">
      <c r="H16" s="19"/>
    </row>
    <row r="17" spans="1:6" x14ac:dyDescent="0.25">
      <c r="A17" s="34" t="s">
        <v>38</v>
      </c>
      <c r="B17" s="34" t="s">
        <v>42</v>
      </c>
      <c r="C17" s="34" t="s">
        <v>43</v>
      </c>
      <c r="D17" s="34" t="s">
        <v>44</v>
      </c>
      <c r="E17" s="34" t="s">
        <v>45</v>
      </c>
      <c r="F17" s="34" t="s">
        <v>46</v>
      </c>
    </row>
    <row r="18" spans="1:6" x14ac:dyDescent="0.25">
      <c r="A18" s="21">
        <v>1</v>
      </c>
      <c r="B18" s="21" t="s">
        <v>146</v>
      </c>
      <c r="C18" s="21">
        <v>142175</v>
      </c>
      <c r="D18" s="21">
        <v>7</v>
      </c>
      <c r="E18" s="21">
        <v>45</v>
      </c>
      <c r="F18" s="21">
        <f>PRODUCT(D18,E18)</f>
        <v>315</v>
      </c>
    </row>
    <row r="19" spans="1:6" x14ac:dyDescent="0.25">
      <c r="A19" s="21">
        <v>2</v>
      </c>
      <c r="B19" s="21" t="s">
        <v>147</v>
      </c>
      <c r="C19" s="21">
        <v>142175</v>
      </c>
      <c r="D19" s="21">
        <v>20</v>
      </c>
      <c r="E19" s="21">
        <v>5</v>
      </c>
      <c r="F19" s="21">
        <f t="shared" ref="F19:F23" si="0">PRODUCT(D19,E19)</f>
        <v>100</v>
      </c>
    </row>
    <row r="20" spans="1:6" x14ac:dyDescent="0.25">
      <c r="A20" s="21">
        <v>3</v>
      </c>
      <c r="B20" s="21" t="s">
        <v>148</v>
      </c>
      <c r="C20" s="21">
        <v>142175</v>
      </c>
      <c r="D20" s="21">
        <v>7</v>
      </c>
      <c r="E20" s="21">
        <v>20</v>
      </c>
      <c r="F20" s="21">
        <f t="shared" si="0"/>
        <v>140</v>
      </c>
    </row>
    <row r="21" spans="1:6" x14ac:dyDescent="0.25">
      <c r="A21" s="21">
        <v>4</v>
      </c>
      <c r="B21" s="21" t="s">
        <v>149</v>
      </c>
      <c r="C21" s="21">
        <v>142175</v>
      </c>
      <c r="D21" s="21">
        <v>10</v>
      </c>
      <c r="E21" s="21">
        <v>10</v>
      </c>
      <c r="F21" s="21">
        <f t="shared" si="0"/>
        <v>100</v>
      </c>
    </row>
    <row r="22" spans="1:6" x14ac:dyDescent="0.25">
      <c r="A22" s="21">
        <v>5</v>
      </c>
      <c r="B22" s="21" t="s">
        <v>150</v>
      </c>
      <c r="C22" s="21">
        <v>142175</v>
      </c>
      <c r="D22" s="21">
        <v>15</v>
      </c>
      <c r="E22" s="21">
        <v>40</v>
      </c>
      <c r="F22" s="21">
        <f t="shared" si="0"/>
        <v>600</v>
      </c>
    </row>
    <row r="23" spans="1:6" x14ac:dyDescent="0.25">
      <c r="A23" s="21">
        <v>6</v>
      </c>
      <c r="B23" s="21" t="s">
        <v>151</v>
      </c>
      <c r="C23" s="21">
        <v>142175</v>
      </c>
      <c r="D23" s="21">
        <v>7</v>
      </c>
      <c r="E23" s="21">
        <v>50</v>
      </c>
      <c r="F23" s="21">
        <f t="shared" si="0"/>
        <v>350</v>
      </c>
    </row>
    <row r="24" spans="1:6" x14ac:dyDescent="0.25">
      <c r="A24" s="130"/>
      <c r="B24" s="130"/>
      <c r="C24" s="130"/>
      <c r="D24" s="130"/>
      <c r="E24" s="130"/>
      <c r="F24" s="130"/>
    </row>
    <row r="25" spans="1:6" x14ac:dyDescent="0.25">
      <c r="A25" s="59"/>
      <c r="B25" s="59"/>
      <c r="C25" s="59"/>
      <c r="D25" s="59" t="s">
        <v>143</v>
      </c>
      <c r="E25" s="59"/>
      <c r="F25" s="59">
        <f>SUM(F18:F23)</f>
        <v>1605</v>
      </c>
    </row>
    <row r="26" spans="1:6" x14ac:dyDescent="0.25">
      <c r="D26" s="60" t="s">
        <v>152</v>
      </c>
      <c r="F26" s="21">
        <f>(F25*4%)</f>
        <v>64.2</v>
      </c>
    </row>
    <row r="27" spans="1:6" x14ac:dyDescent="0.25">
      <c r="D27" s="60" t="s">
        <v>153</v>
      </c>
      <c r="F27" s="21">
        <f>(F25*5%)</f>
        <v>80.25</v>
      </c>
    </row>
    <row r="28" spans="1:6" x14ac:dyDescent="0.25">
      <c r="D28" s="21" t="s">
        <v>154</v>
      </c>
      <c r="F28" s="21">
        <f>SUM(F25:F27)</f>
        <v>1749.45</v>
      </c>
    </row>
    <row r="29" spans="1:6" x14ac:dyDescent="0.25">
      <c r="D29" s="21" t="s">
        <v>142</v>
      </c>
      <c r="F29" s="21">
        <f>(F28*2%)</f>
        <v>34.989000000000004</v>
      </c>
    </row>
    <row r="30" spans="1:6" x14ac:dyDescent="0.25">
      <c r="A30" s="130"/>
      <c r="B30" s="130"/>
      <c r="C30" s="130"/>
      <c r="D30" s="130"/>
      <c r="E30" s="130"/>
      <c r="F30" s="130"/>
    </row>
    <row r="31" spans="1:6" x14ac:dyDescent="0.25">
      <c r="A31" s="130"/>
      <c r="B31" s="130"/>
      <c r="C31" s="130"/>
      <c r="D31" s="130"/>
      <c r="E31" s="130"/>
      <c r="F31" s="130"/>
    </row>
    <row r="32" spans="1:6" x14ac:dyDescent="0.25">
      <c r="A32" s="59"/>
      <c r="B32" s="59"/>
      <c r="C32" s="59"/>
      <c r="D32" s="59" t="s">
        <v>155</v>
      </c>
      <c r="E32" s="59"/>
      <c r="F32" s="59">
        <f>(F28-F29)</f>
        <v>1714.461</v>
      </c>
    </row>
    <row r="33" spans="1:6" x14ac:dyDescent="0.25">
      <c r="A33" s="21"/>
      <c r="B33" s="21"/>
      <c r="C33" s="21"/>
      <c r="D33" s="21"/>
      <c r="E33" s="21"/>
      <c r="F33" s="21"/>
    </row>
    <row r="34" spans="1:6" x14ac:dyDescent="0.25">
      <c r="A34" s="61" t="s">
        <v>47</v>
      </c>
      <c r="B34" s="61"/>
      <c r="C34" s="61"/>
      <c r="D34" s="61"/>
      <c r="E34" s="61"/>
      <c r="F34" s="61"/>
    </row>
    <row r="35" spans="1:6" x14ac:dyDescent="0.25">
      <c r="A35" s="61"/>
      <c r="B35" s="62" t="s">
        <v>48</v>
      </c>
      <c r="C35" s="62"/>
      <c r="D35" s="62"/>
      <c r="E35" s="62"/>
      <c r="F35" s="62"/>
    </row>
    <row r="36" spans="1:6" x14ac:dyDescent="0.25">
      <c r="A36" s="61"/>
      <c r="B36" s="131" t="s">
        <v>49</v>
      </c>
      <c r="C36" s="131"/>
      <c r="D36" s="131"/>
      <c r="E36" s="131"/>
      <c r="F36" s="131"/>
    </row>
    <row r="37" spans="1:6" x14ac:dyDescent="0.25">
      <c r="A37" s="61"/>
      <c r="B37" s="61"/>
      <c r="C37" s="61"/>
      <c r="D37" s="61"/>
      <c r="E37" s="61"/>
      <c r="F37" s="61"/>
    </row>
    <row r="38" spans="1:6" x14ac:dyDescent="0.25">
      <c r="A38" s="61"/>
      <c r="B38" s="61"/>
      <c r="C38" s="61"/>
      <c r="D38" s="61"/>
      <c r="E38" s="61"/>
      <c r="F38" s="61"/>
    </row>
    <row r="39" spans="1:6" x14ac:dyDescent="0.25">
      <c r="A39" s="61"/>
      <c r="B39" s="61"/>
      <c r="C39" s="61"/>
      <c r="D39" s="61"/>
      <c r="E39" s="61"/>
      <c r="F39" s="61"/>
    </row>
    <row r="40" spans="1:6" x14ac:dyDescent="0.25">
      <c r="A40" s="61"/>
      <c r="B40" s="61"/>
      <c r="C40" s="61"/>
      <c r="D40" s="61"/>
      <c r="E40" s="61"/>
      <c r="F40" s="61"/>
    </row>
    <row r="41" spans="1:6" x14ac:dyDescent="0.25">
      <c r="A41" s="61"/>
      <c r="B41" s="61"/>
      <c r="C41" s="61"/>
      <c r="D41" s="128" t="s">
        <v>51</v>
      </c>
      <c r="E41" s="128"/>
      <c r="F41" s="128"/>
    </row>
    <row r="42" spans="1:6" x14ac:dyDescent="0.25">
      <c r="A42" s="61"/>
      <c r="B42" s="61"/>
      <c r="C42" s="61"/>
      <c r="D42" s="128"/>
      <c r="E42" s="128"/>
      <c r="F42" s="128"/>
    </row>
    <row r="43" spans="1:6" x14ac:dyDescent="0.25">
      <c r="A43" s="128" t="s">
        <v>52</v>
      </c>
      <c r="B43" s="128"/>
      <c r="C43" s="128"/>
      <c r="D43" s="128"/>
      <c r="E43" s="128"/>
      <c r="F43" s="128"/>
    </row>
    <row r="44" spans="1:6" x14ac:dyDescent="0.25">
      <c r="A44" s="128" t="s">
        <v>53</v>
      </c>
      <c r="B44" s="128"/>
      <c r="C44" s="128"/>
      <c r="D44" s="128"/>
      <c r="E44" s="128"/>
      <c r="F44" s="128"/>
    </row>
    <row r="45" spans="1:6" x14ac:dyDescent="0.25">
      <c r="A45" s="129" t="s">
        <v>54</v>
      </c>
      <c r="B45" s="129"/>
      <c r="C45" s="129"/>
      <c r="D45" s="129"/>
      <c r="E45" s="129"/>
      <c r="F45" s="129"/>
    </row>
  </sheetData>
  <mergeCells count="13">
    <mergeCell ref="A1:H3"/>
    <mergeCell ref="A4:C8"/>
    <mergeCell ref="A10:C10"/>
    <mergeCell ref="A11:C15"/>
    <mergeCell ref="E10:G10"/>
    <mergeCell ref="E11:G15"/>
    <mergeCell ref="A44:F44"/>
    <mergeCell ref="A45:F45"/>
    <mergeCell ref="A24:F24"/>
    <mergeCell ref="A30:F31"/>
    <mergeCell ref="B36:F36"/>
    <mergeCell ref="D41:F42"/>
    <mergeCell ref="A43:F43"/>
  </mergeCells>
  <hyperlinks>
    <hyperlink ref="D26" r:id="rId1"/>
    <hyperlink ref="D27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 BILL</vt:lpstr>
      <vt:lpstr>INVOICE</vt:lpstr>
      <vt:lpstr>GRAPH</vt:lpstr>
      <vt:lpstr>Sheet3</vt:lpstr>
      <vt:lpstr>DATA</vt:lpstr>
      <vt:lpstr>TRAINING LOG CHART</vt:lpstr>
      <vt:lpstr> INVOICE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LIVEWIRE</dc:creator>
  <cp:lastModifiedBy>LIVEWIRE</cp:lastModifiedBy>
  <dcterms:created xsi:type="dcterms:W3CDTF">2024-04-21T08:48:29Z</dcterms:created>
  <dcterms:modified xsi:type="dcterms:W3CDTF">2024-05-08T07:31:38Z</dcterms:modified>
</cp:coreProperties>
</file>