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THOSH ms office\MS EXCEL\"/>
    </mc:Choice>
  </mc:AlternateContent>
  <bookViews>
    <workbookView xWindow="0" yWindow="0" windowWidth="8955" windowHeight="6285" activeTab="3"/>
  </bookViews>
  <sheets>
    <sheet name="EB BILL FORMAT" sheetId="1" r:id="rId1"/>
    <sheet name="STUDENT MARKSHEET FORMULA" sheetId="3" r:id="rId2"/>
    <sheet name="EMPLOYMENT" sheetId="2" r:id="rId3"/>
    <sheet name="FORMUL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4" l="1"/>
  <c r="H24" i="4"/>
  <c r="G24" i="4"/>
  <c r="F24" i="4"/>
  <c r="E21" i="4"/>
  <c r="E22" i="4"/>
  <c r="E23" i="4"/>
  <c r="E24" i="4"/>
  <c r="D20" i="4"/>
  <c r="D21" i="4"/>
  <c r="D22" i="4"/>
  <c r="D23" i="4"/>
  <c r="D24" i="4"/>
  <c r="C21" i="4"/>
  <c r="C22" i="4"/>
  <c r="C23" i="4"/>
  <c r="C24" i="4"/>
  <c r="A20" i="4"/>
  <c r="A21" i="4"/>
  <c r="A22" i="4"/>
  <c r="A23" i="4"/>
  <c r="A24" i="4"/>
  <c r="B24" i="4"/>
  <c r="B20" i="4"/>
  <c r="B21" i="4"/>
  <c r="B22" i="4"/>
  <c r="B23" i="4"/>
  <c r="J23" i="4" s="1"/>
  <c r="I20" i="4"/>
  <c r="I21" i="4"/>
  <c r="I22" i="4"/>
  <c r="I23" i="4"/>
  <c r="H20" i="4"/>
  <c r="H21" i="4"/>
  <c r="H22" i="4"/>
  <c r="H23" i="4"/>
  <c r="G20" i="4"/>
  <c r="G21" i="4"/>
  <c r="G22" i="4"/>
  <c r="G23" i="4"/>
  <c r="F20" i="4"/>
  <c r="F21" i="4"/>
  <c r="F22" i="4"/>
  <c r="F23" i="4"/>
  <c r="E20" i="4"/>
  <c r="C20" i="4"/>
  <c r="L20" i="4"/>
  <c r="L21" i="4"/>
  <c r="L22" i="4"/>
  <c r="L23" i="4"/>
  <c r="L19" i="4"/>
  <c r="I19" i="4"/>
  <c r="H19" i="4"/>
  <c r="G19" i="4"/>
  <c r="F19" i="4"/>
  <c r="E19" i="4"/>
  <c r="D19" i="4"/>
  <c r="C19" i="4"/>
  <c r="B19" i="4"/>
  <c r="A19" i="4"/>
  <c r="J12" i="4"/>
  <c r="J13" i="4"/>
  <c r="J14" i="4"/>
  <c r="J15" i="4"/>
  <c r="J11" i="4"/>
  <c r="I12" i="4"/>
  <c r="I13" i="4"/>
  <c r="I14" i="4"/>
  <c r="I15" i="4"/>
  <c r="I11" i="4"/>
  <c r="H12" i="4"/>
  <c r="H13" i="4"/>
  <c r="H14" i="4"/>
  <c r="H15" i="4"/>
  <c r="H11" i="4"/>
  <c r="G12" i="4"/>
  <c r="G13" i="4"/>
  <c r="G14" i="4"/>
  <c r="G15" i="4"/>
  <c r="G11" i="4"/>
  <c r="F12" i="4"/>
  <c r="F13" i="4"/>
  <c r="F14" i="4"/>
  <c r="F15" i="4"/>
  <c r="F11" i="4"/>
  <c r="E12" i="4"/>
  <c r="E13" i="4"/>
  <c r="E14" i="4"/>
  <c r="E15" i="4"/>
  <c r="E11" i="4"/>
  <c r="D12" i="4"/>
  <c r="D13" i="4"/>
  <c r="D14" i="4"/>
  <c r="D15" i="4"/>
  <c r="D11" i="4"/>
  <c r="C12" i="4"/>
  <c r="C13" i="4"/>
  <c r="C14" i="4"/>
  <c r="C15" i="4"/>
  <c r="C11" i="4"/>
  <c r="J19" i="4" l="1"/>
  <c r="J21" i="4"/>
  <c r="J20" i="4"/>
  <c r="J22" i="4"/>
  <c r="O3" i="4"/>
  <c r="O4" i="4"/>
  <c r="O5" i="4"/>
  <c r="O6" i="4"/>
  <c r="O7" i="4"/>
  <c r="O2" i="4"/>
  <c r="N3" i="4"/>
  <c r="N4" i="4"/>
  <c r="N5" i="4"/>
  <c r="N6" i="4"/>
  <c r="N7" i="4"/>
  <c r="N2" i="4"/>
  <c r="M3" i="4"/>
  <c r="M4" i="4"/>
  <c r="M5" i="4"/>
  <c r="M6" i="4"/>
  <c r="M7" i="4"/>
  <c r="M2" i="4"/>
  <c r="L3" i="4"/>
  <c r="L4" i="4"/>
  <c r="L5" i="4"/>
  <c r="L6" i="4"/>
  <c r="L7" i="4"/>
  <c r="L2" i="4"/>
  <c r="K7" i="4"/>
  <c r="K3" i="4"/>
  <c r="K4" i="4"/>
  <c r="K5" i="4"/>
  <c r="K6" i="4"/>
  <c r="K2" i="4"/>
  <c r="J3" i="4"/>
  <c r="J4" i="4"/>
  <c r="J5" i="4"/>
  <c r="J6" i="4"/>
  <c r="J7" i="4"/>
  <c r="J2" i="4"/>
  <c r="I3" i="4"/>
  <c r="I4" i="4"/>
  <c r="I5" i="4"/>
  <c r="I6" i="4"/>
  <c r="I7" i="4"/>
  <c r="H3" i="4"/>
  <c r="H4" i="4"/>
  <c r="H5" i="4"/>
  <c r="H6" i="4"/>
  <c r="H7" i="4"/>
  <c r="I2" i="4"/>
  <c r="H2" i="4"/>
  <c r="G3" i="4"/>
  <c r="G4" i="4"/>
  <c r="G5" i="4"/>
  <c r="G6" i="4"/>
  <c r="G7" i="4"/>
  <c r="G2" i="4"/>
  <c r="F3" i="4"/>
  <c r="F4" i="4"/>
  <c r="F5" i="4"/>
  <c r="F6" i="4"/>
  <c r="F7" i="4"/>
  <c r="F2" i="4"/>
  <c r="D48" i="3"/>
  <c r="E65" i="3"/>
  <c r="G63" i="3"/>
  <c r="G62" i="3"/>
  <c r="G61" i="3"/>
  <c r="G60" i="3"/>
  <c r="G59" i="3"/>
  <c r="G58" i="3"/>
  <c r="G57" i="3"/>
  <c r="F49" i="3"/>
  <c r="G49" i="3" s="1"/>
  <c r="F50" i="3"/>
  <c r="G50" i="3" s="1"/>
  <c r="F51" i="3"/>
  <c r="G51" i="3" s="1"/>
  <c r="F52" i="3"/>
  <c r="G52" i="3" s="1"/>
  <c r="F48" i="3"/>
  <c r="G48" i="3" s="1"/>
  <c r="G39" i="3"/>
  <c r="D39" i="3"/>
  <c r="F31" i="3"/>
  <c r="F32" i="3"/>
  <c r="F33" i="3"/>
  <c r="G33" i="3" s="1"/>
  <c r="F34" i="3"/>
  <c r="G34" i="3" s="1"/>
  <c r="F30" i="3"/>
  <c r="G30" i="3" s="1"/>
  <c r="G32" i="3"/>
  <c r="G31" i="3"/>
  <c r="D30" i="3"/>
  <c r="G21" i="3"/>
  <c r="D21" i="3"/>
  <c r="L5" i="3"/>
  <c r="L6" i="3"/>
  <c r="L7" i="3"/>
  <c r="L8" i="3"/>
  <c r="L9" i="3"/>
  <c r="L10" i="3"/>
  <c r="L4" i="3"/>
  <c r="K10" i="3"/>
  <c r="J5" i="3"/>
  <c r="M5" i="3" s="1"/>
  <c r="J6" i="3"/>
  <c r="M6" i="3" s="1"/>
  <c r="J7" i="3"/>
  <c r="M7" i="3" s="1"/>
  <c r="J8" i="3"/>
  <c r="M8" i="3" s="1"/>
  <c r="J9" i="3"/>
  <c r="M9" i="3" s="1"/>
  <c r="J10" i="3"/>
  <c r="M10" i="3" s="1"/>
  <c r="J4" i="3"/>
  <c r="M4" i="3" s="1"/>
  <c r="I5" i="3"/>
  <c r="K5" i="3" s="1"/>
  <c r="I6" i="3"/>
  <c r="I7" i="3"/>
  <c r="I8" i="3"/>
  <c r="K7" i="3" s="1"/>
  <c r="I9" i="3"/>
  <c r="K9" i="3" s="1"/>
  <c r="I10" i="3"/>
  <c r="I4" i="3"/>
  <c r="K4" i="3" l="1"/>
  <c r="K6" i="3"/>
  <c r="K8" i="3"/>
  <c r="K6" i="2" l="1"/>
  <c r="K7" i="2"/>
  <c r="K8" i="2"/>
  <c r="K9" i="2"/>
  <c r="K10" i="2"/>
  <c r="K11" i="2"/>
  <c r="K12" i="2"/>
  <c r="K13" i="2"/>
  <c r="K14" i="2"/>
  <c r="K5" i="2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5" i="2"/>
  <c r="H6" i="2"/>
  <c r="H7" i="2"/>
  <c r="H8" i="2"/>
  <c r="H9" i="2"/>
  <c r="H10" i="2"/>
  <c r="H11" i="2"/>
  <c r="H12" i="2"/>
  <c r="H13" i="2"/>
  <c r="H14" i="2"/>
  <c r="H5" i="2"/>
  <c r="G6" i="2"/>
  <c r="G7" i="2"/>
  <c r="G8" i="2"/>
  <c r="G9" i="2"/>
  <c r="G10" i="2"/>
  <c r="G11" i="2"/>
  <c r="G12" i="2"/>
  <c r="G13" i="2"/>
  <c r="G14" i="2"/>
  <c r="G5" i="2"/>
  <c r="F6" i="2"/>
  <c r="F7" i="2"/>
  <c r="F8" i="2"/>
  <c r="F9" i="2"/>
  <c r="F10" i="2"/>
  <c r="F11" i="2"/>
  <c r="F12" i="2"/>
  <c r="F13" i="2"/>
  <c r="F14" i="2"/>
  <c r="F5" i="2"/>
  <c r="E6" i="2"/>
  <c r="E7" i="2"/>
  <c r="E8" i="2"/>
  <c r="E9" i="2"/>
  <c r="E10" i="2"/>
  <c r="E11" i="2"/>
  <c r="E12" i="2"/>
  <c r="E13" i="2"/>
  <c r="E14" i="2"/>
  <c r="E5" i="2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E5" i="1"/>
  <c r="F5" i="1" s="1"/>
</calcChain>
</file>

<file path=xl/sharedStrings.xml><?xml version="1.0" encoding="utf-8"?>
<sst xmlns="http://schemas.openxmlformats.org/spreadsheetml/2006/main" count="159" uniqueCount="111">
  <si>
    <t>ELECTRICITY BILL</t>
  </si>
  <si>
    <t>NAME</t>
  </si>
  <si>
    <t>METER</t>
  </si>
  <si>
    <t>PRESENT</t>
  </si>
  <si>
    <t>PREVIOUS</t>
  </si>
  <si>
    <t>CONSUME</t>
  </si>
  <si>
    <t>ELECTRICITY</t>
  </si>
  <si>
    <t>DEMEND</t>
  </si>
  <si>
    <t>SERVICE</t>
  </si>
  <si>
    <t>PRINCIPAL</t>
  </si>
  <si>
    <t>VAT</t>
  </si>
  <si>
    <t>AMOUNT TO BE</t>
  </si>
  <si>
    <t>NO</t>
  </si>
  <si>
    <t>RDG</t>
  </si>
  <si>
    <t xml:space="preserve">D UNIT </t>
  </si>
  <si>
    <t>CHARGE</t>
  </si>
  <si>
    <t>AMOUNT</t>
  </si>
  <si>
    <t>PAID</t>
  </si>
  <si>
    <t>SIVA</t>
  </si>
  <si>
    <t>MANI</t>
  </si>
  <si>
    <t>GURU</t>
  </si>
  <si>
    <t>SAKTHI</t>
  </si>
  <si>
    <t>MURUGAN</t>
  </si>
  <si>
    <t>VISHAL</t>
  </si>
  <si>
    <t>ABISHEK</t>
  </si>
  <si>
    <t>RAJA</t>
  </si>
  <si>
    <t>VELU</t>
  </si>
  <si>
    <t>BALA</t>
  </si>
  <si>
    <t xml:space="preserve">EMPLOYMENT </t>
  </si>
  <si>
    <t>S.NO</t>
  </si>
  <si>
    <t xml:space="preserve">BASIC </t>
  </si>
  <si>
    <t>RENT</t>
  </si>
  <si>
    <t>TRAVEL</t>
  </si>
  <si>
    <t>ID</t>
  </si>
  <si>
    <t>TOTAL</t>
  </si>
  <si>
    <t>INSURANCE</t>
  </si>
  <si>
    <t>LOAN</t>
  </si>
  <si>
    <t>PAY</t>
  </si>
  <si>
    <t>LESS</t>
  </si>
  <si>
    <t>NET</t>
  </si>
  <si>
    <t>SANTHOSH</t>
  </si>
  <si>
    <t>RAMANA</t>
  </si>
  <si>
    <t>VISHNU</t>
  </si>
  <si>
    <t>KARAN</t>
  </si>
  <si>
    <t>VETRI</t>
  </si>
  <si>
    <t>DAAC COLLEGE</t>
  </si>
  <si>
    <t>ARJUN</t>
  </si>
  <si>
    <t>MARK 1</t>
  </si>
  <si>
    <t>MARK 2</t>
  </si>
  <si>
    <t>MARK 3</t>
  </si>
  <si>
    <t>MARK 4</t>
  </si>
  <si>
    <t>AVERAGE</t>
  </si>
  <si>
    <t>RANK</t>
  </si>
  <si>
    <t>RESULT</t>
  </si>
  <si>
    <t>STATUS</t>
  </si>
  <si>
    <t>STUDENT MARKSHEET FORMULAS</t>
  </si>
  <si>
    <t>MINIMUM</t>
  </si>
  <si>
    <t>MARKS</t>
  </si>
  <si>
    <t>MAXMIUM</t>
  </si>
  <si>
    <t>COUNT</t>
  </si>
  <si>
    <t xml:space="preserve">MARKS </t>
  </si>
  <si>
    <t>COUNTIF</t>
  </si>
  <si>
    <t>PASS/FAIL</t>
  </si>
  <si>
    <t>PASS/FAIL(RESULT)</t>
  </si>
  <si>
    <t>SUBTOTAL</t>
  </si>
  <si>
    <t>VALUE 1</t>
  </si>
  <si>
    <t>VALUE 2</t>
  </si>
  <si>
    <t xml:space="preserve">EXAMPLE: MARK 1 TO MARK 4 DIVIDE </t>
  </si>
  <si>
    <t>HOW MANY SUBJECT</t>
  </si>
  <si>
    <t xml:space="preserve">S.NO </t>
  </si>
  <si>
    <t xml:space="preserve">NAME </t>
  </si>
  <si>
    <t>SARAVANAN</t>
  </si>
  <si>
    <t>SIVA KUMAR</t>
  </si>
  <si>
    <t>VIJAY</t>
  </si>
  <si>
    <t>VALUE 3</t>
  </si>
  <si>
    <t>SUM</t>
  </si>
  <si>
    <t>VICKY</t>
  </si>
  <si>
    <t>MODULUS</t>
  </si>
  <si>
    <t>POWER</t>
  </si>
  <si>
    <t>CEILING</t>
  </si>
  <si>
    <t>FLOOR</t>
  </si>
  <si>
    <t>CONCATENATE</t>
  </si>
  <si>
    <t>LENGTH</t>
  </si>
  <si>
    <t>NAME 1</t>
  </si>
  <si>
    <t>NAME 2</t>
  </si>
  <si>
    <t>KUMAR</t>
  </si>
  <si>
    <t>MARAN</t>
  </si>
  <si>
    <t>VEL</t>
  </si>
  <si>
    <t>VIGESH</t>
  </si>
  <si>
    <t>WARAN</t>
  </si>
  <si>
    <t>JAYA</t>
  </si>
  <si>
    <t>REPLACE</t>
  </si>
  <si>
    <t>SUBSTITUTE</t>
  </si>
  <si>
    <t>LEFT</t>
  </si>
  <si>
    <t>MID</t>
  </si>
  <si>
    <t>RIGHT</t>
  </si>
  <si>
    <t>UPPER</t>
  </si>
  <si>
    <t>LOWER</t>
  </si>
  <si>
    <t>PROPER</t>
  </si>
  <si>
    <t>NOW</t>
  </si>
  <si>
    <t>TODAY</t>
  </si>
  <si>
    <t>DATE</t>
  </si>
  <si>
    <t>MONTH</t>
  </si>
  <si>
    <t>YEAR</t>
  </si>
  <si>
    <t>TIME</t>
  </si>
  <si>
    <t>HOUR</t>
  </si>
  <si>
    <t>MINUTE</t>
  </si>
  <si>
    <t xml:space="preserve">SECOND </t>
  </si>
  <si>
    <t>DATEDIF</t>
  </si>
  <si>
    <t>VALUE</t>
  </si>
  <si>
    <t>IF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</si>
</sst>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Algerian"/>
      <family val="5"/>
    </font>
    <font>
      <sz val="24"/>
      <color theme="1"/>
      <name val="Algerian"/>
      <family val="5"/>
    </font>
    <font>
      <sz val="24"/>
      <color theme="1"/>
      <name val="Arial"/>
      <family val="2"/>
    </font>
    <font>
      <b/>
      <sz val="26"/>
      <color theme="0"/>
      <name val="Calibri"/>
      <family val="2"/>
      <scheme val="minor"/>
    </font>
    <font>
      <b/>
      <sz val="11"/>
      <color theme="1"/>
      <name val="Algerian"/>
      <family val="5"/>
    </font>
    <font>
      <sz val="11"/>
      <color theme="1"/>
      <name val="Arial Rounded MT Bold"/>
      <family val="2"/>
    </font>
    <font>
      <sz val="11"/>
      <color rgb="FF7030A0"/>
      <name val="Bahnschrift SemiBold SemiConden"/>
      <family val="2"/>
    </font>
    <font>
      <sz val="11"/>
      <color rgb="FFD62AC2"/>
      <name val="Arial Rounded MT Bold"/>
      <family val="2"/>
    </font>
    <font>
      <sz val="11"/>
      <color rgb="FFD62AC2"/>
      <name val="Arial"/>
      <family val="2"/>
    </font>
    <font>
      <sz val="11"/>
      <color rgb="FFD62AC2"/>
      <name val="Bahnschrift Light"/>
      <family val="2"/>
    </font>
    <font>
      <sz val="11"/>
      <color rgb="FFD62AC2"/>
      <name val="Bahnschrift Light Condensed"/>
      <family val="2"/>
    </font>
    <font>
      <sz val="11"/>
      <color rgb="FF170BB5"/>
      <name val="Bahnschrift SemiBold"/>
      <family val="2"/>
    </font>
    <font>
      <sz val="11"/>
      <color theme="9"/>
      <name val="Arial Black"/>
      <family val="2"/>
    </font>
    <font>
      <sz val="11"/>
      <color rgb="FF7030A0"/>
      <name val="Bahnschrift SemiBold"/>
      <family val="2"/>
    </font>
    <font>
      <sz val="11"/>
      <color rgb="FF002060"/>
      <name val="Arial Black"/>
      <family val="2"/>
    </font>
    <font>
      <sz val="11"/>
      <color rgb="FF00CCFF"/>
      <name val="Bahnschrift SemiBold"/>
      <family val="2"/>
    </font>
    <font>
      <sz val="11"/>
      <color rgb="FFC00000"/>
      <name val="Bahnschrift SemiBold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2DF15"/>
        <bgColor indexed="64"/>
      </patternFill>
    </fill>
    <fill>
      <patternFill patternType="solid">
        <fgColor rgb="FFD62AC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70B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9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2" borderId="4" xfId="0" applyFill="1" applyBorder="1"/>
    <xf numFmtId="0" fontId="0" fillId="10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9" xfId="0" applyFill="1" applyBorder="1"/>
    <xf numFmtId="0" fontId="0" fillId="8" borderId="9" xfId="0" applyFill="1" applyBorder="1"/>
    <xf numFmtId="0" fontId="0" fillId="5" borderId="9" xfId="0" applyFill="1" applyBorder="1"/>
    <xf numFmtId="0" fontId="0" fillId="2" borderId="9" xfId="0" applyFill="1" applyBorder="1"/>
    <xf numFmtId="0" fontId="0" fillId="4" borderId="9" xfId="0" applyFill="1" applyBorder="1"/>
    <xf numFmtId="0" fontId="0" fillId="6" borderId="9" xfId="0" applyFill="1" applyBorder="1"/>
    <xf numFmtId="0" fontId="0" fillId="21" borderId="9" xfId="0" applyFill="1" applyBorder="1"/>
    <xf numFmtId="0" fontId="0" fillId="20" borderId="9" xfId="0" applyFill="1" applyBorder="1"/>
    <xf numFmtId="0" fontId="0" fillId="9" borderId="9" xfId="0" applyFill="1" applyBorder="1"/>
    <xf numFmtId="0" fontId="0" fillId="16" borderId="9" xfId="0" applyFill="1" applyBorder="1"/>
    <xf numFmtId="0" fontId="0" fillId="14" borderId="5" xfId="0" applyFill="1" applyBorder="1" applyAlignment="1">
      <alignment horizontal="center"/>
    </xf>
    <xf numFmtId="0" fontId="0" fillId="14" borderId="10" xfId="0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0" xfId="0" applyBorder="1"/>
    <xf numFmtId="164" fontId="0" fillId="15" borderId="9" xfId="0" applyNumberFormat="1" applyFill="1" applyBorder="1"/>
    <xf numFmtId="0" fontId="0" fillId="10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" fillId="22" borderId="14" xfId="0" applyFont="1" applyFill="1" applyBorder="1"/>
    <xf numFmtId="0" fontId="2" fillId="0" borderId="0" xfId="0" applyFont="1"/>
    <xf numFmtId="0" fontId="2" fillId="23" borderId="0" xfId="0" applyFont="1" applyFill="1"/>
    <xf numFmtId="0" fontId="1" fillId="22" borderId="14" xfId="0" applyFont="1" applyFill="1" applyBorder="1"/>
    <xf numFmtId="0" fontId="1" fillId="22" borderId="0" xfId="0" applyFont="1" applyFill="1"/>
    <xf numFmtId="0" fontId="0" fillId="24" borderId="11" xfId="0" applyFill="1" applyBorder="1"/>
    <xf numFmtId="0" fontId="0" fillId="24" borderId="11" xfId="0" applyFill="1" applyBorder="1" applyAlignment="1">
      <alignment horizontal="center"/>
    </xf>
    <xf numFmtId="0" fontId="0" fillId="24" borderId="0" xfId="0" applyFill="1"/>
    <xf numFmtId="2" fontId="0" fillId="24" borderId="0" xfId="0" applyNumberFormat="1" applyFill="1"/>
    <xf numFmtId="0" fontId="0" fillId="24" borderId="16" xfId="0" applyFill="1" applyBorder="1"/>
    <xf numFmtId="0" fontId="0" fillId="24" borderId="0" xfId="0" applyFill="1" applyBorder="1"/>
    <xf numFmtId="0" fontId="0" fillId="24" borderId="12" xfId="0" applyFill="1" applyBorder="1"/>
    <xf numFmtId="0" fontId="0" fillId="24" borderId="15" xfId="0" applyFill="1" applyBorder="1"/>
    <xf numFmtId="0" fontId="8" fillId="11" borderId="14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11" borderId="14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22" fontId="18" fillId="18" borderId="1" xfId="0" applyNumberFormat="1" applyFont="1" applyFill="1" applyBorder="1" applyAlignment="1">
      <alignment horizontal="center"/>
    </xf>
    <xf numFmtId="14" fontId="19" fillId="18" borderId="1" xfId="0" applyNumberFormat="1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18" fontId="9" fillId="18" borderId="1" xfId="0" applyNumberFormat="1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6" fillId="22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0" fillId="24" borderId="0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19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DF15"/>
      <color rgb="FF170BB5"/>
      <color rgb="FFD62AC2"/>
      <color rgb="FF00CCFF"/>
      <color rgb="FFFF99FF"/>
      <color rgb="FF9933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L14"/>
  <sheetViews>
    <sheetView workbookViewId="0">
      <selection activeCell="P14" sqref="P14"/>
    </sheetView>
  </sheetViews>
  <sheetFormatPr defaultRowHeight="15" x14ac:dyDescent="0.25"/>
  <cols>
    <col min="1" max="1" width="11.28515625" customWidth="1"/>
    <col min="2" max="2" width="12.140625" customWidth="1"/>
    <col min="3" max="3" width="13.140625" customWidth="1"/>
    <col min="4" max="4" width="11.85546875" customWidth="1"/>
    <col min="5" max="5" width="13.42578125" customWidth="1"/>
    <col min="6" max="6" width="15.28515625" customWidth="1"/>
    <col min="7" max="7" width="11.7109375" customWidth="1"/>
    <col min="8" max="8" width="12" customWidth="1"/>
    <col min="9" max="9" width="12.7109375" customWidth="1"/>
    <col min="10" max="10" width="10" customWidth="1"/>
    <col min="11" max="11" width="16.85546875" customWidth="1"/>
  </cols>
  <sheetData>
    <row r="1" spans="1:12" x14ac:dyDescent="0.25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2" x14ac:dyDescent="0.25">
      <c r="A3" s="5" t="s">
        <v>1</v>
      </c>
      <c r="B3" s="2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2" t="s">
        <v>7</v>
      </c>
      <c r="H3" s="8" t="s">
        <v>8</v>
      </c>
      <c r="I3" s="8" t="s">
        <v>9</v>
      </c>
      <c r="J3" s="2" t="s">
        <v>10</v>
      </c>
      <c r="K3" s="8" t="s">
        <v>11</v>
      </c>
    </row>
    <row r="4" spans="1:12" ht="15.75" thickBot="1" x14ac:dyDescent="0.3">
      <c r="A4" s="13"/>
      <c r="B4" s="8" t="s">
        <v>12</v>
      </c>
      <c r="C4" s="6" t="s">
        <v>13</v>
      </c>
      <c r="D4" s="6" t="s">
        <v>13</v>
      </c>
      <c r="E4" s="6" t="s">
        <v>14</v>
      </c>
      <c r="F4" s="6" t="s">
        <v>15</v>
      </c>
      <c r="G4" s="6" t="s">
        <v>15</v>
      </c>
      <c r="H4" s="6" t="s">
        <v>15</v>
      </c>
      <c r="I4" s="2" t="s">
        <v>16</v>
      </c>
      <c r="J4" s="10"/>
      <c r="K4" s="2" t="s">
        <v>17</v>
      </c>
      <c r="L4" s="9"/>
    </row>
    <row r="5" spans="1:12" ht="15.75" thickTop="1" x14ac:dyDescent="0.25">
      <c r="A5" s="12" t="s">
        <v>18</v>
      </c>
      <c r="B5" s="11">
        <v>254625</v>
      </c>
      <c r="C5" s="14">
        <v>856</v>
      </c>
      <c r="D5" s="15">
        <v>780</v>
      </c>
      <c r="E5" s="16">
        <f>IF(C5&gt;D5,C5-D5)</f>
        <v>76</v>
      </c>
      <c r="F5" s="17">
        <f>IF(E5&lt;=40,E5*2.5,IF(E5&lt;=90,E5*3.5))</f>
        <v>266</v>
      </c>
      <c r="G5" s="18">
        <v>15</v>
      </c>
      <c r="H5" s="19">
        <v>20</v>
      </c>
      <c r="I5" s="20">
        <f>SUM(F5:H5)</f>
        <v>301</v>
      </c>
      <c r="J5" s="21">
        <f>6%*I5</f>
        <v>18.059999999999999</v>
      </c>
      <c r="K5" s="22">
        <f>SUM(I5:J5)</f>
        <v>319.06</v>
      </c>
    </row>
    <row r="6" spans="1:12" x14ac:dyDescent="0.25">
      <c r="A6" s="3" t="s">
        <v>19</v>
      </c>
      <c r="B6" s="4">
        <v>765544</v>
      </c>
      <c r="C6" s="23">
        <v>735</v>
      </c>
      <c r="D6" s="24">
        <v>685</v>
      </c>
      <c r="E6" s="25">
        <f t="shared" ref="E6:E14" si="0">IF(C6&gt;D6,C6-D6)</f>
        <v>50</v>
      </c>
      <c r="F6" s="26">
        <f t="shared" ref="F6:F14" si="1">IF(E6&lt;=40,E6*2.5,IF(E6&lt;=90,E6*3.5))</f>
        <v>175</v>
      </c>
      <c r="G6" s="27">
        <v>15</v>
      </c>
      <c r="H6" s="28">
        <v>20</v>
      </c>
      <c r="I6" s="29">
        <f t="shared" ref="I6:I14" si="2">SUM(F6:H6)</f>
        <v>210</v>
      </c>
      <c r="J6" s="30">
        <f t="shared" ref="J6:J14" si="3">6%*I6</f>
        <v>12.6</v>
      </c>
      <c r="K6" s="31">
        <f t="shared" ref="K6:K14" si="4">SUM(I6:J6)</f>
        <v>222.6</v>
      </c>
    </row>
    <row r="7" spans="1:12" x14ac:dyDescent="0.25">
      <c r="A7" s="3" t="s">
        <v>20</v>
      </c>
      <c r="B7" s="4">
        <v>786543</v>
      </c>
      <c r="C7" s="23">
        <v>800</v>
      </c>
      <c r="D7" s="24">
        <v>730</v>
      </c>
      <c r="E7" s="25">
        <f t="shared" si="0"/>
        <v>70</v>
      </c>
      <c r="F7" s="26">
        <f t="shared" si="1"/>
        <v>245</v>
      </c>
      <c r="G7" s="27">
        <v>15</v>
      </c>
      <c r="H7" s="28">
        <v>20</v>
      </c>
      <c r="I7" s="29">
        <f t="shared" si="2"/>
        <v>280</v>
      </c>
      <c r="J7" s="30">
        <f t="shared" si="3"/>
        <v>16.8</v>
      </c>
      <c r="K7" s="31">
        <f t="shared" si="4"/>
        <v>296.8</v>
      </c>
    </row>
    <row r="8" spans="1:12" x14ac:dyDescent="0.25">
      <c r="A8" s="3" t="s">
        <v>21</v>
      </c>
      <c r="B8" s="4">
        <v>594930</v>
      </c>
      <c r="C8" s="23">
        <v>739</v>
      </c>
      <c r="D8" s="24">
        <v>690</v>
      </c>
      <c r="E8" s="25">
        <f t="shared" si="0"/>
        <v>49</v>
      </c>
      <c r="F8" s="26">
        <f t="shared" si="1"/>
        <v>171.5</v>
      </c>
      <c r="G8" s="27">
        <v>15</v>
      </c>
      <c r="H8" s="28">
        <v>20</v>
      </c>
      <c r="I8" s="29">
        <f t="shared" si="2"/>
        <v>206.5</v>
      </c>
      <c r="J8" s="30">
        <f t="shared" si="3"/>
        <v>12.389999999999999</v>
      </c>
      <c r="K8" s="31">
        <f t="shared" si="4"/>
        <v>218.89</v>
      </c>
    </row>
    <row r="9" spans="1:12" x14ac:dyDescent="0.25">
      <c r="A9" s="3" t="s">
        <v>22</v>
      </c>
      <c r="B9" s="4">
        <v>695558</v>
      </c>
      <c r="C9" s="23">
        <v>629</v>
      </c>
      <c r="D9" s="24">
        <v>599</v>
      </c>
      <c r="E9" s="25">
        <f t="shared" si="0"/>
        <v>30</v>
      </c>
      <c r="F9" s="26">
        <f t="shared" si="1"/>
        <v>75</v>
      </c>
      <c r="G9" s="27">
        <v>15</v>
      </c>
      <c r="H9" s="28">
        <v>20</v>
      </c>
      <c r="I9" s="29">
        <f t="shared" si="2"/>
        <v>110</v>
      </c>
      <c r="J9" s="30">
        <f t="shared" si="3"/>
        <v>6.6</v>
      </c>
      <c r="K9" s="31">
        <f t="shared" si="4"/>
        <v>116.6</v>
      </c>
    </row>
    <row r="10" spans="1:12" x14ac:dyDescent="0.25">
      <c r="A10" s="3" t="s">
        <v>23</v>
      </c>
      <c r="B10" s="4">
        <v>468578</v>
      </c>
      <c r="C10" s="23">
        <v>739</v>
      </c>
      <c r="D10" s="24">
        <v>680</v>
      </c>
      <c r="E10" s="25">
        <f t="shared" si="0"/>
        <v>59</v>
      </c>
      <c r="F10" s="26">
        <f t="shared" si="1"/>
        <v>206.5</v>
      </c>
      <c r="G10" s="27">
        <v>15</v>
      </c>
      <c r="H10" s="28">
        <v>20</v>
      </c>
      <c r="I10" s="29">
        <f t="shared" si="2"/>
        <v>241.5</v>
      </c>
      <c r="J10" s="30">
        <f t="shared" si="3"/>
        <v>14.49</v>
      </c>
      <c r="K10" s="31">
        <f t="shared" si="4"/>
        <v>255.99</v>
      </c>
    </row>
    <row r="11" spans="1:12" x14ac:dyDescent="0.25">
      <c r="A11" s="3" t="s">
        <v>24</v>
      </c>
      <c r="B11" s="4">
        <v>596859</v>
      </c>
      <c r="C11" s="23">
        <v>678</v>
      </c>
      <c r="D11" s="24">
        <v>610</v>
      </c>
      <c r="E11" s="25">
        <f t="shared" si="0"/>
        <v>68</v>
      </c>
      <c r="F11" s="26">
        <f t="shared" si="1"/>
        <v>238</v>
      </c>
      <c r="G11" s="27">
        <v>15</v>
      </c>
      <c r="H11" s="28">
        <v>20</v>
      </c>
      <c r="I11" s="29">
        <f t="shared" si="2"/>
        <v>273</v>
      </c>
      <c r="J11" s="30">
        <f t="shared" si="3"/>
        <v>16.38</v>
      </c>
      <c r="K11" s="31">
        <f t="shared" si="4"/>
        <v>289.38</v>
      </c>
    </row>
    <row r="12" spans="1:12" x14ac:dyDescent="0.25">
      <c r="A12" s="3" t="s">
        <v>25</v>
      </c>
      <c r="B12" s="4">
        <v>439487</v>
      </c>
      <c r="C12" s="23">
        <v>758</v>
      </c>
      <c r="D12" s="24">
        <v>720</v>
      </c>
      <c r="E12" s="25">
        <f t="shared" si="0"/>
        <v>38</v>
      </c>
      <c r="F12" s="26">
        <f t="shared" si="1"/>
        <v>95</v>
      </c>
      <c r="G12" s="27">
        <v>15</v>
      </c>
      <c r="H12" s="28">
        <v>20</v>
      </c>
      <c r="I12" s="29">
        <f t="shared" si="2"/>
        <v>130</v>
      </c>
      <c r="J12" s="30">
        <f t="shared" si="3"/>
        <v>7.8</v>
      </c>
      <c r="K12" s="31">
        <f t="shared" si="4"/>
        <v>137.80000000000001</v>
      </c>
    </row>
    <row r="13" spans="1:12" x14ac:dyDescent="0.25">
      <c r="A13" s="3" t="s">
        <v>26</v>
      </c>
      <c r="B13" s="4">
        <v>856754</v>
      </c>
      <c r="C13" s="23">
        <v>476</v>
      </c>
      <c r="D13" s="24">
        <v>420</v>
      </c>
      <c r="E13" s="25">
        <f t="shared" si="0"/>
        <v>56</v>
      </c>
      <c r="F13" s="26">
        <f t="shared" si="1"/>
        <v>196</v>
      </c>
      <c r="G13" s="27">
        <v>15</v>
      </c>
      <c r="H13" s="28">
        <v>20</v>
      </c>
      <c r="I13" s="29">
        <f t="shared" si="2"/>
        <v>231</v>
      </c>
      <c r="J13" s="30">
        <f t="shared" si="3"/>
        <v>13.86</v>
      </c>
      <c r="K13" s="31">
        <f t="shared" si="4"/>
        <v>244.86</v>
      </c>
    </row>
    <row r="14" spans="1:12" x14ac:dyDescent="0.25">
      <c r="A14" s="3" t="s">
        <v>27</v>
      </c>
      <c r="B14" s="4">
        <v>575976</v>
      </c>
      <c r="C14" s="23">
        <v>685</v>
      </c>
      <c r="D14" s="24">
        <v>614</v>
      </c>
      <c r="E14" s="25">
        <f t="shared" si="0"/>
        <v>71</v>
      </c>
      <c r="F14" s="26">
        <f t="shared" si="1"/>
        <v>248.5</v>
      </c>
      <c r="G14" s="27">
        <v>15</v>
      </c>
      <c r="H14" s="28">
        <v>20</v>
      </c>
      <c r="I14" s="29">
        <f t="shared" si="2"/>
        <v>283.5</v>
      </c>
      <c r="J14" s="30">
        <f t="shared" si="3"/>
        <v>17.009999999999998</v>
      </c>
      <c r="K14" s="31">
        <f t="shared" si="4"/>
        <v>300.51</v>
      </c>
    </row>
  </sheetData>
  <mergeCells count="1">
    <mergeCell ref="A1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70BB5"/>
  </sheetPr>
  <dimension ref="B1:N68"/>
  <sheetViews>
    <sheetView zoomScaleNormal="100" workbookViewId="0">
      <selection activeCell="H66" sqref="H66"/>
    </sheetView>
  </sheetViews>
  <sheetFormatPr defaultRowHeight="15" x14ac:dyDescent="0.25"/>
  <cols>
    <col min="3" max="3" width="10.85546875" customWidth="1"/>
    <col min="4" max="4" width="13.85546875" customWidth="1"/>
    <col min="5" max="5" width="12.5703125" customWidth="1"/>
    <col min="6" max="6" width="10.28515625" customWidth="1"/>
    <col min="7" max="7" width="35.5703125" customWidth="1"/>
    <col min="14" max="14" width="1.140625" customWidth="1"/>
  </cols>
  <sheetData>
    <row r="1" spans="3:14" x14ac:dyDescent="0.25">
      <c r="C1" s="93" t="s">
        <v>45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3:14" ht="15.75" thickBot="1" x14ac:dyDescent="0.3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3:14" ht="16.5" thickTop="1" thickBot="1" x14ac:dyDescent="0.3">
      <c r="C3" s="51" t="s">
        <v>29</v>
      </c>
      <c r="D3" s="51" t="s">
        <v>1</v>
      </c>
      <c r="E3" s="51" t="s">
        <v>47</v>
      </c>
      <c r="F3" s="51" t="s">
        <v>48</v>
      </c>
      <c r="G3" s="51" t="s">
        <v>49</v>
      </c>
      <c r="H3" s="51" t="s">
        <v>50</v>
      </c>
      <c r="I3" s="51" t="s">
        <v>34</v>
      </c>
      <c r="J3" s="51" t="s">
        <v>51</v>
      </c>
      <c r="K3" s="51" t="s">
        <v>52</v>
      </c>
      <c r="L3" s="51" t="s">
        <v>53</v>
      </c>
      <c r="M3" s="51" t="s">
        <v>54</v>
      </c>
    </row>
    <row r="4" spans="3:14" ht="16.5" thickTop="1" thickBot="1" x14ac:dyDescent="0.3">
      <c r="C4" s="52">
        <v>1</v>
      </c>
      <c r="D4" s="53" t="s">
        <v>46</v>
      </c>
      <c r="E4" s="54">
        <v>67</v>
      </c>
      <c r="F4" s="54">
        <v>79</v>
      </c>
      <c r="G4" s="54">
        <v>86</v>
      </c>
      <c r="H4" s="54">
        <v>72</v>
      </c>
      <c r="I4" s="54">
        <f>SUM(E4:H4)</f>
        <v>304</v>
      </c>
      <c r="J4" s="55">
        <f>AVERAGE(E4:H4,5)</f>
        <v>61.8</v>
      </c>
      <c r="K4" s="55">
        <f>RANK(I4,I4:I10)</f>
        <v>4</v>
      </c>
      <c r="L4" s="55" t="str">
        <f>IF(AND(E4&gt;=35,F4&gt;=35,G4&gt;=35,H4&gt;=35),"PASS","FAIL")</f>
        <v>PASS</v>
      </c>
      <c r="M4" s="55" t="str">
        <f>IF(J4&gt;75,"EXCELLENT",IF(J4&gt;50,"GOOD","POOR"))</f>
        <v>GOOD</v>
      </c>
    </row>
    <row r="5" spans="3:14" ht="16.5" thickTop="1" thickBot="1" x14ac:dyDescent="0.3">
      <c r="C5" s="52">
        <v>2</v>
      </c>
      <c r="D5" s="53" t="s">
        <v>21</v>
      </c>
      <c r="E5" s="54">
        <v>76</v>
      </c>
      <c r="F5" s="54">
        <v>85</v>
      </c>
      <c r="G5" s="54">
        <v>75</v>
      </c>
      <c r="H5" s="54">
        <v>66</v>
      </c>
      <c r="I5" s="54">
        <f t="shared" ref="I5:I10" si="0">SUM(E5:H5)</f>
        <v>302</v>
      </c>
      <c r="J5" s="55">
        <f t="shared" ref="J5:J10" si="1">AVERAGE(E5:H5,5)</f>
        <v>61.4</v>
      </c>
      <c r="K5" s="55">
        <f t="shared" ref="K5:K10" si="2">RANK(I5,I5:I11)</f>
        <v>4</v>
      </c>
      <c r="L5" s="55" t="str">
        <f t="shared" ref="L5:L10" si="3">IF(AND(E5&gt;=35,F5&gt;=35,G5&gt;=35,H5&gt;=35),"PASS","FAIL")</f>
        <v>PASS</v>
      </c>
      <c r="M5" s="55" t="str">
        <f t="shared" ref="M5:M10" si="4">IF(J5&gt;75,"EXCELLENT",IF(J5&gt;50,"GOOD","POOR"))</f>
        <v>GOOD</v>
      </c>
    </row>
    <row r="6" spans="3:14" ht="16.5" thickTop="1" thickBot="1" x14ac:dyDescent="0.3">
      <c r="C6" s="52">
        <v>3</v>
      </c>
      <c r="D6" s="53" t="s">
        <v>23</v>
      </c>
      <c r="E6" s="54">
        <v>75</v>
      </c>
      <c r="F6" s="54">
        <v>77</v>
      </c>
      <c r="G6" s="54">
        <v>85</v>
      </c>
      <c r="H6" s="54">
        <v>85</v>
      </c>
      <c r="I6" s="54">
        <f t="shared" si="0"/>
        <v>322</v>
      </c>
      <c r="J6" s="55">
        <f t="shared" si="1"/>
        <v>65.400000000000006</v>
      </c>
      <c r="K6" s="55">
        <f t="shared" si="2"/>
        <v>1</v>
      </c>
      <c r="L6" s="55" t="str">
        <f t="shared" si="3"/>
        <v>PASS</v>
      </c>
      <c r="M6" s="55" t="str">
        <f t="shared" si="4"/>
        <v>GOOD</v>
      </c>
    </row>
    <row r="7" spans="3:14" ht="16.5" thickTop="1" thickBot="1" x14ac:dyDescent="0.3">
      <c r="C7" s="52">
        <v>4</v>
      </c>
      <c r="D7" s="53" t="s">
        <v>19</v>
      </c>
      <c r="E7" s="54">
        <v>68</v>
      </c>
      <c r="F7" s="54">
        <v>54</v>
      </c>
      <c r="G7" s="54">
        <v>77</v>
      </c>
      <c r="H7" s="54">
        <v>48</v>
      </c>
      <c r="I7" s="54">
        <f t="shared" si="0"/>
        <v>247</v>
      </c>
      <c r="J7" s="55">
        <f t="shared" si="1"/>
        <v>50.4</v>
      </c>
      <c r="K7" s="55">
        <f t="shared" si="2"/>
        <v>4</v>
      </c>
      <c r="L7" s="55" t="str">
        <f t="shared" si="3"/>
        <v>PASS</v>
      </c>
      <c r="M7" s="55" t="str">
        <f t="shared" si="4"/>
        <v>GOOD</v>
      </c>
    </row>
    <row r="8" spans="3:14" ht="16.5" thickTop="1" thickBot="1" x14ac:dyDescent="0.3">
      <c r="C8" s="52">
        <v>5</v>
      </c>
      <c r="D8" s="53" t="s">
        <v>27</v>
      </c>
      <c r="E8" s="54">
        <v>59</v>
      </c>
      <c r="F8" s="54">
        <v>53</v>
      </c>
      <c r="G8" s="54">
        <v>87</v>
      </c>
      <c r="H8" s="54">
        <v>76</v>
      </c>
      <c r="I8" s="54">
        <f t="shared" si="0"/>
        <v>275</v>
      </c>
      <c r="J8" s="55">
        <f t="shared" si="1"/>
        <v>56</v>
      </c>
      <c r="K8" s="55">
        <f t="shared" si="2"/>
        <v>3</v>
      </c>
      <c r="L8" s="55" t="str">
        <f t="shared" si="3"/>
        <v>PASS</v>
      </c>
      <c r="M8" s="55" t="str">
        <f t="shared" si="4"/>
        <v>GOOD</v>
      </c>
    </row>
    <row r="9" spans="3:14" ht="16.5" thickTop="1" thickBot="1" x14ac:dyDescent="0.3">
      <c r="C9" s="52">
        <v>6</v>
      </c>
      <c r="D9" s="53" t="s">
        <v>41</v>
      </c>
      <c r="E9" s="54">
        <v>96</v>
      </c>
      <c r="F9" s="54">
        <v>82</v>
      </c>
      <c r="G9" s="54">
        <v>54</v>
      </c>
      <c r="H9" s="54">
        <v>85</v>
      </c>
      <c r="I9" s="54">
        <f t="shared" si="0"/>
        <v>317</v>
      </c>
      <c r="J9" s="55">
        <f t="shared" si="1"/>
        <v>64.400000000000006</v>
      </c>
      <c r="K9" s="55">
        <f t="shared" si="2"/>
        <v>1</v>
      </c>
      <c r="L9" s="55" t="str">
        <f t="shared" si="3"/>
        <v>PASS</v>
      </c>
      <c r="M9" s="55" t="str">
        <f t="shared" si="4"/>
        <v>GOOD</v>
      </c>
    </row>
    <row r="10" spans="3:14" ht="16.5" thickTop="1" thickBot="1" x14ac:dyDescent="0.3">
      <c r="C10" s="52">
        <v>7</v>
      </c>
      <c r="D10" s="53" t="s">
        <v>43</v>
      </c>
      <c r="E10" s="54">
        <v>85</v>
      </c>
      <c r="F10" s="54">
        <v>90</v>
      </c>
      <c r="G10" s="54">
        <v>70</v>
      </c>
      <c r="H10" s="54">
        <v>68</v>
      </c>
      <c r="I10" s="54">
        <f t="shared" si="0"/>
        <v>313</v>
      </c>
      <c r="J10" s="55">
        <f t="shared" si="1"/>
        <v>63.6</v>
      </c>
      <c r="K10" s="55">
        <f t="shared" si="2"/>
        <v>1</v>
      </c>
      <c r="L10" s="55" t="str">
        <f t="shared" si="3"/>
        <v>PASS</v>
      </c>
      <c r="M10" s="55" t="str">
        <f t="shared" si="4"/>
        <v>GOOD</v>
      </c>
    </row>
    <row r="11" spans="3:14" ht="15.75" thickTop="1" x14ac:dyDescent="0.25"/>
    <row r="14" spans="3:14" x14ac:dyDescent="0.25">
      <c r="C14" s="95" t="s">
        <v>55</v>
      </c>
      <c r="D14" s="96"/>
      <c r="E14" s="96"/>
      <c r="F14" s="96"/>
      <c r="G14" s="96"/>
    </row>
    <row r="15" spans="3:14" x14ac:dyDescent="0.25">
      <c r="C15" s="96"/>
      <c r="D15" s="96"/>
      <c r="E15" s="96"/>
      <c r="F15" s="96"/>
      <c r="G15" s="96"/>
    </row>
    <row r="16" spans="3:14" x14ac:dyDescent="0.25">
      <c r="C16" s="96"/>
      <c r="D16" s="96"/>
      <c r="E16" s="96"/>
      <c r="F16" s="96"/>
      <c r="G16" s="96"/>
    </row>
    <row r="17" spans="2:7" ht="15.75" thickBot="1" x14ac:dyDescent="0.3">
      <c r="B17" s="56"/>
      <c r="C17" s="64"/>
      <c r="G17" s="56"/>
    </row>
    <row r="18" spans="2:7" ht="15.75" thickBot="1" x14ac:dyDescent="0.3">
      <c r="B18" s="56"/>
      <c r="C18" s="66" t="s">
        <v>56</v>
      </c>
      <c r="D18" s="49"/>
      <c r="F18" s="66" t="s">
        <v>34</v>
      </c>
      <c r="G18" s="56"/>
    </row>
    <row r="19" spans="2:7" ht="15.75" thickBot="1" x14ac:dyDescent="0.3">
      <c r="B19" s="56"/>
      <c r="C19" s="61"/>
      <c r="F19" s="58"/>
      <c r="G19" s="56"/>
    </row>
    <row r="20" spans="2:7" ht="15.75" thickBot="1" x14ac:dyDescent="0.3">
      <c r="B20" s="56"/>
      <c r="C20" s="67" t="s">
        <v>57</v>
      </c>
      <c r="D20" s="75"/>
      <c r="E20" s="68"/>
      <c r="F20" s="66" t="s">
        <v>57</v>
      </c>
      <c r="G20" s="56"/>
    </row>
    <row r="21" spans="2:7" x14ac:dyDescent="0.25">
      <c r="B21" s="56"/>
      <c r="C21" s="74">
        <v>56</v>
      </c>
      <c r="D21" s="97">
        <f>MIN(C21:C25)</f>
        <v>52</v>
      </c>
      <c r="E21" s="98"/>
      <c r="F21" s="72">
        <v>56</v>
      </c>
      <c r="G21" s="99">
        <f>SUM(F21:F25)</f>
        <v>279</v>
      </c>
    </row>
    <row r="22" spans="2:7" x14ac:dyDescent="0.25">
      <c r="B22" s="56"/>
      <c r="C22" s="70">
        <v>52</v>
      </c>
      <c r="D22" s="97"/>
      <c r="E22" s="98"/>
      <c r="F22" s="73">
        <v>52</v>
      </c>
      <c r="G22" s="99"/>
    </row>
    <row r="23" spans="2:7" x14ac:dyDescent="0.25">
      <c r="B23" s="56"/>
      <c r="C23" s="70">
        <v>54</v>
      </c>
      <c r="D23" s="49"/>
      <c r="E23" s="56"/>
      <c r="F23" s="70">
        <v>54</v>
      </c>
      <c r="G23" s="56"/>
    </row>
    <row r="24" spans="2:7" x14ac:dyDescent="0.25">
      <c r="B24" s="56"/>
      <c r="C24" s="70">
        <v>59</v>
      </c>
      <c r="E24" s="56"/>
      <c r="F24" s="70">
        <v>59</v>
      </c>
      <c r="G24" s="56"/>
    </row>
    <row r="25" spans="2:7" x14ac:dyDescent="0.25">
      <c r="B25" s="56"/>
      <c r="C25" s="70">
        <v>58</v>
      </c>
      <c r="E25" s="56"/>
      <c r="F25" s="70">
        <v>58</v>
      </c>
      <c r="G25" s="56"/>
    </row>
    <row r="26" spans="2:7" ht="15.75" thickBot="1" x14ac:dyDescent="0.3">
      <c r="B26" s="56"/>
      <c r="C26" s="59"/>
      <c r="E26" s="49"/>
      <c r="G26" s="56"/>
    </row>
    <row r="27" spans="2:7" ht="15.75" thickBot="1" x14ac:dyDescent="0.3">
      <c r="B27" s="56"/>
      <c r="C27" s="66" t="s">
        <v>58</v>
      </c>
      <c r="F27" s="66" t="s">
        <v>54</v>
      </c>
      <c r="G27" s="56"/>
    </row>
    <row r="28" spans="2:7" ht="15.75" thickBot="1" x14ac:dyDescent="0.3">
      <c r="B28" s="56"/>
      <c r="C28" s="65"/>
      <c r="E28" s="56"/>
      <c r="G28" s="56"/>
    </row>
    <row r="29" spans="2:7" ht="15.75" thickBot="1" x14ac:dyDescent="0.3">
      <c r="B29" s="56"/>
      <c r="C29" s="66" t="s">
        <v>57</v>
      </c>
      <c r="F29" s="66" t="s">
        <v>51</v>
      </c>
      <c r="G29" s="66" t="s">
        <v>54</v>
      </c>
    </row>
    <row r="30" spans="2:7" x14ac:dyDescent="0.25">
      <c r="B30" s="56"/>
      <c r="C30" s="70">
        <v>56</v>
      </c>
      <c r="D30" s="100">
        <f>MAX(C30:C34)</f>
        <v>59</v>
      </c>
      <c r="E30" s="99"/>
      <c r="F30" s="71">
        <f>AVERAGE(C30:C34,4)</f>
        <v>47.166666666666664</v>
      </c>
      <c r="G30" s="69" t="str">
        <f>IF(F30&gt;43,"EXCELLENT",IF(F30&gt;30,"GOOD","POOR"))</f>
        <v>EXCELLENT</v>
      </c>
    </row>
    <row r="31" spans="2:7" x14ac:dyDescent="0.25">
      <c r="B31" s="56"/>
      <c r="C31" s="70">
        <v>52</v>
      </c>
      <c r="D31" s="100"/>
      <c r="E31" s="99"/>
      <c r="F31" s="71">
        <f t="shared" ref="F31:F34" si="5">AVERAGE(C31:C35,4)</f>
        <v>45.4</v>
      </c>
      <c r="G31" s="69" t="str">
        <f t="shared" ref="G31:G34" si="6">IF(F31&gt;43,"EXCELLENT",IF(F31&gt;30,"GOOD","POOR"))</f>
        <v>EXCELLENT</v>
      </c>
    </row>
    <row r="32" spans="2:7" x14ac:dyDescent="0.25">
      <c r="B32" s="56"/>
      <c r="C32" s="70">
        <v>54</v>
      </c>
      <c r="E32" s="56"/>
      <c r="F32" s="71">
        <f t="shared" si="5"/>
        <v>43.75</v>
      </c>
      <c r="G32" s="69" t="str">
        <f t="shared" si="6"/>
        <v>EXCELLENT</v>
      </c>
    </row>
    <row r="33" spans="2:7" x14ac:dyDescent="0.25">
      <c r="B33" s="56"/>
      <c r="C33" s="70">
        <v>59</v>
      </c>
      <c r="E33" s="56"/>
      <c r="F33" s="71">
        <f t="shared" si="5"/>
        <v>40.333333333333336</v>
      </c>
      <c r="G33" s="69" t="str">
        <f t="shared" si="6"/>
        <v>GOOD</v>
      </c>
    </row>
    <row r="34" spans="2:7" x14ac:dyDescent="0.25">
      <c r="B34" s="56"/>
      <c r="C34" s="70">
        <v>58</v>
      </c>
      <c r="E34" s="56"/>
      <c r="F34" s="71">
        <f t="shared" si="5"/>
        <v>31</v>
      </c>
      <c r="G34" s="69" t="str">
        <f t="shared" si="6"/>
        <v>GOOD</v>
      </c>
    </row>
    <row r="35" spans="2:7" ht="15.75" thickBot="1" x14ac:dyDescent="0.3">
      <c r="B35" s="56"/>
      <c r="E35" s="56"/>
      <c r="G35" s="56"/>
    </row>
    <row r="36" spans="2:7" ht="15.75" thickBot="1" x14ac:dyDescent="0.3">
      <c r="B36" s="56"/>
      <c r="C36" s="66" t="s">
        <v>59</v>
      </c>
      <c r="F36" s="66" t="s">
        <v>52</v>
      </c>
      <c r="G36" s="56"/>
    </row>
    <row r="37" spans="2:7" ht="15.75" thickBot="1" x14ac:dyDescent="0.3">
      <c r="B37" s="56"/>
      <c r="F37" s="58"/>
      <c r="G37" s="56"/>
    </row>
    <row r="38" spans="2:7" ht="15.75" thickBot="1" x14ac:dyDescent="0.3">
      <c r="B38" s="56"/>
      <c r="C38" s="66" t="s">
        <v>60</v>
      </c>
      <c r="F38" s="66" t="s">
        <v>34</v>
      </c>
      <c r="G38" s="66" t="s">
        <v>52</v>
      </c>
    </row>
    <row r="39" spans="2:7" x14ac:dyDescent="0.25">
      <c r="B39" s="56"/>
      <c r="C39" s="70">
        <v>56</v>
      </c>
      <c r="D39" s="100">
        <f>COUNT(C39:C43)</f>
        <v>5</v>
      </c>
      <c r="E39" s="99"/>
      <c r="F39" s="70">
        <v>356</v>
      </c>
      <c r="G39" s="98">
        <f>RANK(F39,F39:F41)</f>
        <v>3</v>
      </c>
    </row>
    <row r="40" spans="2:7" x14ac:dyDescent="0.25">
      <c r="B40" s="56"/>
      <c r="C40" s="70">
        <v>52</v>
      </c>
      <c r="D40" s="100"/>
      <c r="E40" s="99"/>
      <c r="F40" s="70">
        <v>458</v>
      </c>
      <c r="G40" s="98"/>
    </row>
    <row r="41" spans="2:7" x14ac:dyDescent="0.25">
      <c r="B41" s="56"/>
      <c r="C41" s="70">
        <v>54</v>
      </c>
      <c r="E41" s="56"/>
      <c r="F41" s="70">
        <v>416</v>
      </c>
      <c r="G41" s="57"/>
    </row>
    <row r="42" spans="2:7" x14ac:dyDescent="0.25">
      <c r="B42" s="56"/>
      <c r="C42" s="70">
        <v>59</v>
      </c>
      <c r="E42" s="56"/>
      <c r="G42" s="56"/>
    </row>
    <row r="43" spans="2:7" x14ac:dyDescent="0.25">
      <c r="B43" s="56"/>
      <c r="C43" s="70">
        <v>58</v>
      </c>
      <c r="E43" s="49"/>
      <c r="F43" s="49"/>
      <c r="G43" s="56"/>
    </row>
    <row r="44" spans="2:7" ht="15.75" thickBot="1" x14ac:dyDescent="0.3">
      <c r="B44" s="56"/>
      <c r="E44" s="49"/>
      <c r="F44" s="62"/>
      <c r="G44" s="56"/>
    </row>
    <row r="45" spans="2:7" ht="15.75" thickBot="1" x14ac:dyDescent="0.3">
      <c r="B45" s="56"/>
      <c r="C45" s="63" t="s">
        <v>61</v>
      </c>
      <c r="F45" s="63" t="s">
        <v>62</v>
      </c>
      <c r="G45" s="56"/>
    </row>
    <row r="46" spans="2:7" ht="15.75" thickBot="1" x14ac:dyDescent="0.3">
      <c r="B46" s="56"/>
      <c r="C46" s="65"/>
      <c r="E46" s="56"/>
      <c r="G46" s="56"/>
    </row>
    <row r="47" spans="2:7" ht="15.75" thickBot="1" x14ac:dyDescent="0.3">
      <c r="B47" s="56"/>
      <c r="C47" s="63" t="s">
        <v>57</v>
      </c>
      <c r="F47" s="63" t="s">
        <v>51</v>
      </c>
      <c r="G47" s="63" t="s">
        <v>63</v>
      </c>
    </row>
    <row r="48" spans="2:7" x14ac:dyDescent="0.25">
      <c r="B48" s="56"/>
      <c r="C48" s="70">
        <v>56</v>
      </c>
      <c r="D48" s="101">
        <f>COUNTIF(C48:C52,56)</f>
        <v>1</v>
      </c>
      <c r="E48" s="99"/>
      <c r="F48" s="71">
        <f>AVERAGE(C48:C52,4)</f>
        <v>47.166666666666664</v>
      </c>
      <c r="G48" s="69" t="str">
        <f>IF(F48&gt;=35,"PASS","FAIL")</f>
        <v>PASS</v>
      </c>
    </row>
    <row r="49" spans="2:7" x14ac:dyDescent="0.25">
      <c r="B49" s="56"/>
      <c r="C49" s="70">
        <v>52</v>
      </c>
      <c r="D49" s="101"/>
      <c r="E49" s="99"/>
      <c r="F49" s="71">
        <f t="shared" ref="F49:F52" si="7">AVERAGE(C49:C53,4)</f>
        <v>45.4</v>
      </c>
      <c r="G49" s="69" t="str">
        <f t="shared" ref="G49:G52" si="8">IF(F49&gt;=35,"PASS","FAIL")</f>
        <v>PASS</v>
      </c>
    </row>
    <row r="50" spans="2:7" x14ac:dyDescent="0.25">
      <c r="B50" s="56"/>
      <c r="C50" s="70">
        <v>54</v>
      </c>
      <c r="E50" s="56"/>
      <c r="F50" s="71">
        <f t="shared" si="7"/>
        <v>43.75</v>
      </c>
      <c r="G50" s="69" t="str">
        <f t="shared" si="8"/>
        <v>PASS</v>
      </c>
    </row>
    <row r="51" spans="2:7" x14ac:dyDescent="0.25">
      <c r="B51" s="56"/>
      <c r="C51" s="70">
        <v>59</v>
      </c>
      <c r="E51" s="56"/>
      <c r="F51" s="71">
        <f t="shared" si="7"/>
        <v>40.333333333333336</v>
      </c>
      <c r="G51" s="69" t="str">
        <f t="shared" si="8"/>
        <v>PASS</v>
      </c>
    </row>
    <row r="52" spans="2:7" x14ac:dyDescent="0.25">
      <c r="B52" s="56"/>
      <c r="C52" s="70">
        <v>58</v>
      </c>
      <c r="E52" s="56"/>
      <c r="F52" s="71">
        <f t="shared" si="7"/>
        <v>31</v>
      </c>
      <c r="G52" s="69" t="str">
        <f t="shared" si="8"/>
        <v>FAIL</v>
      </c>
    </row>
    <row r="53" spans="2:7" ht="15.75" thickBot="1" x14ac:dyDescent="0.3">
      <c r="B53" s="56"/>
      <c r="E53" s="49"/>
      <c r="F53" s="49"/>
      <c r="G53" s="56"/>
    </row>
    <row r="54" spans="2:7" ht="15.75" thickBot="1" x14ac:dyDescent="0.3">
      <c r="B54" s="56"/>
      <c r="C54" s="66" t="s">
        <v>51</v>
      </c>
      <c r="G54" s="56"/>
    </row>
    <row r="55" spans="2:7" ht="15.75" thickBot="1" x14ac:dyDescent="0.3">
      <c r="B55" s="56"/>
      <c r="G55" s="56"/>
    </row>
    <row r="56" spans="2:7" ht="16.5" thickTop="1" thickBot="1" x14ac:dyDescent="0.3">
      <c r="B56" s="56"/>
      <c r="C56" s="51" t="s">
        <v>47</v>
      </c>
      <c r="D56" s="51" t="s">
        <v>48</v>
      </c>
      <c r="E56" s="51" t="s">
        <v>49</v>
      </c>
      <c r="F56" s="51" t="s">
        <v>50</v>
      </c>
      <c r="G56" s="51" t="s">
        <v>34</v>
      </c>
    </row>
    <row r="57" spans="2:7" ht="16.5" thickTop="1" thickBot="1" x14ac:dyDescent="0.3">
      <c r="B57" s="56"/>
      <c r="C57" s="54">
        <v>67</v>
      </c>
      <c r="D57" s="54">
        <v>79</v>
      </c>
      <c r="E57" s="54">
        <v>86</v>
      </c>
      <c r="F57" s="54">
        <v>72</v>
      </c>
      <c r="G57" s="54">
        <f>SUM(C57:F57)</f>
        <v>304</v>
      </c>
    </row>
    <row r="58" spans="2:7" ht="16.5" thickTop="1" thickBot="1" x14ac:dyDescent="0.3">
      <c r="B58" s="56"/>
      <c r="C58" s="54">
        <v>76</v>
      </c>
      <c r="D58" s="54">
        <v>85</v>
      </c>
      <c r="E58" s="54">
        <v>75</v>
      </c>
      <c r="F58" s="54">
        <v>66</v>
      </c>
      <c r="G58" s="54">
        <f t="shared" ref="G58:G63" si="9">SUM(C58:F58)</f>
        <v>302</v>
      </c>
    </row>
    <row r="59" spans="2:7" ht="16.5" thickTop="1" thickBot="1" x14ac:dyDescent="0.3">
      <c r="B59" s="56"/>
      <c r="C59" s="54">
        <v>75</v>
      </c>
      <c r="D59" s="54">
        <v>77</v>
      </c>
      <c r="E59" s="54">
        <v>85</v>
      </c>
      <c r="F59" s="54">
        <v>85</v>
      </c>
      <c r="G59" s="54">
        <f t="shared" si="9"/>
        <v>322</v>
      </c>
    </row>
    <row r="60" spans="2:7" ht="16.5" thickTop="1" thickBot="1" x14ac:dyDescent="0.3">
      <c r="B60" s="56"/>
      <c r="C60" s="54">
        <v>68</v>
      </c>
      <c r="D60" s="54">
        <v>54</v>
      </c>
      <c r="E60" s="54">
        <v>77</v>
      </c>
      <c r="F60" s="54">
        <v>48</v>
      </c>
      <c r="G60" s="54">
        <f t="shared" si="9"/>
        <v>247</v>
      </c>
    </row>
    <row r="61" spans="2:7" ht="16.5" thickTop="1" thickBot="1" x14ac:dyDescent="0.3">
      <c r="B61" s="56"/>
      <c r="C61" s="54">
        <v>59</v>
      </c>
      <c r="D61" s="54">
        <v>53</v>
      </c>
      <c r="E61" s="54">
        <v>87</v>
      </c>
      <c r="F61" s="54">
        <v>76</v>
      </c>
      <c r="G61" s="54">
        <f t="shared" si="9"/>
        <v>275</v>
      </c>
    </row>
    <row r="62" spans="2:7" ht="16.5" thickTop="1" thickBot="1" x14ac:dyDescent="0.3">
      <c r="B62" s="56"/>
      <c r="C62" s="54">
        <v>96</v>
      </c>
      <c r="D62" s="54">
        <v>82</v>
      </c>
      <c r="E62" s="54">
        <v>54</v>
      </c>
      <c r="F62" s="54">
        <v>85</v>
      </c>
      <c r="G62" s="54">
        <f t="shared" si="9"/>
        <v>317</v>
      </c>
    </row>
    <row r="63" spans="2:7" ht="16.5" thickTop="1" thickBot="1" x14ac:dyDescent="0.3">
      <c r="B63" s="56"/>
      <c r="C63" s="54">
        <v>85</v>
      </c>
      <c r="D63" s="54">
        <v>90</v>
      </c>
      <c r="E63" s="54">
        <v>70</v>
      </c>
      <c r="F63" s="54">
        <v>68</v>
      </c>
      <c r="G63" s="54">
        <f t="shared" si="9"/>
        <v>313</v>
      </c>
    </row>
    <row r="64" spans="2:7" ht="15.75" thickTop="1" x14ac:dyDescent="0.25">
      <c r="B64" s="56"/>
      <c r="G64" s="56"/>
    </row>
    <row r="65" spans="2:8" x14ac:dyDescent="0.25">
      <c r="B65" s="56"/>
      <c r="E65" s="101">
        <f>AVERAGE(C57:F57,4)</f>
        <v>61.6</v>
      </c>
      <c r="F65" s="101"/>
      <c r="G65" s="68" t="s">
        <v>67</v>
      </c>
    </row>
    <row r="66" spans="2:8" x14ac:dyDescent="0.25">
      <c r="B66" s="56"/>
      <c r="E66" s="101"/>
      <c r="F66" s="101"/>
      <c r="G66" s="69" t="s">
        <v>68</v>
      </c>
    </row>
    <row r="67" spans="2:8" ht="15.75" thickBot="1" x14ac:dyDescent="0.3">
      <c r="B67" s="56"/>
      <c r="C67" s="62"/>
      <c r="D67" s="62"/>
      <c r="E67" s="102"/>
      <c r="F67" s="102"/>
      <c r="G67" s="103"/>
    </row>
    <row r="68" spans="2:8" x14ac:dyDescent="0.25">
      <c r="G68" s="60"/>
      <c r="H68" s="49"/>
    </row>
  </sheetData>
  <mergeCells count="10">
    <mergeCell ref="D39:E40"/>
    <mergeCell ref="G39:G40"/>
    <mergeCell ref="E65:F66"/>
    <mergeCell ref="E67:G67"/>
    <mergeCell ref="D48:E49"/>
    <mergeCell ref="C1:N2"/>
    <mergeCell ref="C14:G16"/>
    <mergeCell ref="D21:E22"/>
    <mergeCell ref="G21:G22"/>
    <mergeCell ref="D30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Q15"/>
  <sheetViews>
    <sheetView topLeftCell="A4" workbookViewId="0">
      <selection activeCell="K5" sqref="K5:K14"/>
    </sheetView>
  </sheetViews>
  <sheetFormatPr defaultRowHeight="15" x14ac:dyDescent="0.25"/>
  <cols>
    <col min="1" max="1" width="7" customWidth="1"/>
    <col min="2" max="2" width="11.140625" customWidth="1"/>
    <col min="3" max="3" width="11.7109375" customWidth="1"/>
    <col min="4" max="4" width="13.42578125" customWidth="1"/>
    <col min="5" max="5" width="14" customWidth="1"/>
    <col min="6" max="6" width="14.140625" customWidth="1"/>
    <col min="7" max="7" width="13.5703125" customWidth="1"/>
    <col min="8" max="8" width="13.7109375" customWidth="1"/>
    <col min="9" max="9" width="13.28515625" customWidth="1"/>
    <col min="10" max="10" width="15.5703125" customWidth="1"/>
    <col min="11" max="11" width="16.140625" customWidth="1"/>
  </cols>
  <sheetData>
    <row r="1" spans="1:17" x14ac:dyDescent="0.25">
      <c r="A1" s="104" t="s">
        <v>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7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7" x14ac:dyDescent="0.25">
      <c r="A3" s="32" t="s">
        <v>29</v>
      </c>
      <c r="B3" s="43" t="s">
        <v>1</v>
      </c>
      <c r="C3" s="43" t="s">
        <v>33</v>
      </c>
      <c r="D3" s="47" t="s">
        <v>30</v>
      </c>
      <c r="E3" s="47" t="s">
        <v>31</v>
      </c>
      <c r="F3" s="47" t="s">
        <v>32</v>
      </c>
      <c r="G3" s="32" t="s">
        <v>34</v>
      </c>
      <c r="H3" s="43" t="s">
        <v>35</v>
      </c>
      <c r="I3" s="47" t="s">
        <v>36</v>
      </c>
      <c r="J3" s="47" t="s">
        <v>38</v>
      </c>
      <c r="K3" s="47" t="s">
        <v>39</v>
      </c>
      <c r="L3" s="1"/>
    </row>
    <row r="4" spans="1:17" ht="15.75" thickBot="1" x14ac:dyDescent="0.3">
      <c r="A4" s="44"/>
      <c r="B4" s="45"/>
      <c r="C4" s="46" t="s">
        <v>12</v>
      </c>
      <c r="D4" s="32" t="s">
        <v>37</v>
      </c>
      <c r="E4" s="48" t="s">
        <v>16</v>
      </c>
      <c r="F4" s="48" t="s">
        <v>16</v>
      </c>
      <c r="G4" s="46"/>
      <c r="H4" s="32"/>
      <c r="I4" s="48"/>
      <c r="J4" s="48" t="s">
        <v>16</v>
      </c>
      <c r="K4" s="48" t="s">
        <v>16</v>
      </c>
      <c r="L4" s="9"/>
    </row>
    <row r="5" spans="1:17" ht="16.5" thickTop="1" thickBot="1" x14ac:dyDescent="0.3">
      <c r="A5" s="33">
        <v>1</v>
      </c>
      <c r="B5" s="34" t="s">
        <v>40</v>
      </c>
      <c r="C5" s="35">
        <v>632636</v>
      </c>
      <c r="D5" s="36">
        <v>35000</v>
      </c>
      <c r="E5" s="37">
        <f>(D5*5%)</f>
        <v>1750</v>
      </c>
      <c r="F5" s="38">
        <f>(D5*3%)</f>
        <v>1050</v>
      </c>
      <c r="G5" s="39">
        <f>(D5+E5+F5)</f>
        <v>37800</v>
      </c>
      <c r="H5" s="40">
        <f>(G5*3%)</f>
        <v>1134</v>
      </c>
      <c r="I5" s="41">
        <f>(G5*2%)</f>
        <v>756</v>
      </c>
      <c r="J5" s="42">
        <f>(H5-I5)</f>
        <v>378</v>
      </c>
      <c r="K5" s="50">
        <f>(G5-J5)</f>
        <v>37422</v>
      </c>
    </row>
    <row r="6" spans="1:17" ht="16.5" thickTop="1" thickBot="1" x14ac:dyDescent="0.3">
      <c r="A6" s="33">
        <v>2</v>
      </c>
      <c r="B6" s="34" t="s">
        <v>27</v>
      </c>
      <c r="C6" s="35">
        <v>536547</v>
      </c>
      <c r="D6" s="36">
        <v>35000</v>
      </c>
      <c r="E6" s="37">
        <f t="shared" ref="E6:E14" si="0">(D6*5%)</f>
        <v>1750</v>
      </c>
      <c r="F6" s="38">
        <f t="shared" ref="F6:F14" si="1">(D6*3%)</f>
        <v>1050</v>
      </c>
      <c r="G6" s="39">
        <f t="shared" ref="G6:G14" si="2">(D6+E6+F6)</f>
        <v>37800</v>
      </c>
      <c r="H6" s="40">
        <f t="shared" ref="H6:H14" si="3">(G6*3%)</f>
        <v>1134</v>
      </c>
      <c r="I6" s="41">
        <f t="shared" ref="I6:I14" si="4">(G6*2%)</f>
        <v>756</v>
      </c>
      <c r="J6" s="42">
        <f t="shared" ref="J6:J14" si="5">(H6-I6)</f>
        <v>378</v>
      </c>
      <c r="K6" s="50">
        <f t="shared" ref="K6:K14" si="6">(G6-J6)</f>
        <v>37422</v>
      </c>
    </row>
    <row r="7" spans="1:17" ht="16.5" thickTop="1" thickBot="1" x14ac:dyDescent="0.3">
      <c r="A7" s="33">
        <v>3</v>
      </c>
      <c r="B7" s="34" t="s">
        <v>21</v>
      </c>
      <c r="C7" s="35">
        <v>634728</v>
      </c>
      <c r="D7" s="36">
        <v>35000</v>
      </c>
      <c r="E7" s="37">
        <f t="shared" si="0"/>
        <v>1750</v>
      </c>
      <c r="F7" s="38">
        <f t="shared" si="1"/>
        <v>1050</v>
      </c>
      <c r="G7" s="39">
        <f t="shared" si="2"/>
        <v>37800</v>
      </c>
      <c r="H7" s="40">
        <f t="shared" si="3"/>
        <v>1134</v>
      </c>
      <c r="I7" s="41">
        <f t="shared" si="4"/>
        <v>756</v>
      </c>
      <c r="J7" s="42">
        <f t="shared" si="5"/>
        <v>378</v>
      </c>
      <c r="K7" s="50">
        <f t="shared" si="6"/>
        <v>37422</v>
      </c>
    </row>
    <row r="8" spans="1:17" ht="16.5" thickTop="1" thickBot="1" x14ac:dyDescent="0.3">
      <c r="A8" s="33">
        <v>4</v>
      </c>
      <c r="B8" s="34" t="s">
        <v>23</v>
      </c>
      <c r="C8" s="35">
        <v>547436</v>
      </c>
      <c r="D8" s="36">
        <v>35000</v>
      </c>
      <c r="E8" s="37">
        <f t="shared" si="0"/>
        <v>1750</v>
      </c>
      <c r="F8" s="38">
        <f t="shared" si="1"/>
        <v>1050</v>
      </c>
      <c r="G8" s="39">
        <f t="shared" si="2"/>
        <v>37800</v>
      </c>
      <c r="H8" s="40">
        <f t="shared" si="3"/>
        <v>1134</v>
      </c>
      <c r="I8" s="41">
        <f t="shared" si="4"/>
        <v>756</v>
      </c>
      <c r="J8" s="42">
        <f t="shared" si="5"/>
        <v>378</v>
      </c>
      <c r="K8" s="50">
        <f t="shared" si="6"/>
        <v>37422</v>
      </c>
    </row>
    <row r="9" spans="1:17" ht="16.5" thickTop="1" thickBot="1" x14ac:dyDescent="0.3">
      <c r="A9" s="33">
        <v>5</v>
      </c>
      <c r="B9" s="34" t="s">
        <v>19</v>
      </c>
      <c r="C9" s="35">
        <v>894787</v>
      </c>
      <c r="D9" s="36">
        <v>35000</v>
      </c>
      <c r="E9" s="37">
        <f t="shared" si="0"/>
        <v>1750</v>
      </c>
      <c r="F9" s="38">
        <f t="shared" si="1"/>
        <v>1050</v>
      </c>
      <c r="G9" s="39">
        <f t="shared" si="2"/>
        <v>37800</v>
      </c>
      <c r="H9" s="40">
        <f t="shared" si="3"/>
        <v>1134</v>
      </c>
      <c r="I9" s="41">
        <f t="shared" si="4"/>
        <v>756</v>
      </c>
      <c r="J9" s="42">
        <f t="shared" si="5"/>
        <v>378</v>
      </c>
      <c r="K9" s="50">
        <f t="shared" si="6"/>
        <v>37422</v>
      </c>
    </row>
    <row r="10" spans="1:17" ht="16.5" thickTop="1" thickBot="1" x14ac:dyDescent="0.3">
      <c r="A10" s="33">
        <v>6</v>
      </c>
      <c r="B10" s="34" t="s">
        <v>41</v>
      </c>
      <c r="C10" s="35">
        <v>927579</v>
      </c>
      <c r="D10" s="36">
        <v>35000</v>
      </c>
      <c r="E10" s="37">
        <f t="shared" si="0"/>
        <v>1750</v>
      </c>
      <c r="F10" s="38">
        <f t="shared" si="1"/>
        <v>1050</v>
      </c>
      <c r="G10" s="39">
        <f t="shared" si="2"/>
        <v>37800</v>
      </c>
      <c r="H10" s="40">
        <f t="shared" si="3"/>
        <v>1134</v>
      </c>
      <c r="I10" s="41">
        <f t="shared" si="4"/>
        <v>756</v>
      </c>
      <c r="J10" s="42">
        <f t="shared" si="5"/>
        <v>378</v>
      </c>
      <c r="K10" s="50">
        <f t="shared" si="6"/>
        <v>37422</v>
      </c>
    </row>
    <row r="11" spans="1:17" ht="16.5" thickTop="1" thickBot="1" x14ac:dyDescent="0.3">
      <c r="A11" s="33">
        <v>7</v>
      </c>
      <c r="B11" s="34" t="s">
        <v>42</v>
      </c>
      <c r="C11" s="35">
        <v>937566</v>
      </c>
      <c r="D11" s="36">
        <v>35000</v>
      </c>
      <c r="E11" s="37">
        <f t="shared" si="0"/>
        <v>1750</v>
      </c>
      <c r="F11" s="38">
        <f t="shared" si="1"/>
        <v>1050</v>
      </c>
      <c r="G11" s="39">
        <f t="shared" si="2"/>
        <v>37800</v>
      </c>
      <c r="H11" s="40">
        <f t="shared" si="3"/>
        <v>1134</v>
      </c>
      <c r="I11" s="41">
        <f t="shared" si="4"/>
        <v>756</v>
      </c>
      <c r="J11" s="42">
        <f t="shared" si="5"/>
        <v>378</v>
      </c>
      <c r="K11" s="50">
        <f t="shared" si="6"/>
        <v>37422</v>
      </c>
      <c r="O11" s="49"/>
      <c r="P11" s="49"/>
      <c r="Q11" s="49"/>
    </row>
    <row r="12" spans="1:17" ht="16.5" thickTop="1" thickBot="1" x14ac:dyDescent="0.3">
      <c r="A12" s="33">
        <v>8</v>
      </c>
      <c r="B12" s="34" t="s">
        <v>18</v>
      </c>
      <c r="C12" s="35">
        <v>785436</v>
      </c>
      <c r="D12" s="36">
        <v>35000</v>
      </c>
      <c r="E12" s="37">
        <f t="shared" si="0"/>
        <v>1750</v>
      </c>
      <c r="F12" s="38">
        <f t="shared" si="1"/>
        <v>1050</v>
      </c>
      <c r="G12" s="39">
        <f t="shared" si="2"/>
        <v>37800</v>
      </c>
      <c r="H12" s="40">
        <f t="shared" si="3"/>
        <v>1134</v>
      </c>
      <c r="I12" s="41">
        <f t="shared" si="4"/>
        <v>756</v>
      </c>
      <c r="J12" s="42">
        <f t="shared" si="5"/>
        <v>378</v>
      </c>
      <c r="K12" s="50">
        <f t="shared" si="6"/>
        <v>37422</v>
      </c>
      <c r="P12" s="49"/>
    </row>
    <row r="13" spans="1:17" ht="16.5" thickTop="1" thickBot="1" x14ac:dyDescent="0.3">
      <c r="A13" s="33">
        <v>9</v>
      </c>
      <c r="B13" s="34" t="s">
        <v>43</v>
      </c>
      <c r="C13" s="35">
        <v>847985</v>
      </c>
      <c r="D13" s="36">
        <v>35000</v>
      </c>
      <c r="E13" s="37">
        <f t="shared" si="0"/>
        <v>1750</v>
      </c>
      <c r="F13" s="38">
        <f t="shared" si="1"/>
        <v>1050</v>
      </c>
      <c r="G13" s="39">
        <f t="shared" si="2"/>
        <v>37800</v>
      </c>
      <c r="H13" s="40">
        <f t="shared" si="3"/>
        <v>1134</v>
      </c>
      <c r="I13" s="41">
        <f t="shared" si="4"/>
        <v>756</v>
      </c>
      <c r="J13" s="42">
        <f t="shared" si="5"/>
        <v>378</v>
      </c>
      <c r="K13" s="50">
        <f t="shared" si="6"/>
        <v>37422</v>
      </c>
      <c r="O13" s="49"/>
      <c r="P13" s="49"/>
    </row>
    <row r="14" spans="1:17" ht="16.5" thickTop="1" thickBot="1" x14ac:dyDescent="0.3">
      <c r="A14" s="33">
        <v>10</v>
      </c>
      <c r="B14" s="34" t="s">
        <v>44</v>
      </c>
      <c r="C14" s="35">
        <v>895785</v>
      </c>
      <c r="D14" s="36">
        <v>35000</v>
      </c>
      <c r="E14" s="37">
        <f t="shared" si="0"/>
        <v>1750</v>
      </c>
      <c r="F14" s="38">
        <f t="shared" si="1"/>
        <v>1050</v>
      </c>
      <c r="G14" s="39">
        <f t="shared" si="2"/>
        <v>37800</v>
      </c>
      <c r="H14" s="40">
        <f t="shared" si="3"/>
        <v>1134</v>
      </c>
      <c r="I14" s="41">
        <f t="shared" si="4"/>
        <v>756</v>
      </c>
      <c r="J14" s="42">
        <f t="shared" si="5"/>
        <v>378</v>
      </c>
      <c r="K14" s="50">
        <f t="shared" si="6"/>
        <v>37422</v>
      </c>
    </row>
    <row r="15" spans="1:17" ht="15.75" thickTop="1" x14ac:dyDescent="0.25"/>
  </sheetData>
  <mergeCells count="1">
    <mergeCell ref="A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DF15"/>
  </sheetPr>
  <dimension ref="A1:O24"/>
  <sheetViews>
    <sheetView tabSelected="1" topLeftCell="A7" workbookViewId="0">
      <selection activeCell="M11" sqref="M11"/>
    </sheetView>
  </sheetViews>
  <sheetFormatPr defaultRowHeight="15" x14ac:dyDescent="0.25"/>
  <cols>
    <col min="1" max="1" width="22.5703125" customWidth="1"/>
    <col min="2" max="2" width="16.7109375" customWidth="1"/>
    <col min="3" max="3" width="15.140625" customWidth="1"/>
    <col min="4" max="4" width="20.5703125" customWidth="1"/>
    <col min="5" max="5" width="16" customWidth="1"/>
    <col min="6" max="6" width="18.140625" customWidth="1"/>
    <col min="7" max="7" width="15.140625" customWidth="1"/>
    <col min="8" max="8" width="15.7109375" customWidth="1"/>
    <col min="9" max="9" width="19" customWidth="1"/>
    <col min="10" max="10" width="17" customWidth="1"/>
    <col min="11" max="11" width="20" customWidth="1"/>
    <col min="12" max="12" width="17.5703125" customWidth="1"/>
    <col min="13" max="13" width="15.140625" customWidth="1"/>
    <col min="14" max="14" width="22" customWidth="1"/>
    <col min="15" max="15" width="11" customWidth="1"/>
  </cols>
  <sheetData>
    <row r="1" spans="1:15" ht="15.75" thickBot="1" x14ac:dyDescent="0.3">
      <c r="A1" s="76" t="s">
        <v>69</v>
      </c>
      <c r="B1" s="76" t="s">
        <v>70</v>
      </c>
      <c r="C1" s="76" t="s">
        <v>65</v>
      </c>
      <c r="D1" s="76" t="s">
        <v>66</v>
      </c>
      <c r="E1" s="76" t="s">
        <v>74</v>
      </c>
      <c r="F1" s="76" t="s">
        <v>75</v>
      </c>
      <c r="G1" s="76" t="s">
        <v>51</v>
      </c>
      <c r="H1" s="76" t="s">
        <v>59</v>
      </c>
      <c r="I1" s="76" t="s">
        <v>64</v>
      </c>
      <c r="J1" s="76" t="s">
        <v>77</v>
      </c>
      <c r="K1" s="76" t="s">
        <v>78</v>
      </c>
      <c r="L1" s="76" t="s">
        <v>79</v>
      </c>
      <c r="M1" s="76" t="s">
        <v>80</v>
      </c>
      <c r="N1" s="76" t="s">
        <v>81</v>
      </c>
      <c r="O1" s="76" t="s">
        <v>82</v>
      </c>
    </row>
    <row r="2" spans="1:15" ht="15.75" thickBot="1" x14ac:dyDescent="0.3">
      <c r="A2" s="77">
        <v>1</v>
      </c>
      <c r="B2" s="77" t="s">
        <v>71</v>
      </c>
      <c r="C2" s="77">
        <v>75</v>
      </c>
      <c r="D2" s="77">
        <v>69</v>
      </c>
      <c r="E2" s="77">
        <v>58</v>
      </c>
      <c r="F2" s="77">
        <f>SUM(C2:E2)</f>
        <v>202</v>
      </c>
      <c r="G2" s="77">
        <f>AVERAGE(C2:E2,5)</f>
        <v>51.75</v>
      </c>
      <c r="H2" s="77">
        <f>COUNT(C2:G2)</f>
        <v>5</v>
      </c>
      <c r="I2" s="77">
        <f>SUBTOTAL(4,C2:C6)</f>
        <v>86</v>
      </c>
      <c r="J2" s="77">
        <f>MOD(C2,3)</f>
        <v>0</v>
      </c>
      <c r="K2" s="78">
        <f>POWER(F2,4)</f>
        <v>1664966416</v>
      </c>
      <c r="L2" s="77">
        <f>CEILING(E2,5)</f>
        <v>60</v>
      </c>
      <c r="M2" s="77">
        <f>FLOOR(D2,6)</f>
        <v>66</v>
      </c>
      <c r="N2" s="77" t="str">
        <f>CONCATENATE(H2," ",J2)</f>
        <v>5 0</v>
      </c>
      <c r="O2" s="77">
        <f>LEN(B2)</f>
        <v>9</v>
      </c>
    </row>
    <row r="3" spans="1:15" ht="15.75" thickBot="1" x14ac:dyDescent="0.3">
      <c r="A3" s="77">
        <v>2</v>
      </c>
      <c r="B3" s="77" t="s">
        <v>22</v>
      </c>
      <c r="C3" s="77">
        <v>35</v>
      </c>
      <c r="D3" s="77">
        <v>86</v>
      </c>
      <c r="E3" s="77">
        <v>96</v>
      </c>
      <c r="F3" s="77">
        <f t="shared" ref="F3:F7" si="0">SUM(C3:E3)</f>
        <v>217</v>
      </c>
      <c r="G3" s="77">
        <f t="shared" ref="G3:G7" si="1">AVERAGE(C3:E3,5)</f>
        <v>55.5</v>
      </c>
      <c r="H3" s="77">
        <f t="shared" ref="H3:H7" si="2">COUNT(C3:G3)</f>
        <v>5</v>
      </c>
      <c r="I3" s="77">
        <f t="shared" ref="I3:I7" si="3">SUBTOTAL(4,C3:C7)</f>
        <v>86</v>
      </c>
      <c r="J3" s="77">
        <f t="shared" ref="J3:J7" si="4">MOD(C3,3)</f>
        <v>2</v>
      </c>
      <c r="K3" s="78">
        <f t="shared" ref="K3:K6" si="5">POWER(F3,4)</f>
        <v>2217373921</v>
      </c>
      <c r="L3" s="77">
        <f t="shared" ref="L3:L7" si="6">CEILING(E3,5)</f>
        <v>100</v>
      </c>
      <c r="M3" s="77">
        <f t="shared" ref="M3:M7" si="7">FLOOR(D3,6)</f>
        <v>84</v>
      </c>
      <c r="N3" s="77" t="str">
        <f t="shared" ref="N3:N7" si="8">CONCATENATE(H3," ",J3)</f>
        <v>5 2</v>
      </c>
      <c r="O3" s="77">
        <f t="shared" ref="O3:O7" si="9">LEN(B3)</f>
        <v>7</v>
      </c>
    </row>
    <row r="4" spans="1:15" ht="15.75" thickBot="1" x14ac:dyDescent="0.3">
      <c r="A4" s="77">
        <v>3</v>
      </c>
      <c r="B4" s="77" t="s">
        <v>43</v>
      </c>
      <c r="C4" s="77">
        <v>68</v>
      </c>
      <c r="D4" s="77">
        <v>77</v>
      </c>
      <c r="E4" s="77">
        <v>70</v>
      </c>
      <c r="F4" s="77">
        <f t="shared" si="0"/>
        <v>215</v>
      </c>
      <c r="G4" s="77">
        <f t="shared" si="1"/>
        <v>55</v>
      </c>
      <c r="H4" s="77">
        <f t="shared" si="2"/>
        <v>5</v>
      </c>
      <c r="I4" s="77">
        <f t="shared" si="3"/>
        <v>86</v>
      </c>
      <c r="J4" s="77">
        <f t="shared" si="4"/>
        <v>2</v>
      </c>
      <c r="K4" s="78">
        <f t="shared" si="5"/>
        <v>2136750625</v>
      </c>
      <c r="L4" s="77">
        <f t="shared" si="6"/>
        <v>70</v>
      </c>
      <c r="M4" s="77">
        <f t="shared" si="7"/>
        <v>72</v>
      </c>
      <c r="N4" s="77" t="str">
        <f t="shared" si="8"/>
        <v>5 2</v>
      </c>
      <c r="O4" s="77">
        <f t="shared" si="9"/>
        <v>5</v>
      </c>
    </row>
    <row r="5" spans="1:15" ht="15.75" thickBot="1" x14ac:dyDescent="0.3">
      <c r="A5" s="77">
        <v>4</v>
      </c>
      <c r="B5" s="77" t="s">
        <v>72</v>
      </c>
      <c r="C5" s="77">
        <v>59</v>
      </c>
      <c r="D5" s="77">
        <v>84</v>
      </c>
      <c r="E5" s="77">
        <v>66</v>
      </c>
      <c r="F5" s="77">
        <f t="shared" si="0"/>
        <v>209</v>
      </c>
      <c r="G5" s="77">
        <f t="shared" si="1"/>
        <v>53.5</v>
      </c>
      <c r="H5" s="77">
        <f t="shared" si="2"/>
        <v>5</v>
      </c>
      <c r="I5" s="77">
        <f t="shared" si="3"/>
        <v>86</v>
      </c>
      <c r="J5" s="77">
        <f t="shared" si="4"/>
        <v>2</v>
      </c>
      <c r="K5" s="78">
        <f t="shared" si="5"/>
        <v>1908029761</v>
      </c>
      <c r="L5" s="77">
        <f t="shared" si="6"/>
        <v>70</v>
      </c>
      <c r="M5" s="77">
        <f t="shared" si="7"/>
        <v>84</v>
      </c>
      <c r="N5" s="77" t="str">
        <f t="shared" si="8"/>
        <v>5 2</v>
      </c>
      <c r="O5" s="77">
        <f t="shared" si="9"/>
        <v>10</v>
      </c>
    </row>
    <row r="6" spans="1:15" ht="15.75" thickBot="1" x14ac:dyDescent="0.3">
      <c r="A6" s="77">
        <v>5</v>
      </c>
      <c r="B6" s="77" t="s">
        <v>73</v>
      </c>
      <c r="C6" s="77">
        <v>86</v>
      </c>
      <c r="D6" s="77">
        <v>69</v>
      </c>
      <c r="E6" s="77">
        <v>60</v>
      </c>
      <c r="F6" s="77">
        <f t="shared" si="0"/>
        <v>215</v>
      </c>
      <c r="G6" s="77">
        <f t="shared" si="1"/>
        <v>55</v>
      </c>
      <c r="H6" s="77">
        <f t="shared" si="2"/>
        <v>5</v>
      </c>
      <c r="I6" s="77">
        <f t="shared" si="3"/>
        <v>86</v>
      </c>
      <c r="J6" s="77">
        <f t="shared" si="4"/>
        <v>2</v>
      </c>
      <c r="K6" s="78">
        <f t="shared" si="5"/>
        <v>2136750625</v>
      </c>
      <c r="L6" s="77">
        <f t="shared" si="6"/>
        <v>60</v>
      </c>
      <c r="M6" s="77">
        <f t="shared" si="7"/>
        <v>66</v>
      </c>
      <c r="N6" s="77" t="str">
        <f t="shared" si="8"/>
        <v>5 2</v>
      </c>
      <c r="O6" s="77">
        <f t="shared" si="9"/>
        <v>5</v>
      </c>
    </row>
    <row r="7" spans="1:15" ht="15.75" thickBot="1" x14ac:dyDescent="0.3">
      <c r="A7" s="77">
        <v>6</v>
      </c>
      <c r="B7" s="77" t="s">
        <v>76</v>
      </c>
      <c r="C7" s="77">
        <v>59</v>
      </c>
      <c r="D7" s="77">
        <v>83</v>
      </c>
      <c r="E7" s="77">
        <v>86</v>
      </c>
      <c r="F7" s="77">
        <f t="shared" si="0"/>
        <v>228</v>
      </c>
      <c r="G7" s="77">
        <f t="shared" si="1"/>
        <v>58.25</v>
      </c>
      <c r="H7" s="77">
        <f t="shared" si="2"/>
        <v>5</v>
      </c>
      <c r="I7" s="77">
        <f t="shared" si="3"/>
        <v>59</v>
      </c>
      <c r="J7" s="77">
        <f t="shared" si="4"/>
        <v>2</v>
      </c>
      <c r="K7" s="78">
        <f>POWER(F7,4)</f>
        <v>2702336256</v>
      </c>
      <c r="L7" s="77">
        <f t="shared" si="6"/>
        <v>90</v>
      </c>
      <c r="M7" s="77">
        <f t="shared" si="7"/>
        <v>78</v>
      </c>
      <c r="N7" s="77" t="str">
        <f t="shared" si="8"/>
        <v>5 2</v>
      </c>
      <c r="O7" s="77">
        <f t="shared" si="9"/>
        <v>5</v>
      </c>
    </row>
    <row r="10" spans="1:15" ht="15.75" x14ac:dyDescent="0.25">
      <c r="A10" s="79" t="s">
        <v>83</v>
      </c>
      <c r="B10" s="79" t="s">
        <v>84</v>
      </c>
      <c r="C10" s="79" t="s">
        <v>91</v>
      </c>
      <c r="D10" s="79" t="s">
        <v>92</v>
      </c>
      <c r="E10" s="79" t="s">
        <v>93</v>
      </c>
      <c r="F10" s="79" t="s">
        <v>94</v>
      </c>
      <c r="G10" s="79" t="s">
        <v>95</v>
      </c>
      <c r="H10" s="79" t="s">
        <v>96</v>
      </c>
      <c r="I10" s="79" t="s">
        <v>97</v>
      </c>
      <c r="J10" s="79" t="s">
        <v>98</v>
      </c>
    </row>
    <row r="11" spans="1:15" x14ac:dyDescent="0.25">
      <c r="A11" s="80" t="s">
        <v>18</v>
      </c>
      <c r="B11" s="80" t="s">
        <v>85</v>
      </c>
      <c r="C11" s="81" t="str">
        <f>REPLACE(A11,1,2,"SI")</f>
        <v>SIVA</v>
      </c>
      <c r="D11" s="81" t="str">
        <f>SUBSTITUTE(B11,"SIVA","SAKTHI")</f>
        <v>KUMAR</v>
      </c>
      <c r="E11" s="89" t="str">
        <f>LEFT(A11,4)</f>
        <v>SIVA</v>
      </c>
      <c r="F11" s="89" t="str">
        <f>MID(B11,3,5)</f>
        <v>MAR</v>
      </c>
      <c r="G11" s="89" t="str">
        <f>RIGHT(A11,4)</f>
        <v>SIVA</v>
      </c>
      <c r="H11" s="90" t="str">
        <f>UPPER(B11)</f>
        <v>KUMAR</v>
      </c>
      <c r="I11" s="90" t="str">
        <f>LOWER(A11)</f>
        <v>siva</v>
      </c>
      <c r="J11" s="90" t="str">
        <f>PROPER(A11)</f>
        <v>Siva</v>
      </c>
    </row>
    <row r="12" spans="1:15" x14ac:dyDescent="0.25">
      <c r="A12" s="80" t="s">
        <v>19</v>
      </c>
      <c r="B12" s="80" t="s">
        <v>86</v>
      </c>
      <c r="C12" s="81" t="str">
        <f t="shared" ref="C12:C15" si="10">REPLACE(A12,1,2,"SI")</f>
        <v>SINI</v>
      </c>
      <c r="D12" s="81" t="str">
        <f t="shared" ref="D12:D15" si="11">SUBSTITUTE(B12,"SIVA","SAKTHI")</f>
        <v>MARAN</v>
      </c>
      <c r="E12" s="89" t="str">
        <f t="shared" ref="E12:E15" si="12">LEFT(A12,4)</f>
        <v>MANI</v>
      </c>
      <c r="F12" s="89" t="str">
        <f t="shared" ref="F12:F15" si="13">MID(B12,3,5)</f>
        <v>RAN</v>
      </c>
      <c r="G12" s="89" t="str">
        <f t="shared" ref="G12:G15" si="14">RIGHT(A12,4)</f>
        <v>MANI</v>
      </c>
      <c r="H12" s="90" t="str">
        <f t="shared" ref="H12:H15" si="15">UPPER(B12)</f>
        <v>MARAN</v>
      </c>
      <c r="I12" s="90" t="str">
        <f t="shared" ref="I12:I15" si="16">LOWER(A12)</f>
        <v>mani</v>
      </c>
      <c r="J12" s="90" t="str">
        <f t="shared" ref="J12:J15" si="17">PROPER(A12)</f>
        <v>Mani</v>
      </c>
    </row>
    <row r="13" spans="1:15" x14ac:dyDescent="0.25">
      <c r="A13" s="80" t="s">
        <v>21</v>
      </c>
      <c r="B13" s="80" t="s">
        <v>87</v>
      </c>
      <c r="C13" s="81" t="str">
        <f t="shared" si="10"/>
        <v>SIKTHI</v>
      </c>
      <c r="D13" s="81" t="str">
        <f t="shared" si="11"/>
        <v>VEL</v>
      </c>
      <c r="E13" s="89" t="str">
        <f t="shared" si="12"/>
        <v>SAKT</v>
      </c>
      <c r="F13" s="89" t="str">
        <f t="shared" si="13"/>
        <v>L</v>
      </c>
      <c r="G13" s="89" t="str">
        <f t="shared" si="14"/>
        <v>KTHI</v>
      </c>
      <c r="H13" s="90" t="str">
        <f t="shared" si="15"/>
        <v>VEL</v>
      </c>
      <c r="I13" s="90" t="str">
        <f t="shared" si="16"/>
        <v>sakthi</v>
      </c>
      <c r="J13" s="90" t="str">
        <f t="shared" si="17"/>
        <v>Sakthi</v>
      </c>
    </row>
    <row r="14" spans="1:15" x14ac:dyDescent="0.25">
      <c r="A14" s="80" t="s">
        <v>88</v>
      </c>
      <c r="B14" s="80" t="s">
        <v>89</v>
      </c>
      <c r="C14" s="81" t="str">
        <f t="shared" si="10"/>
        <v>SIGESH</v>
      </c>
      <c r="D14" s="81" t="str">
        <f t="shared" si="11"/>
        <v>WARAN</v>
      </c>
      <c r="E14" s="89" t="str">
        <f t="shared" si="12"/>
        <v>VIGE</v>
      </c>
      <c r="F14" s="89" t="str">
        <f t="shared" si="13"/>
        <v>RAN</v>
      </c>
      <c r="G14" s="89" t="str">
        <f t="shared" si="14"/>
        <v>GESH</v>
      </c>
      <c r="H14" s="90" t="str">
        <f t="shared" si="15"/>
        <v>WARAN</v>
      </c>
      <c r="I14" s="90" t="str">
        <f t="shared" si="16"/>
        <v>vigesh</v>
      </c>
      <c r="J14" s="90" t="str">
        <f t="shared" si="17"/>
        <v>Vigesh</v>
      </c>
    </row>
    <row r="15" spans="1:15" x14ac:dyDescent="0.25">
      <c r="A15" s="80" t="s">
        <v>90</v>
      </c>
      <c r="B15" s="80" t="s">
        <v>85</v>
      </c>
      <c r="C15" s="81" t="str">
        <f t="shared" si="10"/>
        <v>SIYA</v>
      </c>
      <c r="D15" s="81" t="str">
        <f t="shared" si="11"/>
        <v>KUMAR</v>
      </c>
      <c r="E15" s="89" t="str">
        <f t="shared" si="12"/>
        <v>JAYA</v>
      </c>
      <c r="F15" s="89" t="str">
        <f t="shared" si="13"/>
        <v>MAR</v>
      </c>
      <c r="G15" s="89" t="str">
        <f t="shared" si="14"/>
        <v>JAYA</v>
      </c>
      <c r="H15" s="90" t="str">
        <f t="shared" si="15"/>
        <v>KUMAR</v>
      </c>
      <c r="I15" s="90" t="str">
        <f t="shared" si="16"/>
        <v>jaya</v>
      </c>
      <c r="J15" s="90" t="str">
        <f t="shared" si="17"/>
        <v>Jaya</v>
      </c>
    </row>
    <row r="18" spans="1:12" x14ac:dyDescent="0.25">
      <c r="A18" s="82" t="s">
        <v>99</v>
      </c>
      <c r="B18" s="82" t="s">
        <v>100</v>
      </c>
      <c r="C18" s="82" t="s">
        <v>101</v>
      </c>
      <c r="D18" s="82" t="s">
        <v>102</v>
      </c>
      <c r="E18" s="82" t="s">
        <v>103</v>
      </c>
      <c r="F18" s="82" t="s">
        <v>104</v>
      </c>
      <c r="G18" s="82" t="s">
        <v>105</v>
      </c>
      <c r="H18" s="82" t="s">
        <v>106</v>
      </c>
      <c r="I18" s="82" t="s">
        <v>107</v>
      </c>
      <c r="J18" s="82" t="s">
        <v>108</v>
      </c>
      <c r="K18" s="82" t="s">
        <v>109</v>
      </c>
      <c r="L18" s="82" t="s">
        <v>110</v>
      </c>
    </row>
    <row r="19" spans="1:12" ht="18.75" x14ac:dyDescent="0.4">
      <c r="A19" s="83">
        <f ca="1">NOW()</f>
        <v>45420.539383796298</v>
      </c>
      <c r="B19" s="84">
        <f ca="1">TODAY()</f>
        <v>45420</v>
      </c>
      <c r="C19" s="85">
        <f ca="1">DAY(TODAY())</f>
        <v>8</v>
      </c>
      <c r="D19" s="85">
        <f ca="1">MONTH(TODAY())</f>
        <v>5</v>
      </c>
      <c r="E19" s="85">
        <f ca="1">YEAR(TODAY())</f>
        <v>2024</v>
      </c>
      <c r="F19" s="86">
        <f>TIME(11,19,0)</f>
        <v>0.47152777777777777</v>
      </c>
      <c r="G19" s="87">
        <f ca="1">HOUR(NOW())</f>
        <v>12</v>
      </c>
      <c r="H19" s="87">
        <f ca="1">MINUTE(NOW())</f>
        <v>56</v>
      </c>
      <c r="I19" s="87">
        <f ca="1">SECOND(NOW())</f>
        <v>43</v>
      </c>
      <c r="J19" s="88">
        <f ca="1">DATEDIF(B19,B20,"y")</f>
        <v>0</v>
      </c>
      <c r="K19" s="88">
        <v>1</v>
      </c>
      <c r="L19" s="88" t="str">
        <f>IF(K19&gt;5,"YES 4 IS GREATER","NO")</f>
        <v>NO</v>
      </c>
    </row>
    <row r="20" spans="1:12" ht="18.75" x14ac:dyDescent="0.4">
      <c r="A20" s="83">
        <f t="shared" ref="A20:A24" ca="1" si="18">NOW()</f>
        <v>45420.539383796298</v>
      </c>
      <c r="B20" s="84">
        <f t="shared" ref="B20:B23" ca="1" si="19">TODAY()</f>
        <v>45420</v>
      </c>
      <c r="C20" s="85">
        <f ca="1">DAY(TODAY())</f>
        <v>8</v>
      </c>
      <c r="D20" s="85">
        <f t="shared" ref="D20:D24" ca="1" si="20">MONTH(TODAY())</f>
        <v>5</v>
      </c>
      <c r="E20" s="85">
        <f ca="1">YEAR(TODAY())</f>
        <v>2024</v>
      </c>
      <c r="F20" s="86">
        <f t="shared" ref="F20:F24" si="21">TIME(11,19,0)</f>
        <v>0.47152777777777777</v>
      </c>
      <c r="G20" s="87">
        <f t="shared" ref="G20:G24" ca="1" si="22">HOUR(NOW())</f>
        <v>12</v>
      </c>
      <c r="H20" s="87">
        <f t="shared" ref="H20:H24" ca="1" si="23">MINUTE(NOW())</f>
        <v>56</v>
      </c>
      <c r="I20" s="87">
        <f t="shared" ref="I20:I24" ca="1" si="24">SECOND(NOW())</f>
        <v>43</v>
      </c>
      <c r="J20" s="88">
        <f t="shared" ref="J20:J21" ca="1" si="25">DATEDIF(B20,B21,"y")</f>
        <v>0</v>
      </c>
      <c r="K20" s="88">
        <v>2</v>
      </c>
      <c r="L20" s="88" t="str">
        <f t="shared" ref="L20:L23" si="26">IF(K20&gt;5,"YES 4 IS GREATER","NO")</f>
        <v>NO</v>
      </c>
    </row>
    <row r="21" spans="1:12" ht="18.75" x14ac:dyDescent="0.4">
      <c r="A21" s="83">
        <f t="shared" ca="1" si="18"/>
        <v>45420.539383796298</v>
      </c>
      <c r="B21" s="84">
        <f t="shared" ca="1" si="19"/>
        <v>45420</v>
      </c>
      <c r="C21" s="85">
        <f t="shared" ref="C21:C24" ca="1" si="27">DAY(TODAY())</f>
        <v>8</v>
      </c>
      <c r="D21" s="85">
        <f t="shared" ca="1" si="20"/>
        <v>5</v>
      </c>
      <c r="E21" s="85">
        <f t="shared" ref="E21:E24" ca="1" si="28">YEAR(TODAY())</f>
        <v>2024</v>
      </c>
      <c r="F21" s="86">
        <f t="shared" si="21"/>
        <v>0.47152777777777777</v>
      </c>
      <c r="G21" s="87">
        <f t="shared" ca="1" si="22"/>
        <v>12</v>
      </c>
      <c r="H21" s="87">
        <f t="shared" ca="1" si="23"/>
        <v>56</v>
      </c>
      <c r="I21" s="87">
        <f t="shared" ca="1" si="24"/>
        <v>43</v>
      </c>
      <c r="J21" s="88">
        <f t="shared" ca="1" si="25"/>
        <v>0</v>
      </c>
      <c r="K21" s="88">
        <v>3</v>
      </c>
      <c r="L21" s="88" t="str">
        <f t="shared" si="26"/>
        <v>NO</v>
      </c>
    </row>
    <row r="22" spans="1:12" ht="18.75" x14ac:dyDescent="0.4">
      <c r="A22" s="83">
        <f t="shared" ca="1" si="18"/>
        <v>45420.539383796298</v>
      </c>
      <c r="B22" s="84">
        <f t="shared" ca="1" si="19"/>
        <v>45420</v>
      </c>
      <c r="C22" s="85">
        <f t="shared" ca="1" si="27"/>
        <v>8</v>
      </c>
      <c r="D22" s="85">
        <f t="shared" ca="1" si="20"/>
        <v>5</v>
      </c>
      <c r="E22" s="85">
        <f t="shared" ca="1" si="28"/>
        <v>2024</v>
      </c>
      <c r="F22" s="86">
        <f t="shared" si="21"/>
        <v>0.47152777777777777</v>
      </c>
      <c r="G22" s="87">
        <f t="shared" ca="1" si="22"/>
        <v>12</v>
      </c>
      <c r="H22" s="87">
        <f t="shared" ca="1" si="23"/>
        <v>56</v>
      </c>
      <c r="I22" s="87">
        <f t="shared" ca="1" si="24"/>
        <v>43</v>
      </c>
      <c r="J22" s="88">
        <f t="shared" ref="J22:J23" ca="1" si="29">DATEDIF(B22,B23,"y")</f>
        <v>0</v>
      </c>
      <c r="K22" s="88">
        <v>4</v>
      </c>
      <c r="L22" s="88" t="str">
        <f t="shared" si="26"/>
        <v>NO</v>
      </c>
    </row>
    <row r="23" spans="1:12" ht="18.75" x14ac:dyDescent="0.4">
      <c r="A23" s="83">
        <f t="shared" ca="1" si="18"/>
        <v>45420.539383796298</v>
      </c>
      <c r="B23" s="84">
        <f t="shared" ca="1" si="19"/>
        <v>45420</v>
      </c>
      <c r="C23" s="85">
        <f t="shared" ca="1" si="27"/>
        <v>8</v>
      </c>
      <c r="D23" s="85">
        <f t="shared" ca="1" si="20"/>
        <v>5</v>
      </c>
      <c r="E23" s="85">
        <f t="shared" ca="1" si="28"/>
        <v>2024</v>
      </c>
      <c r="F23" s="86">
        <f t="shared" si="21"/>
        <v>0.47152777777777777</v>
      </c>
      <c r="G23" s="87">
        <f t="shared" ca="1" si="22"/>
        <v>12</v>
      </c>
      <c r="H23" s="87">
        <f t="shared" ca="1" si="23"/>
        <v>56</v>
      </c>
      <c r="I23" s="87">
        <f t="shared" ca="1" si="24"/>
        <v>43</v>
      </c>
      <c r="J23" s="88">
        <f t="shared" ca="1" si="29"/>
        <v>0</v>
      </c>
      <c r="K23" s="88">
        <v>5</v>
      </c>
      <c r="L23" s="88" t="str">
        <f t="shared" si="26"/>
        <v>NO</v>
      </c>
    </row>
    <row r="24" spans="1:12" ht="18.75" x14ac:dyDescent="0.4">
      <c r="A24" s="83">
        <f t="shared" ca="1" si="18"/>
        <v>45420.539383796298</v>
      </c>
      <c r="B24" s="84">
        <f ca="1">TODAY()</f>
        <v>45420</v>
      </c>
      <c r="C24" s="85">
        <f t="shared" ca="1" si="27"/>
        <v>8</v>
      </c>
      <c r="D24" s="85">
        <f t="shared" ca="1" si="20"/>
        <v>5</v>
      </c>
      <c r="E24" s="85">
        <f t="shared" ca="1" si="28"/>
        <v>2024</v>
      </c>
      <c r="F24" s="86">
        <f t="shared" si="21"/>
        <v>0.47152777777777777</v>
      </c>
      <c r="G24" s="87">
        <f t="shared" ca="1" si="22"/>
        <v>12</v>
      </c>
      <c r="H24" s="87">
        <f t="shared" ca="1" si="23"/>
        <v>56</v>
      </c>
      <c r="I24" s="87">
        <f t="shared" ca="1" si="24"/>
        <v>43</v>
      </c>
      <c r="J24" s="88"/>
      <c r="K24" s="88"/>
      <c r="L24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 BILL FORMAT</vt:lpstr>
      <vt:lpstr>STUDENT MARKSHEET FORMULA</vt:lpstr>
      <vt:lpstr>EMPLOYMENT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2024-04-27T05:38:08Z</dcterms:created>
  <dcterms:modified xsi:type="dcterms:W3CDTF">2024-05-08T07:26:56Z</dcterms:modified>
</cp:coreProperties>
</file>