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27" i="1" l="1"/>
  <c r="L39" i="1"/>
  <c r="K27" i="1"/>
  <c r="M27" i="1"/>
  <c r="L27" i="1"/>
  <c r="K29" i="1"/>
  <c r="K28" i="1"/>
  <c r="L28" i="1"/>
  <c r="M28" i="1"/>
  <c r="R29" i="1"/>
  <c r="L42" i="1" l="1"/>
  <c r="L40" i="1"/>
  <c r="P35" i="1"/>
  <c r="P36" i="1"/>
  <c r="P34" i="1"/>
  <c r="N35" i="1"/>
  <c r="N36" i="1"/>
  <c r="N34" i="1"/>
  <c r="M35" i="1"/>
  <c r="M36" i="1"/>
  <c r="M34" i="1"/>
  <c r="L35" i="1"/>
  <c r="L36" i="1"/>
  <c r="L34" i="1"/>
  <c r="K35" i="1"/>
  <c r="K36" i="1"/>
  <c r="K34" i="1"/>
  <c r="N28" i="1"/>
  <c r="N29" i="1"/>
  <c r="T28" i="1"/>
  <c r="T29" i="1"/>
  <c r="T27" i="1"/>
  <c r="R28" i="1"/>
  <c r="R27" i="1"/>
  <c r="P28" i="1"/>
  <c r="P29" i="1"/>
  <c r="P27" i="1"/>
  <c r="L29" i="1"/>
  <c r="M29" i="1"/>
</calcChain>
</file>

<file path=xl/sharedStrings.xml><?xml version="1.0" encoding="utf-8"?>
<sst xmlns="http://schemas.openxmlformats.org/spreadsheetml/2006/main" count="35" uniqueCount="20">
  <si>
    <t>A)_</t>
  </si>
  <si>
    <t>Productos</t>
  </si>
  <si>
    <t>A</t>
  </si>
  <si>
    <t>B</t>
  </si>
  <si>
    <t>C</t>
  </si>
  <si>
    <t>H2(%25)</t>
  </si>
  <si>
    <t>H3(%25)</t>
  </si>
  <si>
    <t>B)_</t>
  </si>
  <si>
    <t>C)_</t>
  </si>
  <si>
    <t>Wald - Pesimista</t>
  </si>
  <si>
    <t>Hurwicz</t>
  </si>
  <si>
    <t>Lagrange - Igual prob.</t>
  </si>
  <si>
    <t>Valor esperado</t>
  </si>
  <si>
    <t>Arrepentimientos (beneficio)</t>
  </si>
  <si>
    <t>Alfa = 0, 25</t>
  </si>
  <si>
    <t>Savage</t>
  </si>
  <si>
    <t>H1(%50)</t>
  </si>
  <si>
    <t>Ganancia con info. perfecta =</t>
  </si>
  <si>
    <t>Ganancia sin compra de info. extra =</t>
  </si>
  <si>
    <t>Valor de la info. perfecta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</si>
</sst>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4" fillId="3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7" borderId="4" xfId="0" applyFont="1" applyFill="1" applyBorder="1" applyAlignment="1">
      <alignment horizontal="center"/>
    </xf>
    <xf numFmtId="0" fontId="5" fillId="0" borderId="1" xfId="0" applyFont="1" applyBorder="1" applyAlignment="1"/>
    <xf numFmtId="0" fontId="5" fillId="0" borderId="8" xfId="0" applyFont="1" applyBorder="1" applyAlignment="1"/>
    <xf numFmtId="0" fontId="5" fillId="0" borderId="2" xfId="0" applyFont="1" applyBorder="1" applyAlignment="1"/>
    <xf numFmtId="0" fontId="4" fillId="5" borderId="1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6" borderId="2" xfId="0" applyFont="1" applyFill="1" applyBorder="1" applyAlignment="1">
      <alignment horizontal="center"/>
    </xf>
    <xf numFmtId="0" fontId="5" fillId="0" borderId="6" xfId="0" applyFont="1" applyBorder="1" applyAlignment="1"/>
    <xf numFmtId="0" fontId="5" fillId="0" borderId="5" xfId="0" applyFont="1" applyBorder="1" applyAlignment="1"/>
    <xf numFmtId="0" fontId="5" fillId="0" borderId="7" xfId="0" applyFont="1" applyBorder="1" applyAlignment="1"/>
    <xf numFmtId="0" fontId="4" fillId="3" borderId="3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5" fillId="0" borderId="0" xfId="0" applyFont="1" applyBorder="1" applyAlignment="1"/>
    <xf numFmtId="0" fontId="0" fillId="0" borderId="0" xfId="0" applyBorder="1" applyAlignment="1"/>
    <xf numFmtId="0" fontId="0" fillId="0" borderId="0" xfId="0" applyAlignment="1"/>
    <xf numFmtId="0" fontId="0" fillId="0" borderId="5" xfId="0" applyBorder="1" applyAlignment="1"/>
    <xf numFmtId="0" fontId="6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</xdr:row>
      <xdr:rowOff>0</xdr:rowOff>
    </xdr:from>
    <xdr:to>
      <xdr:col>2</xdr:col>
      <xdr:colOff>600075</xdr:colOff>
      <xdr:row>2</xdr:row>
      <xdr:rowOff>114300</xdr:rowOff>
    </xdr:to>
    <xdr:sp macro="" textlink="">
      <xdr:nvSpPr>
        <xdr:cNvPr id="2" name="CuadroTexto 1"/>
        <xdr:cNvSpPr txBox="1"/>
      </xdr:nvSpPr>
      <xdr:spPr>
        <a:xfrm>
          <a:off x="9525" y="190500"/>
          <a:ext cx="1809750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600" b="1"/>
            <a:t>Universo Aleatorio</a:t>
          </a:r>
        </a:p>
      </xdr:txBody>
    </xdr:sp>
    <xdr:clientData/>
  </xdr:twoCellAnchor>
  <xdr:twoCellAnchor>
    <xdr:from>
      <xdr:col>0</xdr:col>
      <xdr:colOff>1</xdr:colOff>
      <xdr:row>3</xdr:row>
      <xdr:rowOff>0</xdr:rowOff>
    </xdr:from>
    <xdr:to>
      <xdr:col>10</xdr:col>
      <xdr:colOff>19051</xdr:colOff>
      <xdr:row>22</xdr:row>
      <xdr:rowOff>47625</xdr:rowOff>
    </xdr:to>
    <xdr:grpSp>
      <xdr:nvGrpSpPr>
        <xdr:cNvPr id="3" name="Grupo 2"/>
        <xdr:cNvGrpSpPr/>
      </xdr:nvGrpSpPr>
      <xdr:grpSpPr>
        <a:xfrm>
          <a:off x="1" y="571500"/>
          <a:ext cx="6334125" cy="3667125"/>
          <a:chOff x="238124" y="190499"/>
          <a:chExt cx="6948659" cy="4362383"/>
        </a:xfrm>
      </xdr:grpSpPr>
      <xdr:pic>
        <xdr:nvPicPr>
          <xdr:cNvPr id="4" name="Imagen 3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238124" y="190499"/>
            <a:ext cx="6948659" cy="3990976"/>
          </a:xfrm>
          <a:prstGeom prst="rect">
            <a:avLst/>
          </a:prstGeom>
        </xdr:spPr>
      </xdr:pic>
      <xdr:pic>
        <xdr:nvPicPr>
          <xdr:cNvPr id="5" name="Imagen 4"/>
          <xdr:cNvPicPr>
            <a:picLocks noChangeAspect="1"/>
          </xdr:cNvPicPr>
        </xdr:nvPicPr>
        <xdr:blipFill rotWithShape="1">
          <a:blip xmlns:r="http://schemas.openxmlformats.org/officeDocument/2006/relationships" r:embed="rId2"/>
          <a:srcRect t="14037" b="-1"/>
          <a:stretch/>
        </xdr:blipFill>
        <xdr:spPr>
          <a:xfrm>
            <a:off x="266700" y="4086225"/>
            <a:ext cx="6552381" cy="466657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0</xdr:colOff>
      <xdr:row>30</xdr:row>
      <xdr:rowOff>0</xdr:rowOff>
    </xdr:from>
    <xdr:to>
      <xdr:col>5</xdr:col>
      <xdr:colOff>234184</xdr:colOff>
      <xdr:row>38</xdr:row>
      <xdr:rowOff>161925</xdr:rowOff>
    </xdr:to>
    <xdr:sp macro="" textlink="">
      <xdr:nvSpPr>
        <xdr:cNvPr id="6" name="Rectángulo 5"/>
        <xdr:cNvSpPr/>
      </xdr:nvSpPr>
      <xdr:spPr>
        <a:xfrm>
          <a:off x="609600" y="5800725"/>
          <a:ext cx="2834509" cy="1790700"/>
        </a:xfrm>
        <a:prstGeom prst="rect">
          <a:avLst/>
        </a:prstGeom>
        <a:solidFill>
          <a:schemeClr val="bg1"/>
        </a:solidFill>
        <a:ln>
          <a:solidFill>
            <a:schemeClr val="accent1"/>
          </a:solidFill>
        </a:ln>
      </xdr:spPr>
      <xdr:txBody>
        <a:bodyPr wrap="square">
          <a:noAutofit/>
        </a:bodyPr>
        <a:lstStyle>
          <a:defPPr>
            <a:defRPr lang="es-E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s-ES" sz="1200"/>
            <a:t>FUNCIONES DE COMPENSACIONES</a:t>
          </a:r>
        </a:p>
        <a:p>
          <a:r>
            <a:rPr lang="es-ES" sz="1200"/>
            <a:t>P/A: C</a:t>
          </a:r>
          <a:r>
            <a:rPr lang="es-ES" sz="1200" baseline="0"/>
            <a:t> (A): (1.000.000/200)*Px-1.000.000</a:t>
          </a:r>
          <a:endParaRPr lang="es-ES" sz="1200"/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2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P/A: C</a:t>
          </a:r>
          <a:r>
            <a:rPr lang="es-ES" sz="1200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(A): (5000)*Px-1.000.000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ES" sz="1200" kern="12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2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P/B: C</a:t>
          </a:r>
          <a:r>
            <a:rPr lang="es-ES" sz="1200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(B): (1.000.000/250)*Px-1.000.000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2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P/B: C</a:t>
          </a:r>
          <a:r>
            <a:rPr lang="es-ES" sz="1200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(B): (4000)*Px-1.000.000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ES" sz="1200">
            <a:effectLst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2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P/C: C</a:t>
          </a:r>
          <a:r>
            <a:rPr lang="es-ES" sz="1200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(C): (1.000.000/400)*Px-1.000.000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2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P/C: C</a:t>
          </a:r>
          <a:r>
            <a:rPr lang="es-ES" sz="1200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(C): (2500)*Px-1.000.000</a:t>
          </a:r>
          <a:endParaRPr lang="es-ES" sz="1200">
            <a:effectLst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ES" sz="1200">
            <a:effectLst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ES" sz="1200">
            <a:effectLst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ES" sz="1200">
            <a:effectLst/>
          </a:endParaRPr>
        </a:p>
        <a:p>
          <a:endParaRPr lang="es-ES" sz="12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5:U42"/>
  <sheetViews>
    <sheetView tabSelected="1" topLeftCell="A22" workbookViewId="0">
      <selection activeCell="N33" sqref="N33:Q36"/>
    </sheetView>
  </sheetViews>
  <sheetFormatPr baseColWidth="10" defaultColWidth="9.140625" defaultRowHeight="15" x14ac:dyDescent="0.25"/>
  <cols>
    <col min="4" max="4" width="10.42578125" customWidth="1"/>
    <col min="5" max="5" width="10.28515625" customWidth="1"/>
    <col min="6" max="6" width="10" customWidth="1"/>
    <col min="11" max="13" width="9.7109375" customWidth="1"/>
  </cols>
  <sheetData>
    <row r="25" spans="1:21" ht="15.75" thickBot="1" x14ac:dyDescent="0.3">
      <c r="A25" s="2" t="s">
        <v>0</v>
      </c>
      <c r="H25" s="2" t="s">
        <v>8</v>
      </c>
      <c r="R25" s="25" t="s">
        <v>14</v>
      </c>
      <c r="S25" s="25"/>
    </row>
    <row r="26" spans="1:21" ht="16.5" thickBot="1" x14ac:dyDescent="0.3">
      <c r="B26" s="28" t="s">
        <v>1</v>
      </c>
      <c r="C26" s="29"/>
      <c r="D26" s="1" t="s">
        <v>16</v>
      </c>
      <c r="E26" s="1" t="s">
        <v>5</v>
      </c>
      <c r="F26" s="3" t="s">
        <v>6</v>
      </c>
      <c r="I26" s="28" t="s">
        <v>1</v>
      </c>
      <c r="J26" s="29"/>
      <c r="K26" s="1" t="s">
        <v>16</v>
      </c>
      <c r="L26" s="1" t="s">
        <v>5</v>
      </c>
      <c r="M26" s="3" t="s">
        <v>6</v>
      </c>
      <c r="N26" s="26" t="s">
        <v>12</v>
      </c>
      <c r="O26" s="27"/>
      <c r="P26" s="26" t="s">
        <v>9</v>
      </c>
      <c r="Q26" s="27"/>
      <c r="R26" s="26" t="s">
        <v>10</v>
      </c>
      <c r="S26" s="31"/>
      <c r="T26" s="30" t="s">
        <v>11</v>
      </c>
      <c r="U26" s="31"/>
    </row>
    <row r="27" spans="1:21" ht="16.5" thickBot="1" x14ac:dyDescent="0.3">
      <c r="B27" s="18" t="s">
        <v>2</v>
      </c>
      <c r="C27" s="19"/>
      <c r="D27" s="4">
        <v>300</v>
      </c>
      <c r="E27" s="4">
        <v>350</v>
      </c>
      <c r="F27" s="4">
        <v>400</v>
      </c>
      <c r="I27" s="18" t="s">
        <v>2</v>
      </c>
      <c r="J27" s="19"/>
      <c r="K27" s="4">
        <f>(1000000/200)*D27-1000000</f>
        <v>500000</v>
      </c>
      <c r="L27" s="4">
        <f>(1000000/200)*E27-1000000</f>
        <v>750000</v>
      </c>
      <c r="M27" s="4">
        <f>(1000000/200)*F27-1000000</f>
        <v>1000000</v>
      </c>
      <c r="N27" s="11">
        <f>(K27*0.5+L27*0.25+M27*0.25)</f>
        <v>687500</v>
      </c>
      <c r="O27" s="12"/>
      <c r="P27" s="13">
        <f>MIN(K27:M27)</f>
        <v>500000</v>
      </c>
      <c r="Q27" s="14"/>
      <c r="R27" s="11">
        <f>MAX(K27:M27)*0.25+(1-0.25)*MIN(K27:M27)</f>
        <v>625000</v>
      </c>
      <c r="S27" s="12"/>
      <c r="T27" s="11">
        <f>AVERAGE(K27:M27)</f>
        <v>750000</v>
      </c>
      <c r="U27" s="12"/>
    </row>
    <row r="28" spans="1:21" ht="16.5" thickBot="1" x14ac:dyDescent="0.3">
      <c r="B28" s="20" t="s">
        <v>3</v>
      </c>
      <c r="C28" s="21"/>
      <c r="D28" s="4">
        <v>350</v>
      </c>
      <c r="E28" s="4">
        <v>400</v>
      </c>
      <c r="F28" s="4">
        <v>600</v>
      </c>
      <c r="I28" s="20" t="s">
        <v>3</v>
      </c>
      <c r="J28" s="21"/>
      <c r="K28" s="4">
        <f>(1000000/250)*D28-1000000</f>
        <v>400000</v>
      </c>
      <c r="L28" s="4">
        <f>(1000000/250)*E28-1000000</f>
        <v>600000</v>
      </c>
      <c r="M28" s="4">
        <f>(1000000/250)*F28-1000000</f>
        <v>1400000</v>
      </c>
      <c r="N28" s="13">
        <f t="shared" ref="N28:N29" si="0">(K28*0.5+L28*0.25+M28*0.25)</f>
        <v>700000</v>
      </c>
      <c r="O28" s="14"/>
      <c r="P28" s="11">
        <f t="shared" ref="P28:P29" si="1">MIN(K28:M28)</f>
        <v>400000</v>
      </c>
      <c r="Q28" s="12"/>
      <c r="R28" s="11">
        <f t="shared" ref="R28:R29" si="2">MAX(K28:M28)*0.25+(1-0.25)*MIN(K28:M28)</f>
        <v>650000</v>
      </c>
      <c r="S28" s="12"/>
      <c r="T28" s="13">
        <f t="shared" ref="T28:T29" si="3">AVERAGE(K28:M28)</f>
        <v>800000</v>
      </c>
      <c r="U28" s="14"/>
    </row>
    <row r="29" spans="1:21" ht="16.5" thickBot="1" x14ac:dyDescent="0.3">
      <c r="B29" s="20" t="s">
        <v>4</v>
      </c>
      <c r="C29" s="21"/>
      <c r="D29" s="4">
        <v>600</v>
      </c>
      <c r="E29" s="4">
        <v>600</v>
      </c>
      <c r="F29" s="4">
        <v>900</v>
      </c>
      <c r="I29" s="20" t="s">
        <v>4</v>
      </c>
      <c r="J29" s="21"/>
      <c r="K29" s="4">
        <f>(1000000/400)*D29-1000000</f>
        <v>500000</v>
      </c>
      <c r="L29" s="4">
        <f t="shared" ref="L29:M29" si="4">(1000000/400)*E29-1000000</f>
        <v>500000</v>
      </c>
      <c r="M29" s="4">
        <f t="shared" si="4"/>
        <v>1250000</v>
      </c>
      <c r="N29" s="11">
        <f t="shared" si="0"/>
        <v>687500</v>
      </c>
      <c r="O29" s="12"/>
      <c r="P29" s="13">
        <f t="shared" si="1"/>
        <v>500000</v>
      </c>
      <c r="Q29" s="14"/>
      <c r="R29" s="13">
        <f>MAX(K29:M29)*0.25+(1-0.25)*MIN(K29:M29)</f>
        <v>687500</v>
      </c>
      <c r="S29" s="14"/>
      <c r="T29" s="11">
        <f t="shared" si="3"/>
        <v>750000</v>
      </c>
      <c r="U29" s="12"/>
    </row>
    <row r="31" spans="1:21" x14ac:dyDescent="0.25">
      <c r="A31" s="2" t="s">
        <v>7</v>
      </c>
    </row>
    <row r="32" spans="1:21" ht="16.5" thickBot="1" x14ac:dyDescent="0.3">
      <c r="I32" s="22" t="s">
        <v>13</v>
      </c>
      <c r="J32" s="23"/>
      <c r="K32" s="23"/>
      <c r="L32" s="23"/>
      <c r="M32" s="24"/>
      <c r="N32" s="24"/>
    </row>
    <row r="33" spans="8:17" ht="16.5" thickBot="1" x14ac:dyDescent="0.3">
      <c r="I33" s="28" t="s">
        <v>1</v>
      </c>
      <c r="J33" s="29"/>
      <c r="K33" s="1" t="s">
        <v>16</v>
      </c>
      <c r="L33" s="1" t="s">
        <v>5</v>
      </c>
      <c r="M33" s="3" t="s">
        <v>6</v>
      </c>
      <c r="N33" s="26" t="s">
        <v>9</v>
      </c>
      <c r="O33" s="27"/>
      <c r="P33" s="26" t="s">
        <v>15</v>
      </c>
      <c r="Q33" s="27"/>
    </row>
    <row r="34" spans="8:17" ht="16.5" thickBot="1" x14ac:dyDescent="0.3">
      <c r="I34" s="18" t="s">
        <v>2</v>
      </c>
      <c r="J34" s="19"/>
      <c r="K34" s="4">
        <f>MAX($K$27:$K$29)-K27</f>
        <v>0</v>
      </c>
      <c r="L34" s="4">
        <f>MAX($L$27:$L$29)-L27</f>
        <v>0</v>
      </c>
      <c r="M34" s="4">
        <f>MAX($M$27:$M$29)-M27</f>
        <v>400000</v>
      </c>
      <c r="N34" s="11">
        <f>MAX(K34:M34)</f>
        <v>400000</v>
      </c>
      <c r="O34" s="12"/>
      <c r="P34" s="11">
        <f>N34</f>
        <v>400000</v>
      </c>
      <c r="Q34" s="12"/>
    </row>
    <row r="35" spans="8:17" ht="16.5" thickBot="1" x14ac:dyDescent="0.3">
      <c r="I35" s="20" t="s">
        <v>3</v>
      </c>
      <c r="J35" s="21"/>
      <c r="K35" s="4">
        <f t="shared" ref="K35:K36" si="5">MAX($K$27:$K$29)-K28</f>
        <v>100000</v>
      </c>
      <c r="L35" s="4">
        <f t="shared" ref="L35:L36" si="6">MAX($L$27:$L$29)-L28</f>
        <v>150000</v>
      </c>
      <c r="M35" s="4">
        <f t="shared" ref="M35:M36" si="7">MAX($M$27:$M$29)-M28</f>
        <v>0</v>
      </c>
      <c r="N35" s="13">
        <f t="shared" ref="N35:N36" si="8">MAX(K35:M35)</f>
        <v>150000</v>
      </c>
      <c r="O35" s="14"/>
      <c r="P35" s="13">
        <f t="shared" ref="P35:P36" si="9">N35</f>
        <v>150000</v>
      </c>
      <c r="Q35" s="14"/>
    </row>
    <row r="36" spans="8:17" ht="16.5" thickBot="1" x14ac:dyDescent="0.3">
      <c r="I36" s="20" t="s">
        <v>4</v>
      </c>
      <c r="J36" s="21"/>
      <c r="K36" s="4">
        <f t="shared" si="5"/>
        <v>0</v>
      </c>
      <c r="L36" s="4">
        <f t="shared" si="6"/>
        <v>250000</v>
      </c>
      <c r="M36" s="4">
        <f t="shared" si="7"/>
        <v>150000</v>
      </c>
      <c r="N36" s="11">
        <f t="shared" si="8"/>
        <v>250000</v>
      </c>
      <c r="O36" s="12"/>
      <c r="P36" s="11">
        <f t="shared" si="9"/>
        <v>250000</v>
      </c>
      <c r="Q36" s="12"/>
    </row>
    <row r="38" spans="8:17" ht="15.75" thickBot="1" x14ac:dyDescent="0.3"/>
    <row r="39" spans="8:17" ht="16.5" thickBot="1" x14ac:dyDescent="0.3">
      <c r="H39" s="8" t="s">
        <v>17</v>
      </c>
      <c r="I39" s="9"/>
      <c r="J39" s="9"/>
      <c r="K39" s="10"/>
      <c r="L39" s="5">
        <f>K29*0.5+L27*0.25+M28*0.25</f>
        <v>787500</v>
      </c>
    </row>
    <row r="40" spans="8:17" ht="16.5" thickBot="1" x14ac:dyDescent="0.3">
      <c r="H40" s="15" t="s">
        <v>18</v>
      </c>
      <c r="I40" s="16"/>
      <c r="J40" s="16"/>
      <c r="K40" s="17"/>
      <c r="L40" s="6">
        <f>N28</f>
        <v>700000</v>
      </c>
    </row>
    <row r="41" spans="8:17" ht="16.5" thickBot="1" x14ac:dyDescent="0.3">
      <c r="H41" s="8"/>
      <c r="I41" s="9"/>
      <c r="J41" s="9"/>
      <c r="K41" s="9"/>
      <c r="L41" s="10"/>
    </row>
    <row r="42" spans="8:17" ht="16.5" thickBot="1" x14ac:dyDescent="0.3">
      <c r="H42" s="8" t="s">
        <v>19</v>
      </c>
      <c r="I42" s="9"/>
      <c r="J42" s="9"/>
      <c r="K42" s="10"/>
      <c r="L42" s="7">
        <f>L39-L40</f>
        <v>87500</v>
      </c>
    </row>
  </sheetData>
  <mergeCells count="42">
    <mergeCell ref="B26:C26"/>
    <mergeCell ref="B27:C27"/>
    <mergeCell ref="B28:C28"/>
    <mergeCell ref="B29:C29"/>
    <mergeCell ref="T29:U29"/>
    <mergeCell ref="N26:O26"/>
    <mergeCell ref="N27:O27"/>
    <mergeCell ref="N28:O28"/>
    <mergeCell ref="N29:O29"/>
    <mergeCell ref="T26:U26"/>
    <mergeCell ref="P27:Q27"/>
    <mergeCell ref="R27:S27"/>
    <mergeCell ref="T27:U27"/>
    <mergeCell ref="P28:Q28"/>
    <mergeCell ref="R28:S28"/>
    <mergeCell ref="T28:U28"/>
    <mergeCell ref="P26:Q26"/>
    <mergeCell ref="R26:S26"/>
    <mergeCell ref="P29:Q29"/>
    <mergeCell ref="R29:S29"/>
    <mergeCell ref="I32:N32"/>
    <mergeCell ref="R25:S25"/>
    <mergeCell ref="N33:O33"/>
    <mergeCell ref="N34:O34"/>
    <mergeCell ref="N35:O35"/>
    <mergeCell ref="P33:Q33"/>
    <mergeCell ref="I33:J33"/>
    <mergeCell ref="I26:J26"/>
    <mergeCell ref="I27:J27"/>
    <mergeCell ref="I28:J28"/>
    <mergeCell ref="I29:J29"/>
    <mergeCell ref="H42:K42"/>
    <mergeCell ref="H41:L41"/>
    <mergeCell ref="P34:Q34"/>
    <mergeCell ref="P35:Q35"/>
    <mergeCell ref="P36:Q36"/>
    <mergeCell ref="H39:K39"/>
    <mergeCell ref="H40:K40"/>
    <mergeCell ref="I34:J34"/>
    <mergeCell ref="I35:J35"/>
    <mergeCell ref="I36:J36"/>
    <mergeCell ref="N36:O3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2020-09-08T20:22:04Z</dcterms:modified>
</cp:coreProperties>
</file>