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52" i="1"/>
  <c r="E49" i="1"/>
  <c r="I42" i="1"/>
  <c r="I43" i="1"/>
  <c r="I44" i="1"/>
  <c r="I45" i="1"/>
  <c r="I46" i="1"/>
  <c r="I41" i="1"/>
  <c r="G42" i="1"/>
  <c r="G43" i="1"/>
  <c r="G44" i="1"/>
  <c r="G45" i="1"/>
  <c r="G46" i="1"/>
  <c r="G41" i="1"/>
  <c r="F42" i="1"/>
  <c r="F43" i="1"/>
  <c r="F44" i="1"/>
  <c r="F45" i="1"/>
  <c r="F46" i="1"/>
  <c r="F41" i="1"/>
  <c r="E42" i="1"/>
  <c r="E43" i="1"/>
  <c r="E44" i="1"/>
  <c r="E45" i="1"/>
  <c r="E46" i="1"/>
  <c r="E41" i="1"/>
  <c r="D42" i="1"/>
  <c r="D43" i="1"/>
  <c r="D44" i="1"/>
  <c r="D45" i="1"/>
  <c r="D46" i="1"/>
  <c r="D41" i="1"/>
  <c r="C42" i="1"/>
  <c r="C43" i="1"/>
  <c r="C44" i="1"/>
  <c r="C45" i="1"/>
  <c r="C46" i="1"/>
  <c r="C41" i="1"/>
  <c r="C29" i="1"/>
  <c r="M29" i="1" s="1"/>
  <c r="M30" i="1"/>
  <c r="M31" i="1"/>
  <c r="M32" i="1"/>
  <c r="M33" i="1"/>
  <c r="M34" i="1"/>
  <c r="K30" i="1"/>
  <c r="K31" i="1"/>
  <c r="K32" i="1"/>
  <c r="K33" i="1"/>
  <c r="K34" i="1"/>
  <c r="K29" i="1"/>
  <c r="I30" i="1"/>
  <c r="I31" i="1"/>
  <c r="I32" i="1"/>
  <c r="I33" i="1"/>
  <c r="I34" i="1"/>
  <c r="G30" i="1"/>
  <c r="G31" i="1"/>
  <c r="G32" i="1"/>
  <c r="G33" i="1"/>
  <c r="G34" i="1"/>
  <c r="G29" i="1"/>
  <c r="F34" i="1"/>
  <c r="E34" i="1"/>
  <c r="E33" i="1"/>
  <c r="D33" i="1"/>
  <c r="D34" i="1"/>
  <c r="D32" i="1"/>
  <c r="C32" i="1"/>
  <c r="C33" i="1"/>
  <c r="C34" i="1"/>
  <c r="C31" i="1"/>
  <c r="F32" i="1"/>
  <c r="F31" i="1"/>
  <c r="E31" i="1"/>
  <c r="F30" i="1"/>
  <c r="E30" i="1"/>
  <c r="D30" i="1"/>
  <c r="F29" i="1"/>
  <c r="E29" i="1"/>
  <c r="D29" i="1"/>
  <c r="F33" i="1"/>
  <c r="E32" i="1"/>
  <c r="D31" i="1"/>
  <c r="C30" i="1"/>
  <c r="C24" i="1"/>
  <c r="C23" i="1"/>
  <c r="I29" i="1" l="1"/>
</calcChain>
</file>

<file path=xl/sharedStrings.xml><?xml version="1.0" encoding="utf-8"?>
<sst xmlns="http://schemas.openxmlformats.org/spreadsheetml/2006/main" count="22" uniqueCount="19">
  <si>
    <t>Docenas demandadas</t>
  </si>
  <si>
    <t>Probabilidades</t>
  </si>
  <si>
    <t>Variables</t>
  </si>
  <si>
    <t>Beneficio por docena</t>
  </si>
  <si>
    <t>Por insumo no usado</t>
  </si>
  <si>
    <t>Por docena no usada</t>
  </si>
  <si>
    <t>Faltante por docena</t>
  </si>
  <si>
    <t>Compra</t>
  </si>
  <si>
    <t>Demanda</t>
  </si>
  <si>
    <t>Valor esperado</t>
  </si>
  <si>
    <t>Wald - Pesimista</t>
  </si>
  <si>
    <t>Hurwicz</t>
  </si>
  <si>
    <t>Lagrange - Igual prob.</t>
  </si>
  <si>
    <t>Alfa = 0, 25</t>
  </si>
  <si>
    <t>Arrepentimientos (beneficio)</t>
  </si>
  <si>
    <t>Savage</t>
  </si>
  <si>
    <t>Ganancia con info. perfecta =</t>
  </si>
  <si>
    <t>Ganancia sin compra de info. extra =</t>
  </si>
  <si>
    <t>Valor de la info. perfecta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</si>
</sst>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/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/>
    <xf numFmtId="0" fontId="2" fillId="3" borderId="1" xfId="0" applyFont="1" applyFill="1" applyBorder="1" applyAlignment="1"/>
    <xf numFmtId="0" fontId="0" fillId="0" borderId="0" xfId="0" applyBorder="1" applyAlignment="1"/>
    <xf numFmtId="0" fontId="0" fillId="0" borderId="8" xfId="0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2" fillId="3" borderId="7" xfId="0" applyFont="1" applyFill="1" applyBorder="1" applyAlignment="1"/>
    <xf numFmtId="0" fontId="2" fillId="3" borderId="8" xfId="0" applyFont="1" applyFill="1" applyBorder="1" applyAlignment="1"/>
    <xf numFmtId="0" fontId="2" fillId="3" borderId="8" xfId="0" applyFont="1" applyFill="1" applyBorder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0" fillId="0" borderId="6" xfId="0" applyFont="1" applyFill="1" applyBorder="1" applyAlignment="1"/>
    <xf numFmtId="0" fontId="7" fillId="3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5" xfId="0" applyBorder="1" applyAlignment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2" fontId="7" fillId="7" borderId="7" xfId="0" applyNumberFormat="1" applyFont="1" applyFill="1" applyBorder="1" applyAlignment="1">
      <alignment horizontal="center"/>
    </xf>
    <xf numFmtId="2" fontId="7" fillId="7" borderId="8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7" fillId="6" borderId="7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7" xfId="0" applyFont="1" applyBorder="1" applyAlignment="1"/>
    <xf numFmtId="0" fontId="4" fillId="0" borderId="9" xfId="0" applyFont="1" applyBorder="1" applyAlignment="1"/>
    <xf numFmtId="0" fontId="4" fillId="0" borderId="8" xfId="0" applyFont="1" applyBorder="1" applyAlignment="1"/>
    <xf numFmtId="0" fontId="7" fillId="0" borderId="8" xfId="0" applyFont="1" applyBorder="1" applyAlignment="1">
      <alignment horizontal="center"/>
    </xf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7" fillId="8" borderId="1" xfId="0" applyFont="1" applyFill="1" applyBorder="1" applyAlignment="1">
      <alignment horizontal="center"/>
    </xf>
    <xf numFmtId="2" fontId="7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2</xdr:col>
      <xdr:colOff>590550</xdr:colOff>
      <xdr:row>2</xdr:row>
      <xdr:rowOff>19050</xdr:rowOff>
    </xdr:to>
    <xdr:sp macro="" textlink="">
      <xdr:nvSpPr>
        <xdr:cNvPr id="2" name="CuadroTexto 1"/>
        <xdr:cNvSpPr txBox="1"/>
      </xdr:nvSpPr>
      <xdr:spPr>
        <a:xfrm>
          <a:off x="0" y="95250"/>
          <a:ext cx="180975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/>
            <a:t>Universo Aleatorio</a:t>
          </a:r>
        </a:p>
      </xdr:txBody>
    </xdr:sp>
    <xdr:clientData/>
  </xdr:twoCellAnchor>
  <xdr:twoCellAnchor>
    <xdr:from>
      <xdr:col>0</xdr:col>
      <xdr:colOff>0</xdr:colOff>
      <xdr:row>2</xdr:row>
      <xdr:rowOff>133350</xdr:rowOff>
    </xdr:from>
    <xdr:to>
      <xdr:col>11</xdr:col>
      <xdr:colOff>590550</xdr:colOff>
      <xdr:row>12</xdr:row>
      <xdr:rowOff>114300</xdr:rowOff>
    </xdr:to>
    <xdr:sp macro="" textlink="">
      <xdr:nvSpPr>
        <xdr:cNvPr id="3" name="CuadroTexto 2"/>
        <xdr:cNvSpPr txBox="1"/>
      </xdr:nvSpPr>
      <xdr:spPr>
        <a:xfrm>
          <a:off x="0" y="514350"/>
          <a:ext cx="7296150" cy="188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/>
            <a:t>13) El encargado de compras de una empresa está tratando de decidir cuantas docenas de cierto insumo va a adquirir. Cada docena de dicho insumo utilizado generará una contribución de de $1.500 para el departamento. Cada insumo no utilizado tendrá un costo para el departamento de $50. Además considera que si hay faltante del insumo le generará una pérdida del 50% de la utilidad por docena del mismo. El encargado piensa que la demanda de su uso será de 4, 5, 6 ó 7 docenas de insumo con probabilidad de 0,40; 0,30; 0,20 y 0,10 respectivamente. </a:t>
          </a:r>
        </a:p>
        <a:p>
          <a:r>
            <a:rPr lang="es-AR" sz="1400"/>
            <a:t>a) ¿Cuántas docenas deberá solicitar el encargado a fin de maximizar la utilidad? </a:t>
          </a:r>
        </a:p>
        <a:p>
          <a:r>
            <a:rPr lang="es-AR" sz="1400"/>
            <a:t>b) ¿Cuántas docenas deberá solicitar si se sabe que la demanda será de 5 docenas?</a:t>
          </a:r>
          <a:endParaRPr lang="es-AR" sz="1400" b="1"/>
        </a:p>
      </xdr:txBody>
    </xdr:sp>
    <xdr:clientData/>
  </xdr:twoCellAnchor>
  <xdr:twoCellAnchor>
    <xdr:from>
      <xdr:col>9</xdr:col>
      <xdr:colOff>9524</xdr:colOff>
      <xdr:row>15</xdr:row>
      <xdr:rowOff>9525</xdr:rowOff>
    </xdr:from>
    <xdr:to>
      <xdr:col>17</xdr:col>
      <xdr:colOff>247649</xdr:colOff>
      <xdr:row>21</xdr:row>
      <xdr:rowOff>150137</xdr:rowOff>
    </xdr:to>
    <xdr:sp macro="" textlink="">
      <xdr:nvSpPr>
        <xdr:cNvPr id="4" name="Rectángulo 3"/>
        <xdr:cNvSpPr/>
      </xdr:nvSpPr>
      <xdr:spPr>
        <a:xfrm>
          <a:off x="6419849" y="2876550"/>
          <a:ext cx="5114925" cy="1426487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200" u="none"/>
            <a:t>FUNCIONES DE COMPENSACIONES</a:t>
          </a:r>
        </a:p>
        <a:p>
          <a:r>
            <a:rPr lang="es-ES" sz="1200"/>
            <a:t>1) Si Compra = Demanda</a:t>
          </a:r>
        </a:p>
        <a:p>
          <a:r>
            <a:rPr lang="es-ES" sz="1200"/>
            <a:t>Utilidad = 1500 * compra </a:t>
          </a:r>
        </a:p>
        <a:p>
          <a:r>
            <a:rPr lang="es-ES" sz="1200"/>
            <a:t>2)</a:t>
          </a:r>
          <a:r>
            <a:rPr lang="es-ES" sz="1200" baseline="0"/>
            <a:t> </a:t>
          </a:r>
          <a:r>
            <a:rPr lang="es-ES" sz="1200"/>
            <a:t>Si Compra &gt; Demanda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/>
            <a:t>Utilidad = 1500 * Demanda </a:t>
          </a:r>
          <a:r>
            <a:rPr lang="es-ES" sz="12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– </a:t>
          </a:r>
          <a:r>
            <a:rPr lang="es-ES" sz="1200"/>
            <a:t>(Compra -</a:t>
          </a:r>
          <a:r>
            <a:rPr lang="es-ES" sz="1200" baseline="0"/>
            <a:t> </a:t>
          </a:r>
          <a:r>
            <a:rPr lang="es-ES" sz="1200"/>
            <a:t>Demanda)</a:t>
          </a:r>
          <a:r>
            <a:rPr lang="es-ES" sz="1200" baseline="0"/>
            <a:t> </a:t>
          </a:r>
          <a:r>
            <a:rPr lang="es-ES" sz="1000" baseline="0"/>
            <a:t>* </a:t>
          </a:r>
          <a:r>
            <a:rPr lang="es-ES" sz="12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600</a:t>
          </a:r>
          <a:endParaRPr lang="es-ES" sz="1000"/>
        </a:p>
        <a:p>
          <a:r>
            <a:rPr lang="es-ES" sz="1200"/>
            <a:t>3) Si Compra &lt; Demanda</a:t>
          </a:r>
        </a:p>
        <a:p>
          <a:r>
            <a:rPr lang="es-ES" sz="1200"/>
            <a:t>Ganancias = 1500 *</a:t>
          </a:r>
          <a:r>
            <a:rPr lang="es-ES" sz="1200" baseline="0"/>
            <a:t> </a:t>
          </a:r>
          <a:r>
            <a:rPr lang="es-ES" sz="1200"/>
            <a:t>compra – (Demanda - Compra) * </a:t>
          </a:r>
          <a:r>
            <a:rPr lang="es-ES" sz="11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750</a:t>
          </a:r>
          <a:endParaRPr lang="es-ES" sz="9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52"/>
  <sheetViews>
    <sheetView tabSelected="1" workbookViewId="0">
      <selection activeCell="H14" sqref="H14"/>
    </sheetView>
  </sheetViews>
  <sheetFormatPr baseColWidth="10" defaultColWidth="9.140625" defaultRowHeight="15" x14ac:dyDescent="0.25"/>
  <cols>
    <col min="2" max="2" width="10.5703125" customWidth="1"/>
    <col min="3" max="3" width="11.5703125" customWidth="1"/>
    <col min="4" max="4" width="11.85546875" customWidth="1"/>
    <col min="5" max="6" width="12.5703125" bestFit="1" customWidth="1"/>
    <col min="7" max="7" width="9.5703125" customWidth="1"/>
  </cols>
  <sheetData>
    <row r="15" spans="1:7" ht="15.75" thickBot="1" x14ac:dyDescent="0.3"/>
    <row r="16" spans="1:7" ht="19.5" thickBot="1" x14ac:dyDescent="0.35">
      <c r="A16" s="4" t="s">
        <v>0</v>
      </c>
      <c r="B16" s="5"/>
      <c r="C16" s="5"/>
      <c r="D16" s="2">
        <v>4</v>
      </c>
      <c r="E16" s="2">
        <v>5</v>
      </c>
      <c r="F16" s="2">
        <v>6</v>
      </c>
      <c r="G16" s="2">
        <v>7</v>
      </c>
    </row>
    <row r="17" spans="1:14" ht="19.5" thickBot="1" x14ac:dyDescent="0.35">
      <c r="A17" s="4" t="s">
        <v>1</v>
      </c>
      <c r="B17" s="4"/>
      <c r="C17" s="4"/>
      <c r="D17" s="3">
        <v>0.4</v>
      </c>
      <c r="E17" s="3">
        <v>0.3</v>
      </c>
      <c r="F17" s="3">
        <v>0.2</v>
      </c>
      <c r="G17" s="3">
        <v>0.1</v>
      </c>
    </row>
    <row r="19" spans="1:14" ht="15.75" thickBot="1" x14ac:dyDescent="0.3"/>
    <row r="20" spans="1:14" ht="15.75" thickBot="1" x14ac:dyDescent="0.3">
      <c r="A20" s="10" t="s">
        <v>2</v>
      </c>
      <c r="B20" s="11"/>
      <c r="C20" s="12"/>
    </row>
    <row r="21" spans="1:14" ht="15.75" x14ac:dyDescent="0.25">
      <c r="A21" s="13" t="s">
        <v>3</v>
      </c>
      <c r="B21" s="14"/>
      <c r="C21" s="42">
        <v>1500</v>
      </c>
    </row>
    <row r="22" spans="1:14" ht="15.75" x14ac:dyDescent="0.25">
      <c r="A22" s="13" t="s">
        <v>4</v>
      </c>
      <c r="B22" s="14"/>
      <c r="C22" s="42">
        <v>-50</v>
      </c>
    </row>
    <row r="23" spans="1:14" ht="15.75" x14ac:dyDescent="0.25">
      <c r="A23" s="15" t="s">
        <v>5</v>
      </c>
      <c r="B23" s="16"/>
      <c r="C23" s="42">
        <f>-50*12</f>
        <v>-600</v>
      </c>
    </row>
    <row r="24" spans="1:14" ht="16.5" thickBot="1" x14ac:dyDescent="0.3">
      <c r="A24" s="17" t="s">
        <v>6</v>
      </c>
      <c r="B24" s="18"/>
      <c r="C24" s="43">
        <f>C23-(C23*50)/100</f>
        <v>-300</v>
      </c>
    </row>
    <row r="26" spans="1:14" ht="15.75" thickBot="1" x14ac:dyDescent="0.3"/>
    <row r="27" spans="1:14" ht="16.5" thickBot="1" x14ac:dyDescent="0.3">
      <c r="A27" s="8"/>
      <c r="B27" s="9"/>
      <c r="C27" s="19" t="s">
        <v>8</v>
      </c>
      <c r="D27" s="20"/>
      <c r="E27" s="20"/>
      <c r="F27" s="7"/>
      <c r="K27" s="26" t="s">
        <v>13</v>
      </c>
      <c r="L27" s="26"/>
    </row>
    <row r="28" spans="1:14" ht="16.5" thickBot="1" x14ac:dyDescent="0.3">
      <c r="A28" s="19" t="s">
        <v>7</v>
      </c>
      <c r="B28" s="21"/>
      <c r="C28" s="22">
        <v>4</v>
      </c>
      <c r="D28" s="22">
        <v>5</v>
      </c>
      <c r="E28" s="23">
        <v>6</v>
      </c>
      <c r="F28" s="23">
        <v>7</v>
      </c>
      <c r="G28" s="31" t="s">
        <v>9</v>
      </c>
      <c r="H28" s="32"/>
      <c r="I28" s="31" t="s">
        <v>10</v>
      </c>
      <c r="J28" s="32"/>
      <c r="K28" s="31" t="s">
        <v>11</v>
      </c>
      <c r="L28" s="33"/>
      <c r="M28" s="34" t="s">
        <v>12</v>
      </c>
      <c r="N28" s="33"/>
    </row>
    <row r="29" spans="1:14" ht="16.5" thickBot="1" x14ac:dyDescent="0.3">
      <c r="A29" s="27">
        <v>3</v>
      </c>
      <c r="B29" s="28"/>
      <c r="C29" s="39">
        <f>1500*A29-(C28-A29)*750</f>
        <v>3750</v>
      </c>
      <c r="D29" s="39">
        <f>1500*A29-(D28-A29)*750</f>
        <v>3000</v>
      </c>
      <c r="E29" s="39">
        <f>1500*A29-(E28-A29)*750</f>
        <v>2250</v>
      </c>
      <c r="F29" s="39">
        <f>1500*A29-(F28-A29)*750</f>
        <v>1500</v>
      </c>
      <c r="G29" s="37">
        <f>C29*$D$17+D29*$E$17+E29*$F$17+F29*$G$17</f>
        <v>3000</v>
      </c>
      <c r="H29" s="38"/>
      <c r="I29" s="37">
        <f>MIN(C29:F29)</f>
        <v>1500</v>
      </c>
      <c r="J29" s="38"/>
      <c r="K29" s="37">
        <f>0.25*MAX(C29:F29)+0.75*MIN(C29:F29)</f>
        <v>2062.5</v>
      </c>
      <c r="L29" s="38"/>
      <c r="M29" s="37">
        <f>AVERAGE(C29:F29)</f>
        <v>2625</v>
      </c>
      <c r="N29" s="38"/>
    </row>
    <row r="30" spans="1:14" ht="16.5" thickBot="1" x14ac:dyDescent="0.3">
      <c r="A30" s="24">
        <v>4</v>
      </c>
      <c r="B30" s="25"/>
      <c r="C30" s="39">
        <f>1500*A30</f>
        <v>6000</v>
      </c>
      <c r="D30" s="39">
        <f>1500*A30-(D28-A30)*750</f>
        <v>5250</v>
      </c>
      <c r="E30" s="39">
        <f>1500*A30-(E28-A30)*750</f>
        <v>4500</v>
      </c>
      <c r="F30" s="39">
        <f>1500*A30-(F28-A30)*750</f>
        <v>3750</v>
      </c>
      <c r="G30" s="37">
        <f t="shared" ref="G30:G34" si="0">C30*$D$17+D30*$E$17+E30*$F$17+F30*$G$17</f>
        <v>5250</v>
      </c>
      <c r="H30" s="38"/>
      <c r="I30" s="37">
        <f t="shared" ref="I30:I34" si="1">MIN(C30:F30)</f>
        <v>3750</v>
      </c>
      <c r="J30" s="38"/>
      <c r="K30" s="37">
        <f t="shared" ref="K30:K34" si="2">0.25*MAX(C30:F30)+0.75*MIN(C30:F30)</f>
        <v>4312.5</v>
      </c>
      <c r="L30" s="38"/>
      <c r="M30" s="37">
        <f t="shared" ref="M30:M34" si="3">AVERAGE(C30:F30)</f>
        <v>4875</v>
      </c>
      <c r="N30" s="38"/>
    </row>
    <row r="31" spans="1:14" ht="16.5" thickBot="1" x14ac:dyDescent="0.3">
      <c r="A31" s="24">
        <v>5</v>
      </c>
      <c r="B31" s="25"/>
      <c r="C31" s="39">
        <f>1500*$C$28-(A31-$C$28)*600</f>
        <v>5400</v>
      </c>
      <c r="D31" s="39">
        <f>1500*A31</f>
        <v>7500</v>
      </c>
      <c r="E31" s="39">
        <f>1500*A31-(E28-A31)*750</f>
        <v>6750</v>
      </c>
      <c r="F31" s="39">
        <f>1500*A31-(F28-A31)*750</f>
        <v>6000</v>
      </c>
      <c r="G31" s="37">
        <f t="shared" si="0"/>
        <v>6360</v>
      </c>
      <c r="H31" s="38"/>
      <c r="I31" s="40">
        <f t="shared" si="1"/>
        <v>5400</v>
      </c>
      <c r="J31" s="41"/>
      <c r="K31" s="40">
        <f t="shared" si="2"/>
        <v>5925</v>
      </c>
      <c r="L31" s="41"/>
      <c r="M31" s="37">
        <f t="shared" si="3"/>
        <v>6412.5</v>
      </c>
      <c r="N31" s="38"/>
    </row>
    <row r="32" spans="1:14" ht="16.5" thickBot="1" x14ac:dyDescent="0.3">
      <c r="A32" s="24">
        <v>6</v>
      </c>
      <c r="B32" s="25"/>
      <c r="C32" s="39">
        <f t="shared" ref="C32:D34" si="4">1500*$C$28-(A32-$C$28)*600</f>
        <v>4800</v>
      </c>
      <c r="D32" s="39">
        <f>1500*$D$28-(A32-$D$28)*600</f>
        <v>6900</v>
      </c>
      <c r="E32" s="39">
        <f>1500*A32</f>
        <v>9000</v>
      </c>
      <c r="F32" s="39">
        <f>1500*A32-(F28-A32)*750</f>
        <v>8250</v>
      </c>
      <c r="G32" s="40">
        <f t="shared" si="0"/>
        <v>6615</v>
      </c>
      <c r="H32" s="41"/>
      <c r="I32" s="37">
        <f t="shared" si="1"/>
        <v>4800</v>
      </c>
      <c r="J32" s="38"/>
      <c r="K32" s="37">
        <f t="shared" si="2"/>
        <v>5850</v>
      </c>
      <c r="L32" s="38"/>
      <c r="M32" s="37">
        <f t="shared" si="3"/>
        <v>7237.5</v>
      </c>
      <c r="N32" s="38"/>
    </row>
    <row r="33" spans="1:14" ht="16.5" thickBot="1" x14ac:dyDescent="0.3">
      <c r="A33" s="24">
        <v>7</v>
      </c>
      <c r="B33" s="25"/>
      <c r="C33" s="39">
        <f t="shared" si="4"/>
        <v>4200</v>
      </c>
      <c r="D33" s="39">
        <f t="shared" ref="D33:E34" si="5">1500*$D$28-(A33-$D$28)*600</f>
        <v>6300</v>
      </c>
      <c r="E33" s="39">
        <f>1500*$E$28-(A33-$E$28)*600</f>
        <v>8400</v>
      </c>
      <c r="F33" s="39">
        <f>1500*A33</f>
        <v>10500</v>
      </c>
      <c r="G33" s="37">
        <f t="shared" si="0"/>
        <v>6300</v>
      </c>
      <c r="H33" s="38"/>
      <c r="I33" s="37">
        <f t="shared" si="1"/>
        <v>4200</v>
      </c>
      <c r="J33" s="38"/>
      <c r="K33" s="37">
        <f t="shared" si="2"/>
        <v>5775</v>
      </c>
      <c r="L33" s="38"/>
      <c r="M33" s="40">
        <f t="shared" si="3"/>
        <v>7350</v>
      </c>
      <c r="N33" s="41"/>
    </row>
    <row r="34" spans="1:14" ht="16.5" thickBot="1" x14ac:dyDescent="0.3">
      <c r="A34" s="29">
        <v>8</v>
      </c>
      <c r="B34" s="30"/>
      <c r="C34" s="39">
        <f t="shared" si="4"/>
        <v>3600</v>
      </c>
      <c r="D34" s="39">
        <f t="shared" si="5"/>
        <v>5700</v>
      </c>
      <c r="E34" s="39">
        <f>1500*$E$28-(A34-$E$28)*600</f>
        <v>7800</v>
      </c>
      <c r="F34" s="39">
        <f>1500*F28-(A34-F28)*600</f>
        <v>9900</v>
      </c>
      <c r="G34" s="37">
        <f t="shared" si="0"/>
        <v>5700</v>
      </c>
      <c r="H34" s="38"/>
      <c r="I34" s="37">
        <f t="shared" si="1"/>
        <v>3600</v>
      </c>
      <c r="J34" s="38"/>
      <c r="K34" s="37">
        <f t="shared" si="2"/>
        <v>5175</v>
      </c>
      <c r="L34" s="38"/>
      <c r="M34" s="37">
        <f t="shared" si="3"/>
        <v>6750</v>
      </c>
      <c r="N34" s="38"/>
    </row>
    <row r="38" spans="1:14" ht="16.5" thickBot="1" x14ac:dyDescent="0.3">
      <c r="A38" s="44" t="s">
        <v>14</v>
      </c>
      <c r="B38" s="6"/>
      <c r="C38" s="6"/>
      <c r="D38" s="6"/>
      <c r="E38" s="1"/>
      <c r="F38" s="1"/>
    </row>
    <row r="39" spans="1:14" ht="16.5" thickBot="1" x14ac:dyDescent="0.3">
      <c r="A39" s="8"/>
      <c r="B39" s="9"/>
      <c r="C39" s="19" t="s">
        <v>8</v>
      </c>
      <c r="D39" s="20"/>
      <c r="E39" s="20"/>
      <c r="F39" s="7"/>
    </row>
    <row r="40" spans="1:14" ht="16.5" thickBot="1" x14ac:dyDescent="0.3">
      <c r="A40" s="19" t="s">
        <v>7</v>
      </c>
      <c r="B40" s="21"/>
      <c r="C40" s="22">
        <v>4</v>
      </c>
      <c r="D40" s="22">
        <v>5</v>
      </c>
      <c r="E40" s="23">
        <v>6</v>
      </c>
      <c r="F40" s="23">
        <v>7</v>
      </c>
      <c r="G40" s="31" t="s">
        <v>10</v>
      </c>
      <c r="H40" s="32"/>
      <c r="I40" s="31" t="s">
        <v>15</v>
      </c>
      <c r="J40" s="32"/>
    </row>
    <row r="41" spans="1:14" ht="16.5" thickBot="1" x14ac:dyDescent="0.3">
      <c r="A41" s="27">
        <v>3</v>
      </c>
      <c r="B41" s="28"/>
      <c r="C41" s="39">
        <f>MAX($C$29:$C$34)-C29</f>
        <v>2250</v>
      </c>
      <c r="D41" s="39">
        <f>MAX($D$29:$D$34)-D29</f>
        <v>4500</v>
      </c>
      <c r="E41" s="39">
        <f>MAX($E$29:$E$34)-E29</f>
        <v>6750</v>
      </c>
      <c r="F41" s="39">
        <f>MAX($F$29:$F$34)-F29</f>
        <v>9000</v>
      </c>
      <c r="G41" s="37">
        <f>MAX(C41:F41)</f>
        <v>9000</v>
      </c>
      <c r="H41" s="36"/>
      <c r="I41" s="37">
        <f>G41</f>
        <v>9000</v>
      </c>
      <c r="J41" s="36"/>
    </row>
    <row r="42" spans="1:14" ht="16.5" thickBot="1" x14ac:dyDescent="0.3">
      <c r="A42" s="24">
        <v>4</v>
      </c>
      <c r="B42" s="25"/>
      <c r="C42" s="39">
        <f t="shared" ref="C42:C46" si="6">MAX($C$29:$C$34)-C30</f>
        <v>0</v>
      </c>
      <c r="D42" s="39">
        <f t="shared" ref="D42:D46" si="7">MAX($D$29:$D$34)-D30</f>
        <v>2250</v>
      </c>
      <c r="E42" s="39">
        <f t="shared" ref="E42:E46" si="8">MAX($E$29:$E$34)-E30</f>
        <v>4500</v>
      </c>
      <c r="F42" s="39">
        <f t="shared" ref="F42:F46" si="9">MAX($F$29:$F$34)-F30</f>
        <v>6750</v>
      </c>
      <c r="G42" s="37">
        <f t="shared" ref="G42:G46" si="10">MAX(C42:F42)</f>
        <v>6750</v>
      </c>
      <c r="H42" s="36"/>
      <c r="I42" s="37">
        <f t="shared" ref="I42:I46" si="11">G42</f>
        <v>6750</v>
      </c>
      <c r="J42" s="36"/>
    </row>
    <row r="43" spans="1:14" ht="16.5" thickBot="1" x14ac:dyDescent="0.3">
      <c r="A43" s="24">
        <v>5</v>
      </c>
      <c r="B43" s="25"/>
      <c r="C43" s="39">
        <f t="shared" si="6"/>
        <v>600</v>
      </c>
      <c r="D43" s="39">
        <f t="shared" si="7"/>
        <v>0</v>
      </c>
      <c r="E43" s="39">
        <f t="shared" si="8"/>
        <v>2250</v>
      </c>
      <c r="F43" s="39">
        <f t="shared" si="9"/>
        <v>4500</v>
      </c>
      <c r="G43" s="37">
        <f t="shared" si="10"/>
        <v>4500</v>
      </c>
      <c r="H43" s="36"/>
      <c r="I43" s="37">
        <f t="shared" si="11"/>
        <v>4500</v>
      </c>
      <c r="J43" s="36"/>
    </row>
    <row r="44" spans="1:14" ht="16.5" thickBot="1" x14ac:dyDescent="0.3">
      <c r="A44" s="24">
        <v>6</v>
      </c>
      <c r="B44" s="25"/>
      <c r="C44" s="39">
        <f t="shared" si="6"/>
        <v>1200</v>
      </c>
      <c r="D44" s="39">
        <f t="shared" si="7"/>
        <v>600</v>
      </c>
      <c r="E44" s="39">
        <f t="shared" si="8"/>
        <v>0</v>
      </c>
      <c r="F44" s="39">
        <f t="shared" si="9"/>
        <v>2250</v>
      </c>
      <c r="G44" s="37">
        <f t="shared" si="10"/>
        <v>2250</v>
      </c>
      <c r="H44" s="36"/>
      <c r="I44" s="37">
        <f t="shared" si="11"/>
        <v>2250</v>
      </c>
      <c r="J44" s="36"/>
    </row>
    <row r="45" spans="1:14" ht="16.5" thickBot="1" x14ac:dyDescent="0.3">
      <c r="A45" s="24">
        <v>7</v>
      </c>
      <c r="B45" s="25"/>
      <c r="C45" s="39">
        <f t="shared" si="6"/>
        <v>1800</v>
      </c>
      <c r="D45" s="39">
        <f t="shared" si="7"/>
        <v>1200</v>
      </c>
      <c r="E45" s="39">
        <f t="shared" si="8"/>
        <v>600</v>
      </c>
      <c r="F45" s="39">
        <f t="shared" si="9"/>
        <v>0</v>
      </c>
      <c r="G45" s="40">
        <f t="shared" si="10"/>
        <v>1800</v>
      </c>
      <c r="H45" s="35"/>
      <c r="I45" s="40">
        <f t="shared" si="11"/>
        <v>1800</v>
      </c>
      <c r="J45" s="35"/>
    </row>
    <row r="46" spans="1:14" ht="16.5" thickBot="1" x14ac:dyDescent="0.3">
      <c r="A46" s="29">
        <v>8</v>
      </c>
      <c r="B46" s="30"/>
      <c r="C46" s="39">
        <f t="shared" si="6"/>
        <v>2400</v>
      </c>
      <c r="D46" s="39">
        <f t="shared" si="7"/>
        <v>1800</v>
      </c>
      <c r="E46" s="39">
        <f t="shared" si="8"/>
        <v>1200</v>
      </c>
      <c r="F46" s="39">
        <f t="shared" si="9"/>
        <v>600</v>
      </c>
      <c r="G46" s="37">
        <f t="shared" si="10"/>
        <v>2400</v>
      </c>
      <c r="H46" s="36"/>
      <c r="I46" s="37">
        <f t="shared" si="11"/>
        <v>2400</v>
      </c>
      <c r="J46" s="36"/>
    </row>
    <row r="48" spans="1:14" ht="15.75" thickBot="1" x14ac:dyDescent="0.3"/>
    <row r="49" spans="1:5" ht="16.5" thickBot="1" x14ac:dyDescent="0.3">
      <c r="A49" s="45" t="s">
        <v>16</v>
      </c>
      <c r="B49" s="46"/>
      <c r="C49" s="46"/>
      <c r="D49" s="47"/>
      <c r="E49" s="48">
        <f>MAX(C29:C34)*D17+MAX(D29:D34)*E17+MAX(E29:E34)*F17+MAX(F29:F34)*G17</f>
        <v>7500</v>
      </c>
    </row>
    <row r="50" spans="1:5" ht="16.5" thickBot="1" x14ac:dyDescent="0.3">
      <c r="A50" s="49" t="s">
        <v>17</v>
      </c>
      <c r="B50" s="50"/>
      <c r="C50" s="50"/>
      <c r="D50" s="51"/>
      <c r="E50" s="53">
        <f>G32</f>
        <v>6615</v>
      </c>
    </row>
    <row r="51" spans="1:5" ht="16.5" thickBot="1" x14ac:dyDescent="0.3">
      <c r="A51" s="45"/>
      <c r="B51" s="46"/>
      <c r="C51" s="46"/>
      <c r="D51" s="46"/>
      <c r="E51" s="47"/>
    </row>
    <row r="52" spans="1:5" ht="16.5" thickBot="1" x14ac:dyDescent="0.3">
      <c r="A52" s="45" t="s">
        <v>18</v>
      </c>
      <c r="B52" s="46"/>
      <c r="C52" s="46"/>
      <c r="D52" s="47"/>
      <c r="E52" s="52">
        <f>E49-E50</f>
        <v>885</v>
      </c>
    </row>
  </sheetData>
  <mergeCells count="73">
    <mergeCell ref="A49:D49"/>
    <mergeCell ref="A50:D50"/>
    <mergeCell ref="A51:E51"/>
    <mergeCell ref="A52:D52"/>
    <mergeCell ref="G44:H44"/>
    <mergeCell ref="I44:J44"/>
    <mergeCell ref="G45:H45"/>
    <mergeCell ref="I45:J45"/>
    <mergeCell ref="G46:H46"/>
    <mergeCell ref="I46:J46"/>
    <mergeCell ref="A46:B46"/>
    <mergeCell ref="A38:F38"/>
    <mergeCell ref="G40:H40"/>
    <mergeCell ref="I40:J40"/>
    <mergeCell ref="G41:H41"/>
    <mergeCell ref="I41:J41"/>
    <mergeCell ref="G42:H42"/>
    <mergeCell ref="I42:J42"/>
    <mergeCell ref="G43:H43"/>
    <mergeCell ref="I43:J43"/>
    <mergeCell ref="A40:B40"/>
    <mergeCell ref="A41:B41"/>
    <mergeCell ref="A42:B42"/>
    <mergeCell ref="A43:B43"/>
    <mergeCell ref="A44:B44"/>
    <mergeCell ref="A45:B45"/>
    <mergeCell ref="G34:H34"/>
    <mergeCell ref="I34:J34"/>
    <mergeCell ref="K34:L34"/>
    <mergeCell ref="M34:N34"/>
    <mergeCell ref="A39:B39"/>
    <mergeCell ref="C39:F39"/>
    <mergeCell ref="G32:H32"/>
    <mergeCell ref="I32:J32"/>
    <mergeCell ref="K32:L32"/>
    <mergeCell ref="M32:N32"/>
    <mergeCell ref="G33:H33"/>
    <mergeCell ref="I33:J33"/>
    <mergeCell ref="K33:L33"/>
    <mergeCell ref="M33:N33"/>
    <mergeCell ref="G30:H30"/>
    <mergeCell ref="I30:J30"/>
    <mergeCell ref="K30:L30"/>
    <mergeCell ref="M30:N30"/>
    <mergeCell ref="G31:H31"/>
    <mergeCell ref="I31:J31"/>
    <mergeCell ref="K31:L31"/>
    <mergeCell ref="M31:N31"/>
    <mergeCell ref="K27:L27"/>
    <mergeCell ref="G28:H28"/>
    <mergeCell ref="I28:J28"/>
    <mergeCell ref="K28:L28"/>
    <mergeCell ref="M28:N28"/>
    <mergeCell ref="G29:H29"/>
    <mergeCell ref="I29:J29"/>
    <mergeCell ref="K29:L29"/>
    <mergeCell ref="M29:N29"/>
    <mergeCell ref="A30:B30"/>
    <mergeCell ref="A31:B31"/>
    <mergeCell ref="C27:F27"/>
    <mergeCell ref="A32:B32"/>
    <mergeCell ref="A33:B33"/>
    <mergeCell ref="A34:B34"/>
    <mergeCell ref="A23:B23"/>
    <mergeCell ref="A24:B24"/>
    <mergeCell ref="A27:B27"/>
    <mergeCell ref="A28:B28"/>
    <mergeCell ref="A29:B29"/>
    <mergeCell ref="A16:C16"/>
    <mergeCell ref="A17:C17"/>
    <mergeCell ref="A20:B20"/>
    <mergeCell ref="A21:B21"/>
    <mergeCell ref="A22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2020-09-08T20:22:09Z</dcterms:modified>
</cp:coreProperties>
</file>