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1" l="1"/>
  <c r="O23" i="1"/>
  <c r="M23" i="1"/>
  <c r="L23" i="1"/>
  <c r="K23" i="1"/>
  <c r="M22" i="1" l="1"/>
  <c r="O33" i="1" l="1"/>
  <c r="O34" i="1"/>
  <c r="O35" i="1"/>
  <c r="O36" i="1"/>
  <c r="O37" i="1"/>
  <c r="O32" i="1"/>
  <c r="M33" i="1"/>
  <c r="M35" i="1"/>
  <c r="M36" i="1"/>
  <c r="M37" i="1"/>
  <c r="M32" i="1"/>
  <c r="L37" i="1"/>
  <c r="L33" i="1"/>
  <c r="L34" i="1"/>
  <c r="L35" i="1"/>
  <c r="L36" i="1"/>
  <c r="L32" i="1"/>
  <c r="K33" i="1"/>
  <c r="K34" i="1"/>
  <c r="K35" i="1"/>
  <c r="K36" i="1"/>
  <c r="K37" i="1"/>
  <c r="K32" i="1"/>
  <c r="Q23" i="1"/>
  <c r="Q24" i="1"/>
  <c r="Q25" i="1"/>
  <c r="Q26" i="1"/>
  <c r="Q27" i="1"/>
  <c r="Q22" i="1"/>
  <c r="L22" i="1"/>
  <c r="O24" i="1"/>
  <c r="O25" i="1"/>
  <c r="O26" i="1"/>
  <c r="O27" i="1"/>
  <c r="M24" i="1"/>
  <c r="M25" i="1"/>
  <c r="M26" i="1"/>
  <c r="M27" i="1"/>
  <c r="O22" i="1" l="1"/>
  <c r="L27" i="1" l="1"/>
  <c r="L26" i="1"/>
  <c r="L24" i="1"/>
  <c r="L25" i="1"/>
  <c r="K22" i="1"/>
  <c r="K24" i="1"/>
  <c r="K25" i="1"/>
  <c r="K26" i="1"/>
  <c r="K27" i="1"/>
</calcChain>
</file>

<file path=xl/sharedStrings.xml><?xml version="1.0" encoding="utf-8"?>
<sst xmlns="http://schemas.openxmlformats.org/spreadsheetml/2006/main" count="38" uniqueCount="33">
  <si>
    <t>B)_</t>
  </si>
  <si>
    <t>Situaciones:</t>
  </si>
  <si>
    <t>1.</t>
  </si>
  <si>
    <t>Si compra = demanda</t>
  </si>
  <si>
    <t>2.</t>
  </si>
  <si>
    <t>Si compra &gt; demanda</t>
  </si>
  <si>
    <t>3.</t>
  </si>
  <si>
    <t>Si compra &lt; demanda</t>
  </si>
  <si>
    <t>Ingreso = venta*130-compra*85</t>
  </si>
  <si>
    <t>Ingreso = compra*130-compra*85</t>
  </si>
  <si>
    <t>Ingreso = compra*45</t>
  </si>
  <si>
    <t>A)_</t>
  </si>
  <si>
    <t>Variables</t>
  </si>
  <si>
    <t>Lotes =</t>
  </si>
  <si>
    <t>Compra =</t>
  </si>
  <si>
    <t>Venta =</t>
  </si>
  <si>
    <t>Venta perdida =</t>
  </si>
  <si>
    <t>Costo almacenamiento =</t>
  </si>
  <si>
    <t>unidades</t>
  </si>
  <si>
    <t>pesos</t>
  </si>
  <si>
    <t xml:space="preserve"> </t>
  </si>
  <si>
    <t>Compra</t>
  </si>
  <si>
    <t>Venta</t>
  </si>
  <si>
    <t>Wald - Pesimista</t>
  </si>
  <si>
    <t>Hurwicz</t>
  </si>
  <si>
    <t>Lagrange - Igual prob.</t>
  </si>
  <si>
    <t>Alfa = 0,25 por def.</t>
  </si>
  <si>
    <t>Matriz de los lamentos (Beneficios)</t>
  </si>
  <si>
    <t>Savage</t>
  </si>
  <si>
    <t>Wald Lamentos</t>
  </si>
  <si>
    <t>Ingreso = venta*130-compra*85-(compra-venta)*7</t>
  </si>
  <si>
    <t>Ingreso = compra*130-compra*85-(venta-compra)*30</t>
  </si>
  <si>
    <t>C)_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</si>
</sst>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4" xfId="0" applyFont="1" applyFill="1" applyBorder="1"/>
    <xf numFmtId="0" fontId="2" fillId="2" borderId="8" xfId="0" applyFont="1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0" fillId="0" borderId="7" xfId="0" applyBorder="1" applyAlignment="1"/>
    <xf numFmtId="0" fontId="6" fillId="0" borderId="7" xfId="0" applyFont="1" applyBorder="1" applyAlignment="1"/>
    <xf numFmtId="0" fontId="0" fillId="2" borderId="10" xfId="0" applyFill="1" applyBorder="1" applyAlignment="1"/>
    <xf numFmtId="0" fontId="0" fillId="2" borderId="12" xfId="0" applyFill="1" applyBorder="1" applyAlignment="1"/>
    <xf numFmtId="0" fontId="8" fillId="2" borderId="10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8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6" fillId="0" borderId="10" xfId="0" applyFont="1" applyBorder="1" applyAlignment="1"/>
    <xf numFmtId="0" fontId="0" fillId="0" borderId="11" xfId="0" applyBorder="1" applyAlignment="1"/>
    <xf numFmtId="0" fontId="0" fillId="0" borderId="12" xfId="0" applyBorder="1" applyAlignment="1"/>
    <xf numFmtId="0" fontId="6" fillId="0" borderId="5" xfId="0" applyFont="1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7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10</xdr:col>
      <xdr:colOff>28575</xdr:colOff>
      <xdr:row>17</xdr:row>
      <xdr:rowOff>126107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6124575" cy="300265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57150</xdr:rowOff>
    </xdr:from>
    <xdr:to>
      <xdr:col>2</xdr:col>
      <xdr:colOff>476250</xdr:colOff>
      <xdr:row>1</xdr:row>
      <xdr:rowOff>171450</xdr:rowOff>
    </xdr:to>
    <xdr:sp macro="" textlink="">
      <xdr:nvSpPr>
        <xdr:cNvPr id="3" name="CuadroTexto 2"/>
        <xdr:cNvSpPr txBox="1"/>
      </xdr:nvSpPr>
      <xdr:spPr>
        <a:xfrm>
          <a:off x="0" y="57150"/>
          <a:ext cx="16954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 b="1"/>
            <a:t>Universo Incierto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R40"/>
  <sheetViews>
    <sheetView tabSelected="1" topLeftCell="A4" workbookViewId="0">
      <selection activeCell="M35" sqref="M35:N35"/>
    </sheetView>
  </sheetViews>
  <sheetFormatPr baseColWidth="10" defaultColWidth="9.140625" defaultRowHeight="15" x14ac:dyDescent="0.25"/>
  <sheetData>
    <row r="19" spans="1:18" ht="15.75" thickBot="1" x14ac:dyDescent="0.3"/>
    <row r="20" spans="1:18" ht="16.5" thickBot="1" x14ac:dyDescent="0.3">
      <c r="A20" s="1" t="s">
        <v>11</v>
      </c>
      <c r="H20" s="1" t="s">
        <v>32</v>
      </c>
      <c r="I20" s="24"/>
      <c r="J20" s="25"/>
      <c r="K20" s="26" t="s">
        <v>22</v>
      </c>
      <c r="L20" s="27"/>
      <c r="O20" s="22" t="s">
        <v>26</v>
      </c>
      <c r="P20" s="22"/>
    </row>
    <row r="21" spans="1:18" ht="16.5" thickBot="1" x14ac:dyDescent="0.3">
      <c r="B21" s="36" t="s">
        <v>12</v>
      </c>
      <c r="C21" s="37"/>
      <c r="D21" s="38"/>
      <c r="E21" s="4"/>
      <c r="F21" s="5"/>
      <c r="I21" s="26" t="s">
        <v>21</v>
      </c>
      <c r="J21" s="28"/>
      <c r="K21" s="10">
        <v>1000</v>
      </c>
      <c r="L21" s="11">
        <v>10000</v>
      </c>
      <c r="M21" s="20" t="s">
        <v>23</v>
      </c>
      <c r="N21" s="35"/>
      <c r="O21" s="20" t="s">
        <v>24</v>
      </c>
      <c r="P21" s="32"/>
      <c r="Q21" s="31" t="s">
        <v>25</v>
      </c>
      <c r="R21" s="32"/>
    </row>
    <row r="22" spans="1:18" ht="16.5" thickBot="1" x14ac:dyDescent="0.3">
      <c r="B22" s="39" t="s">
        <v>13</v>
      </c>
      <c r="C22" s="40"/>
      <c r="D22" s="41"/>
      <c r="E22" s="7">
        <v>3000</v>
      </c>
      <c r="F22" s="6" t="s">
        <v>18</v>
      </c>
      <c r="I22" s="29">
        <v>0</v>
      </c>
      <c r="J22" s="30"/>
      <c r="K22" s="52">
        <f>(I22*$E$24-I22*$E$23-($K$21-I22)*$E$25)</f>
        <v>-30000</v>
      </c>
      <c r="L22" s="52">
        <f>(J22*$E$24-J22*$E$23-($L$21-J22)*$E$25)</f>
        <v>-300000</v>
      </c>
      <c r="M22" s="12">
        <f>MIN(K22:L22)</f>
        <v>-300000</v>
      </c>
      <c r="N22" s="13"/>
      <c r="O22" s="12">
        <f>0.25*MAX(K22:L22)+(1-0.25)*MIN(K22:L22)</f>
        <v>-232500</v>
      </c>
      <c r="P22" s="13"/>
      <c r="Q22" s="12">
        <f>AVERAGE(K22:L22)</f>
        <v>-165000</v>
      </c>
      <c r="R22" s="13"/>
    </row>
    <row r="23" spans="1:18" ht="16.5" thickBot="1" x14ac:dyDescent="0.3">
      <c r="B23" s="42" t="s">
        <v>14</v>
      </c>
      <c r="C23" s="43"/>
      <c r="D23" s="44"/>
      <c r="E23" s="8">
        <v>85</v>
      </c>
      <c r="F23" s="9" t="s">
        <v>19</v>
      </c>
      <c r="H23" t="s">
        <v>20</v>
      </c>
      <c r="I23" s="16">
        <v>3000</v>
      </c>
      <c r="J23" s="17"/>
      <c r="K23" s="7">
        <f>($K$21*$E$24-I23*$E$23-(I23-$K$21)*$E$26)</f>
        <v>-139000</v>
      </c>
      <c r="L23" s="7">
        <f>(I23*$E$24-I23*$E$23-($L$21-I23)*$E$25)</f>
        <v>-75000</v>
      </c>
      <c r="M23" s="14">
        <f>MIN(K23:L23)</f>
        <v>-139000</v>
      </c>
      <c r="N23" s="15"/>
      <c r="O23" s="14">
        <f>0.25*MAX(K23:L23)+(1-0.25)*MIN(K23:L23)</f>
        <v>-123000</v>
      </c>
      <c r="P23" s="15"/>
      <c r="Q23" s="14">
        <f t="shared" ref="Q23:Q27" si="0">AVERAGE(K23:L23)</f>
        <v>-107000</v>
      </c>
      <c r="R23" s="15"/>
    </row>
    <row r="24" spans="1:18" ht="16.5" thickBot="1" x14ac:dyDescent="0.3">
      <c r="B24" s="39" t="s">
        <v>15</v>
      </c>
      <c r="C24" s="40"/>
      <c r="D24" s="41"/>
      <c r="E24" s="7">
        <v>130</v>
      </c>
      <c r="F24" s="6" t="s">
        <v>19</v>
      </c>
      <c r="I24" s="16">
        <v>6000</v>
      </c>
      <c r="J24" s="17"/>
      <c r="K24" s="7">
        <f t="shared" ref="K24:K27" si="1">($K$21*$E$24-I24*$E$23-(I24-$K$21)*$E$26)</f>
        <v>-415000</v>
      </c>
      <c r="L24" s="7">
        <f t="shared" ref="L24:L25" si="2">(I24*$E$24-I24*$E$23-($L$21-I24)*$E$25)</f>
        <v>150000</v>
      </c>
      <c r="M24" s="33">
        <f t="shared" ref="M23:M27" si="3">MIN(K24:L24)</f>
        <v>-415000</v>
      </c>
      <c r="N24" s="34"/>
      <c r="O24" s="12">
        <f t="shared" ref="O23:O27" si="4">0.25*MAX(K24:L24)+(1-0.25)*MIN(K24:L24)</f>
        <v>-273750</v>
      </c>
      <c r="P24" s="13"/>
      <c r="Q24" s="12">
        <f t="shared" si="0"/>
        <v>-132500</v>
      </c>
      <c r="R24" s="13"/>
    </row>
    <row r="25" spans="1:18" ht="16.5" thickBot="1" x14ac:dyDescent="0.3">
      <c r="B25" s="45" t="s">
        <v>16</v>
      </c>
      <c r="C25" s="43"/>
      <c r="D25" s="44"/>
      <c r="E25" s="8">
        <v>30</v>
      </c>
      <c r="F25" s="9" t="s">
        <v>19</v>
      </c>
      <c r="I25" s="16">
        <v>9000</v>
      </c>
      <c r="J25" s="17"/>
      <c r="K25" s="7">
        <f t="shared" si="1"/>
        <v>-691000</v>
      </c>
      <c r="L25" s="7">
        <f t="shared" si="2"/>
        <v>375000</v>
      </c>
      <c r="M25" s="33">
        <f t="shared" si="3"/>
        <v>-691000</v>
      </c>
      <c r="N25" s="34"/>
      <c r="O25" s="12">
        <f t="shared" si="4"/>
        <v>-424500</v>
      </c>
      <c r="P25" s="13"/>
      <c r="Q25" s="12">
        <f t="shared" si="0"/>
        <v>-158000</v>
      </c>
      <c r="R25" s="13"/>
    </row>
    <row r="26" spans="1:18" ht="16.5" thickBot="1" x14ac:dyDescent="0.3">
      <c r="B26" s="46" t="s">
        <v>17</v>
      </c>
      <c r="C26" s="40"/>
      <c r="D26" s="41"/>
      <c r="E26" s="7">
        <v>7</v>
      </c>
      <c r="F26" s="6" t="s">
        <v>19</v>
      </c>
      <c r="I26" s="16">
        <v>12000</v>
      </c>
      <c r="J26" s="17"/>
      <c r="K26" s="7">
        <f t="shared" si="1"/>
        <v>-967000</v>
      </c>
      <c r="L26" s="7">
        <f>($L$21*$E$24-I26*$E$23-(I26-$L$21)*$E$26)</f>
        <v>266000</v>
      </c>
      <c r="M26" s="33">
        <f t="shared" si="3"/>
        <v>-967000</v>
      </c>
      <c r="N26" s="34"/>
      <c r="O26" s="12">
        <f t="shared" si="4"/>
        <v>-658750</v>
      </c>
      <c r="P26" s="13"/>
      <c r="Q26" s="12">
        <f t="shared" si="0"/>
        <v>-350500</v>
      </c>
      <c r="R26" s="13"/>
    </row>
    <row r="27" spans="1:18" ht="16.5" thickBot="1" x14ac:dyDescent="0.3">
      <c r="I27" s="18">
        <v>15000</v>
      </c>
      <c r="J27" s="19"/>
      <c r="K27" s="52">
        <f t="shared" si="1"/>
        <v>-1243000</v>
      </c>
      <c r="L27" s="52">
        <f>($L$21*$E$24-I27*$E$23-(I27-$L$21)*$E$26)</f>
        <v>-10000</v>
      </c>
      <c r="M27" s="12">
        <f t="shared" si="3"/>
        <v>-1243000</v>
      </c>
      <c r="N27" s="13"/>
      <c r="O27" s="12">
        <f t="shared" si="4"/>
        <v>-934750</v>
      </c>
      <c r="P27" s="13"/>
      <c r="Q27" s="12">
        <f t="shared" si="0"/>
        <v>-626500</v>
      </c>
      <c r="R27" s="13"/>
    </row>
    <row r="29" spans="1:18" ht="19.5" thickBot="1" x14ac:dyDescent="0.35">
      <c r="A29" s="1" t="s">
        <v>0</v>
      </c>
      <c r="B29" s="50" t="s">
        <v>1</v>
      </c>
      <c r="C29" s="50"/>
      <c r="E29" s="2"/>
      <c r="I29" s="23" t="s">
        <v>27</v>
      </c>
      <c r="J29" s="22"/>
      <c r="K29" s="22"/>
      <c r="L29" s="22"/>
    </row>
    <row r="30" spans="1:18" ht="16.5" thickBot="1" x14ac:dyDescent="0.3">
      <c r="I30" s="24"/>
      <c r="J30" s="25"/>
      <c r="K30" s="26" t="s">
        <v>22</v>
      </c>
      <c r="L30" s="27"/>
    </row>
    <row r="31" spans="1:18" ht="19.5" thickBot="1" x14ac:dyDescent="0.35">
      <c r="A31" s="3" t="s">
        <v>2</v>
      </c>
      <c r="B31" s="51" t="s">
        <v>3</v>
      </c>
      <c r="C31" s="48"/>
      <c r="D31" s="48"/>
      <c r="E31" s="2"/>
      <c r="I31" s="26" t="s">
        <v>21</v>
      </c>
      <c r="J31" s="28"/>
      <c r="K31" s="10">
        <v>1000</v>
      </c>
      <c r="L31" s="11">
        <v>10000</v>
      </c>
      <c r="M31" s="20" t="s">
        <v>29</v>
      </c>
      <c r="N31" s="21"/>
      <c r="O31" s="20" t="s">
        <v>28</v>
      </c>
      <c r="P31" s="21"/>
    </row>
    <row r="32" spans="1:18" ht="16.5" thickBot="1" x14ac:dyDescent="0.3">
      <c r="B32" s="49" t="s">
        <v>8</v>
      </c>
      <c r="C32" s="48"/>
      <c r="D32" s="48"/>
      <c r="E32" s="48"/>
      <c r="I32" s="29">
        <v>0</v>
      </c>
      <c r="J32" s="30"/>
      <c r="K32" s="52">
        <f>MAX($K$22:$K$27)-K22</f>
        <v>0</v>
      </c>
      <c r="L32" s="52">
        <f>MAX($L$22:$L$27)-L22</f>
        <v>675000</v>
      </c>
      <c r="M32" s="12">
        <f>MAX(K32:L32)</f>
        <v>675000</v>
      </c>
      <c r="N32" s="13"/>
      <c r="O32" s="12">
        <f>M32</f>
        <v>675000</v>
      </c>
      <c r="P32" s="13"/>
    </row>
    <row r="33" spans="1:16" ht="16.5" thickBot="1" x14ac:dyDescent="0.3">
      <c r="B33" s="49" t="s">
        <v>9</v>
      </c>
      <c r="C33" s="48"/>
      <c r="D33" s="48"/>
      <c r="E33" s="48"/>
      <c r="I33" s="16">
        <v>3000</v>
      </c>
      <c r="J33" s="17"/>
      <c r="K33" s="52">
        <f t="shared" ref="K33:K37" si="5">MAX($K$22:$K$27)-K23</f>
        <v>109000</v>
      </c>
      <c r="L33" s="52">
        <f t="shared" ref="L33:L37" si="6">MAX($L$22:$L$27)-L23</f>
        <v>450000</v>
      </c>
      <c r="M33" s="12">
        <f t="shared" ref="M33:M37" si="7">MAX(K33:L33)</f>
        <v>450000</v>
      </c>
      <c r="N33" s="13"/>
      <c r="O33" s="12">
        <f t="shared" ref="O33:O37" si="8">M33</f>
        <v>450000</v>
      </c>
      <c r="P33" s="13"/>
    </row>
    <row r="34" spans="1:16" ht="16.5" thickBot="1" x14ac:dyDescent="0.3">
      <c r="B34" s="49" t="s">
        <v>10</v>
      </c>
      <c r="C34" s="48"/>
      <c r="D34" s="48"/>
      <c r="E34" s="48"/>
      <c r="I34" s="16">
        <v>6000</v>
      </c>
      <c r="J34" s="17"/>
      <c r="K34" s="52">
        <f t="shared" si="5"/>
        <v>385000</v>
      </c>
      <c r="L34" s="52">
        <f t="shared" si="6"/>
        <v>225000</v>
      </c>
      <c r="M34" s="14">
        <f>MAX(K34:L34)</f>
        <v>385000</v>
      </c>
      <c r="N34" s="15"/>
      <c r="O34" s="14">
        <f t="shared" si="8"/>
        <v>385000</v>
      </c>
      <c r="P34" s="15"/>
    </row>
    <row r="35" spans="1:16" ht="16.5" thickBot="1" x14ac:dyDescent="0.3">
      <c r="I35" s="16">
        <v>9000</v>
      </c>
      <c r="J35" s="17"/>
      <c r="K35" s="52">
        <f t="shared" si="5"/>
        <v>661000</v>
      </c>
      <c r="L35" s="52">
        <f t="shared" si="6"/>
        <v>0</v>
      </c>
      <c r="M35" s="12">
        <f t="shared" si="7"/>
        <v>661000</v>
      </c>
      <c r="N35" s="13"/>
      <c r="O35" s="12">
        <f t="shared" si="8"/>
        <v>661000</v>
      </c>
      <c r="P35" s="13"/>
    </row>
    <row r="36" spans="1:16" ht="19.5" thickBot="1" x14ac:dyDescent="0.35">
      <c r="A36" s="3" t="s">
        <v>4</v>
      </c>
      <c r="B36" s="47" t="s">
        <v>5</v>
      </c>
      <c r="C36" s="48"/>
      <c r="D36" s="48"/>
      <c r="I36" s="16">
        <v>12000</v>
      </c>
      <c r="J36" s="17"/>
      <c r="K36" s="52">
        <f t="shared" si="5"/>
        <v>937000</v>
      </c>
      <c r="L36" s="52">
        <f t="shared" si="6"/>
        <v>109000</v>
      </c>
      <c r="M36" s="12">
        <f t="shared" si="7"/>
        <v>937000</v>
      </c>
      <c r="N36" s="13"/>
      <c r="O36" s="12">
        <f t="shared" si="8"/>
        <v>937000</v>
      </c>
      <c r="P36" s="13"/>
    </row>
    <row r="37" spans="1:16" ht="16.5" thickBot="1" x14ac:dyDescent="0.3">
      <c r="B37" s="49" t="s">
        <v>30</v>
      </c>
      <c r="C37" s="48"/>
      <c r="D37" s="48"/>
      <c r="E37" s="48"/>
      <c r="F37" s="48"/>
      <c r="G37" s="48"/>
      <c r="I37" s="18">
        <v>15000</v>
      </c>
      <c r="J37" s="19"/>
      <c r="K37" s="52">
        <f t="shared" si="5"/>
        <v>1213000</v>
      </c>
      <c r="L37" s="52">
        <f t="shared" si="6"/>
        <v>385000</v>
      </c>
      <c r="M37" s="12">
        <f t="shared" si="7"/>
        <v>1213000</v>
      </c>
      <c r="N37" s="13"/>
      <c r="O37" s="12">
        <f t="shared" si="8"/>
        <v>1213000</v>
      </c>
      <c r="P37" s="13"/>
    </row>
    <row r="39" spans="1:16" ht="18.75" x14ac:dyDescent="0.3">
      <c r="A39" s="3" t="s">
        <v>6</v>
      </c>
      <c r="B39" s="47" t="s">
        <v>7</v>
      </c>
      <c r="C39" s="48"/>
      <c r="D39" s="48"/>
    </row>
    <row r="40" spans="1:16" ht="15.75" x14ac:dyDescent="0.25">
      <c r="B40" s="49" t="s">
        <v>31</v>
      </c>
      <c r="C40" s="48"/>
      <c r="D40" s="48"/>
      <c r="E40" s="48"/>
      <c r="F40" s="48"/>
      <c r="G40" s="48"/>
    </row>
  </sheetData>
  <mergeCells count="70">
    <mergeCell ref="B26:D26"/>
    <mergeCell ref="B39:D39"/>
    <mergeCell ref="B37:G37"/>
    <mergeCell ref="B40:G40"/>
    <mergeCell ref="B29:C29"/>
    <mergeCell ref="B31:D31"/>
    <mergeCell ref="B32:E32"/>
    <mergeCell ref="B33:E33"/>
    <mergeCell ref="B34:E34"/>
    <mergeCell ref="B36:D36"/>
    <mergeCell ref="B21:D21"/>
    <mergeCell ref="B22:D22"/>
    <mergeCell ref="B23:D23"/>
    <mergeCell ref="B24:D24"/>
    <mergeCell ref="B25:D25"/>
    <mergeCell ref="M21:N21"/>
    <mergeCell ref="M22:N22"/>
    <mergeCell ref="M23:N23"/>
    <mergeCell ref="M24:N24"/>
    <mergeCell ref="M25:N25"/>
    <mergeCell ref="I25:J25"/>
    <mergeCell ref="I26:J26"/>
    <mergeCell ref="I27:J27"/>
    <mergeCell ref="I20:J20"/>
    <mergeCell ref="K20:L20"/>
    <mergeCell ref="I21:J21"/>
    <mergeCell ref="I22:J22"/>
    <mergeCell ref="I23:J23"/>
    <mergeCell ref="I24:J24"/>
    <mergeCell ref="M31:N31"/>
    <mergeCell ref="M32:N32"/>
    <mergeCell ref="Q27:R27"/>
    <mergeCell ref="Q21:R21"/>
    <mergeCell ref="Q22:R22"/>
    <mergeCell ref="Q23:R23"/>
    <mergeCell ref="Q24:R24"/>
    <mergeCell ref="Q25:R25"/>
    <mergeCell ref="Q26:R26"/>
    <mergeCell ref="M26:N26"/>
    <mergeCell ref="M27:N27"/>
    <mergeCell ref="O21:P21"/>
    <mergeCell ref="O22:P22"/>
    <mergeCell ref="O23:P23"/>
    <mergeCell ref="O24:P24"/>
    <mergeCell ref="O25:P25"/>
    <mergeCell ref="I29:L29"/>
    <mergeCell ref="I30:J30"/>
    <mergeCell ref="K30:L30"/>
    <mergeCell ref="I31:J31"/>
    <mergeCell ref="I32:J32"/>
    <mergeCell ref="O31:P31"/>
    <mergeCell ref="O32:P32"/>
    <mergeCell ref="O33:P33"/>
    <mergeCell ref="O37:P37"/>
    <mergeCell ref="O20:P20"/>
    <mergeCell ref="O26:P26"/>
    <mergeCell ref="O27:P27"/>
    <mergeCell ref="I33:J33"/>
    <mergeCell ref="I34:J34"/>
    <mergeCell ref="I35:J35"/>
    <mergeCell ref="I36:J36"/>
    <mergeCell ref="I37:J37"/>
    <mergeCell ref="M37:N37"/>
    <mergeCell ref="M33:N33"/>
    <mergeCell ref="O34:P34"/>
    <mergeCell ref="M34:N34"/>
    <mergeCell ref="O35:P35"/>
    <mergeCell ref="M35:N35"/>
    <mergeCell ref="O36:P36"/>
    <mergeCell ref="M36:N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2020-09-08T15:14:06Z</dcterms:modified>
</cp:coreProperties>
</file>