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P34" i="1" l="1"/>
  <c r="R23" i="1"/>
  <c r="R24" i="1"/>
  <c r="P25" i="1"/>
  <c r="L34" i="1"/>
  <c r="P24" i="1" l="1"/>
  <c r="P33" i="1"/>
  <c r="L23" i="1" l="1"/>
  <c r="R22" i="1" l="1"/>
  <c r="P35" i="1" l="1"/>
  <c r="R34" i="1"/>
  <c r="R35" i="1"/>
  <c r="P36" i="1"/>
  <c r="P37" i="1"/>
  <c r="P38" i="1"/>
  <c r="O34" i="1"/>
  <c r="O35" i="1"/>
  <c r="O36" i="1"/>
  <c r="O37" i="1"/>
  <c r="O38" i="1"/>
  <c r="O33" i="1"/>
  <c r="N34" i="1"/>
  <c r="N35" i="1"/>
  <c r="N36" i="1"/>
  <c r="N37" i="1"/>
  <c r="N38" i="1"/>
  <c r="N33" i="1"/>
  <c r="M34" i="1"/>
  <c r="M35" i="1"/>
  <c r="M36" i="1"/>
  <c r="M37" i="1"/>
  <c r="M38" i="1"/>
  <c r="M33" i="1"/>
  <c r="L35" i="1"/>
  <c r="L36" i="1"/>
  <c r="L37" i="1"/>
  <c r="L38" i="1"/>
  <c r="L33" i="1"/>
  <c r="T23" i="1"/>
  <c r="T24" i="1"/>
  <c r="T25" i="1"/>
  <c r="T26" i="1"/>
  <c r="T27" i="1"/>
  <c r="T22" i="1"/>
  <c r="R25" i="1"/>
  <c r="R26" i="1"/>
  <c r="R27" i="1"/>
  <c r="P23" i="1"/>
  <c r="P22" i="1"/>
  <c r="P26" i="1"/>
  <c r="P27" i="1"/>
  <c r="R38" i="1" l="1"/>
  <c r="R37" i="1"/>
  <c r="R36" i="1"/>
  <c r="R33" i="1"/>
  <c r="O27" i="1"/>
  <c r="O26" i="1"/>
  <c r="O25" i="1"/>
  <c r="O24" i="1"/>
  <c r="N26" i="1"/>
  <c r="N27" i="1"/>
  <c r="N25" i="1"/>
  <c r="M26" i="1"/>
  <c r="M27" i="1"/>
  <c r="M25" i="1"/>
  <c r="L25" i="1"/>
  <c r="N24" i="1"/>
  <c r="L24" i="1"/>
  <c r="M24" i="1"/>
  <c r="M23" i="1"/>
  <c r="N23" i="1"/>
  <c r="O23" i="1"/>
  <c r="O22" i="1"/>
  <c r="N22" i="1"/>
  <c r="M22" i="1"/>
  <c r="L22" i="1"/>
  <c r="L26" i="1"/>
  <c r="L27" i="1"/>
</calcChain>
</file>

<file path=xl/sharedStrings.xml><?xml version="1.0" encoding="utf-8"?>
<sst xmlns="http://schemas.openxmlformats.org/spreadsheetml/2006/main" count="31" uniqueCount="27">
  <si>
    <t>B)_</t>
  </si>
  <si>
    <t>Situaciones:</t>
  </si>
  <si>
    <t>1.</t>
  </si>
  <si>
    <t>2.</t>
  </si>
  <si>
    <t>3.</t>
  </si>
  <si>
    <t>A)_</t>
  </si>
  <si>
    <t>Variables</t>
  </si>
  <si>
    <t>pesos</t>
  </si>
  <si>
    <t>Costo prod. normal =</t>
  </si>
  <si>
    <t>Costo prod. extra %20 =</t>
  </si>
  <si>
    <t>Costo almacenamiento =</t>
  </si>
  <si>
    <t>Si produccion &lt; demanda</t>
  </si>
  <si>
    <t>Si produccion = demanda</t>
  </si>
  <si>
    <t>Si produccion &gt; demanda</t>
  </si>
  <si>
    <t>Costo = prod. normal*180</t>
  </si>
  <si>
    <t>Costo = prod. normal*180+(prod. normal-demanda)*8</t>
  </si>
  <si>
    <t>Costo = prod. normal*180+(demanda-prod. normal)*216</t>
  </si>
  <si>
    <t>Venta</t>
  </si>
  <si>
    <t>Compra</t>
  </si>
  <si>
    <t>C)_</t>
  </si>
  <si>
    <t>Wald - Pesimista</t>
  </si>
  <si>
    <t>Hurwicz</t>
  </si>
  <si>
    <t>Lagrange - Igual prob.</t>
  </si>
  <si>
    <t>Alfa = 0,25 por def.</t>
  </si>
  <si>
    <t>Matriz de los lamentos (Costos)</t>
  </si>
  <si>
    <t>Wald Lamentos</t>
  </si>
  <si>
    <t>Savage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</si>
</sst>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3" xfId="0" applyFont="1" applyFill="1" applyBorder="1"/>
    <xf numFmtId="0" fontId="2" fillId="2" borderId="4" xfId="0" applyFont="1" applyFill="1" applyBorder="1"/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8" fillId="3" borderId="0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6" fillId="0" borderId="0" xfId="0" applyFont="1" applyAlignment="1"/>
    <xf numFmtId="0" fontId="0" fillId="0" borderId="0" xfId="0" applyAlignment="1"/>
    <xf numFmtId="0" fontId="8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5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7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8" fillId="2" borderId="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0" fillId="0" borderId="12" xfId="0" applyBorder="1" applyAlignment="1"/>
    <xf numFmtId="0" fontId="10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9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6" fillId="0" borderId="0" xfId="0" applyFont="1" applyBorder="1" applyAlignment="1"/>
    <xf numFmtId="0" fontId="0" fillId="0" borderId="0" xfId="0" applyBorder="1" applyAlignment="1"/>
    <xf numFmtId="0" fontId="9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66675</xdr:rowOff>
    </xdr:from>
    <xdr:to>
      <xdr:col>10</xdr:col>
      <xdr:colOff>77866</xdr:colOff>
      <xdr:row>16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675"/>
          <a:ext cx="6173866" cy="2762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66675</xdr:rowOff>
    </xdr:from>
    <xdr:to>
      <xdr:col>2</xdr:col>
      <xdr:colOff>476250</xdr:colOff>
      <xdr:row>1</xdr:row>
      <xdr:rowOff>180975</xdr:rowOff>
    </xdr:to>
    <xdr:sp macro="" textlink="">
      <xdr:nvSpPr>
        <xdr:cNvPr id="3" name="CuadroTexto 2"/>
        <xdr:cNvSpPr txBox="1"/>
      </xdr:nvSpPr>
      <xdr:spPr>
        <a:xfrm>
          <a:off x="0" y="66675"/>
          <a:ext cx="1695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Incierto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U38"/>
  <sheetViews>
    <sheetView tabSelected="1" topLeftCell="A19" workbookViewId="0">
      <selection activeCell="G26" sqref="G26"/>
    </sheetView>
  </sheetViews>
  <sheetFormatPr baseColWidth="10" defaultColWidth="9.140625" defaultRowHeight="15" x14ac:dyDescent="0.25"/>
  <sheetData>
    <row r="19" spans="1:21" ht="15.75" thickBot="1" x14ac:dyDescent="0.3">
      <c r="A19" s="1" t="s">
        <v>5</v>
      </c>
      <c r="I19" s="1" t="s">
        <v>19</v>
      </c>
    </row>
    <row r="20" spans="1:21" ht="16.5" thickBot="1" x14ac:dyDescent="0.3">
      <c r="B20" s="22" t="s">
        <v>6</v>
      </c>
      <c r="C20" s="23"/>
      <c r="D20" s="24"/>
      <c r="E20" s="4"/>
      <c r="F20" s="5"/>
      <c r="J20" s="31"/>
      <c r="K20" s="32"/>
      <c r="L20" s="44" t="s">
        <v>17</v>
      </c>
      <c r="M20" s="45"/>
      <c r="N20" s="46"/>
      <c r="O20" s="47"/>
      <c r="R20" s="41" t="s">
        <v>23</v>
      </c>
      <c r="S20" s="41"/>
    </row>
    <row r="21" spans="1:21" ht="16.5" thickBot="1" x14ac:dyDescent="0.3">
      <c r="B21" s="25" t="s">
        <v>8</v>
      </c>
      <c r="C21" s="26"/>
      <c r="D21" s="27"/>
      <c r="E21" s="6">
        <v>180</v>
      </c>
      <c r="F21" s="7" t="s">
        <v>7</v>
      </c>
      <c r="J21" s="33" t="s">
        <v>18</v>
      </c>
      <c r="K21" s="34"/>
      <c r="L21" s="13">
        <v>1000</v>
      </c>
      <c r="M21" s="14">
        <v>1500</v>
      </c>
      <c r="N21" s="14">
        <v>2000</v>
      </c>
      <c r="O21" s="14">
        <v>2500</v>
      </c>
      <c r="P21" s="48" t="s">
        <v>20</v>
      </c>
      <c r="Q21" s="49"/>
      <c r="R21" s="48" t="s">
        <v>21</v>
      </c>
      <c r="S21" s="43"/>
      <c r="T21" s="42" t="s">
        <v>22</v>
      </c>
      <c r="U21" s="43"/>
    </row>
    <row r="22" spans="1:21" ht="16.5" thickBot="1" x14ac:dyDescent="0.3">
      <c r="B22" s="25" t="s">
        <v>9</v>
      </c>
      <c r="C22" s="26"/>
      <c r="D22" s="27"/>
      <c r="E22" s="8">
        <f>E21+E21*20/100</f>
        <v>216</v>
      </c>
      <c r="F22" s="9" t="s">
        <v>7</v>
      </c>
      <c r="J22" s="35">
        <v>0</v>
      </c>
      <c r="K22" s="36"/>
      <c r="L22" s="6">
        <f>($J$22*$E$21+(L21-$J$22)*E22)</f>
        <v>216000</v>
      </c>
      <c r="M22" s="6">
        <f>($J$22*$E$21+(M21-$J$22)*$E$22)</f>
        <v>324000</v>
      </c>
      <c r="N22" s="6">
        <f>($J$22*$E$21+(N21-$J$22)*$E$22)</f>
        <v>432000</v>
      </c>
      <c r="O22" s="6">
        <f>($J$22*$E$21+(O21-$J$22)*$E$22)</f>
        <v>540000</v>
      </c>
      <c r="P22" s="16">
        <f>MAX(L22:O22)</f>
        <v>540000</v>
      </c>
      <c r="Q22" s="17"/>
      <c r="R22" s="16">
        <f>0.25*MIN(L22:O22)+(1-0.25)*MAX(L22:O22)</f>
        <v>459000</v>
      </c>
      <c r="S22" s="17"/>
      <c r="T22" s="16">
        <f>AVERAGE(L22:O22)</f>
        <v>378000</v>
      </c>
      <c r="U22" s="17"/>
    </row>
    <row r="23" spans="1:21" ht="16.5" thickBot="1" x14ac:dyDescent="0.3">
      <c r="B23" s="25" t="s">
        <v>10</v>
      </c>
      <c r="C23" s="26"/>
      <c r="D23" s="27"/>
      <c r="E23" s="6">
        <v>8</v>
      </c>
      <c r="F23" s="7" t="s">
        <v>7</v>
      </c>
      <c r="J23" s="37">
        <v>750</v>
      </c>
      <c r="K23" s="38"/>
      <c r="L23" s="6">
        <f>($J$23*$E$21+(L21-$J$23)*$E$22)</f>
        <v>189000</v>
      </c>
      <c r="M23" s="6">
        <f t="shared" ref="M23:O23" si="0">($J$23*$E$21+(M21-$J$23)*$E$22)</f>
        <v>297000</v>
      </c>
      <c r="N23" s="6">
        <f t="shared" si="0"/>
        <v>405000</v>
      </c>
      <c r="O23" s="6">
        <f t="shared" si="0"/>
        <v>513000</v>
      </c>
      <c r="P23" s="16">
        <f>MAX(L23:O23)</f>
        <v>513000</v>
      </c>
      <c r="Q23" s="17"/>
      <c r="R23" s="18">
        <f>0.25*MIN(L23:O23)+(1-0.25)*MAX(L23:O23)</f>
        <v>432000</v>
      </c>
      <c r="S23" s="19"/>
      <c r="T23" s="18">
        <f t="shared" ref="T23:T27" si="1">AVERAGE(L23:O23)</f>
        <v>351000</v>
      </c>
      <c r="U23" s="19"/>
    </row>
    <row r="24" spans="1:21" ht="16.5" thickBot="1" x14ac:dyDescent="0.3">
      <c r="J24" s="37">
        <v>1500</v>
      </c>
      <c r="K24" s="38"/>
      <c r="L24" s="6">
        <f>J24*$E$21+(J24-$L$21)*$E$23</f>
        <v>274000</v>
      </c>
      <c r="M24" s="15">
        <f>(J24*E21)</f>
        <v>270000</v>
      </c>
      <c r="N24" s="6">
        <f>($J$24*$E$21+(N21-$J$24)*$E$22)</f>
        <v>378000</v>
      </c>
      <c r="O24" s="6">
        <f>($J$24*$E$21+(O21-$J$24)*$E$22)</f>
        <v>486000</v>
      </c>
      <c r="P24" s="16">
        <f>MAX(L24:O24)</f>
        <v>486000</v>
      </c>
      <c r="Q24" s="17"/>
      <c r="R24" s="18">
        <f>0.25*MIN(L24:O24)+(1-0.25)*MAX(L24:O24)</f>
        <v>432000</v>
      </c>
      <c r="S24" s="19"/>
      <c r="T24" s="16">
        <f t="shared" si="1"/>
        <v>352000</v>
      </c>
      <c r="U24" s="17"/>
    </row>
    <row r="25" spans="1:21" ht="16.5" thickBot="1" x14ac:dyDescent="0.3">
      <c r="J25" s="37">
        <v>2250</v>
      </c>
      <c r="K25" s="38"/>
      <c r="L25" s="6">
        <f>J25*$E$21+(J25-$L$21)*$E$23</f>
        <v>415000</v>
      </c>
      <c r="M25" s="6">
        <f>(J25*$E$21+(J25-$M$21)*$E$23)</f>
        <v>411000</v>
      </c>
      <c r="N25" s="6">
        <f>(J25*$E$21+(J25-$N$21)*$E$23)</f>
        <v>407000</v>
      </c>
      <c r="O25" s="6">
        <f>(J25*$E$21+(O21-J25)*$E$22)</f>
        <v>459000</v>
      </c>
      <c r="P25" s="18">
        <f>MAX(L25:O25)</f>
        <v>459000</v>
      </c>
      <c r="Q25" s="19"/>
      <c r="R25" s="16">
        <f t="shared" ref="R25:R27" si="2">0.25*MIN(L25:O25)+(1-0.25)*MAX(L25:O25)</f>
        <v>446000</v>
      </c>
      <c r="S25" s="17"/>
      <c r="T25" s="16">
        <f t="shared" si="1"/>
        <v>423000</v>
      </c>
      <c r="U25" s="17"/>
    </row>
    <row r="26" spans="1:21" ht="19.5" thickBot="1" x14ac:dyDescent="0.35">
      <c r="A26" s="1" t="s">
        <v>0</v>
      </c>
      <c r="B26" s="29" t="s">
        <v>1</v>
      </c>
      <c r="C26" s="29"/>
      <c r="E26" s="2"/>
      <c r="J26" s="39">
        <v>3000</v>
      </c>
      <c r="K26" s="40"/>
      <c r="L26" s="6">
        <f t="shared" ref="L26:L27" si="3">J26*$E$21+(J26-$L$21)*$E$23</f>
        <v>556000</v>
      </c>
      <c r="M26" s="6">
        <f t="shared" ref="M26:M27" si="4">(J26*$E$21+(J26-$M$21)*$E$23)</f>
        <v>552000</v>
      </c>
      <c r="N26" s="6">
        <f t="shared" ref="N26:N27" si="5">(J26*$E$21+(J26-$N$21)*$E$23)</f>
        <v>548000</v>
      </c>
      <c r="O26" s="6">
        <f>(J26*$E$21+(J26-$O$21)*$E$23)</f>
        <v>544000</v>
      </c>
      <c r="P26" s="16">
        <f t="shared" ref="P26:P27" si="6">MAX(L26:O26)</f>
        <v>556000</v>
      </c>
      <c r="Q26" s="17"/>
      <c r="R26" s="16">
        <f t="shared" si="2"/>
        <v>553000</v>
      </c>
      <c r="S26" s="17"/>
      <c r="T26" s="16">
        <f t="shared" si="1"/>
        <v>550000</v>
      </c>
      <c r="U26" s="17"/>
    </row>
    <row r="27" spans="1:21" ht="16.5" thickBot="1" x14ac:dyDescent="0.3">
      <c r="J27" s="39">
        <v>3750</v>
      </c>
      <c r="K27" s="40"/>
      <c r="L27" s="6">
        <f t="shared" si="3"/>
        <v>697000</v>
      </c>
      <c r="M27" s="6">
        <f t="shared" si="4"/>
        <v>693000</v>
      </c>
      <c r="N27" s="6">
        <f t="shared" si="5"/>
        <v>689000</v>
      </c>
      <c r="O27" s="6">
        <f>(J27*$E$21+(J27-$O$21)*$E$23)</f>
        <v>685000</v>
      </c>
      <c r="P27" s="16">
        <f t="shared" si="6"/>
        <v>697000</v>
      </c>
      <c r="Q27" s="17"/>
      <c r="R27" s="16">
        <f t="shared" si="2"/>
        <v>694000</v>
      </c>
      <c r="S27" s="17"/>
      <c r="T27" s="16">
        <f t="shared" si="1"/>
        <v>691000</v>
      </c>
      <c r="U27" s="17"/>
    </row>
    <row r="28" spans="1:21" ht="18.75" x14ac:dyDescent="0.3">
      <c r="A28" s="3" t="s">
        <v>2</v>
      </c>
      <c r="B28" s="30" t="s">
        <v>12</v>
      </c>
      <c r="C28" s="21"/>
      <c r="D28" s="21"/>
      <c r="E28" s="21"/>
    </row>
    <row r="29" spans="1:21" ht="15.75" x14ac:dyDescent="0.25">
      <c r="B29" s="20" t="s">
        <v>14</v>
      </c>
      <c r="C29" s="21"/>
      <c r="D29" s="21"/>
      <c r="E29" s="21"/>
    </row>
    <row r="30" spans="1:21" ht="16.5" thickBot="1" x14ac:dyDescent="0.3">
      <c r="B30" s="10"/>
      <c r="C30" s="11"/>
      <c r="D30" s="11"/>
      <c r="E30" s="11"/>
      <c r="J30" s="50" t="s">
        <v>24</v>
      </c>
      <c r="K30" s="51"/>
      <c r="L30" s="51"/>
      <c r="M30" s="51"/>
      <c r="N30" s="21"/>
      <c r="O30" s="21"/>
    </row>
    <row r="31" spans="1:21" ht="19.5" thickBot="1" x14ac:dyDescent="0.35">
      <c r="A31" s="3" t="s">
        <v>3</v>
      </c>
      <c r="B31" s="28" t="s">
        <v>13</v>
      </c>
      <c r="C31" s="21"/>
      <c r="D31" s="21"/>
      <c r="E31" s="21"/>
      <c r="J31" s="31"/>
      <c r="K31" s="32"/>
      <c r="L31" s="44" t="s">
        <v>17</v>
      </c>
      <c r="M31" s="45"/>
      <c r="N31" s="46"/>
      <c r="O31" s="47"/>
    </row>
    <row r="32" spans="1:21" ht="16.5" thickBot="1" x14ac:dyDescent="0.3">
      <c r="B32" s="20" t="s">
        <v>15</v>
      </c>
      <c r="C32" s="21"/>
      <c r="D32" s="21"/>
      <c r="E32" s="21"/>
      <c r="F32" s="21"/>
      <c r="G32" s="21"/>
      <c r="J32" s="33" t="s">
        <v>18</v>
      </c>
      <c r="K32" s="34"/>
      <c r="L32" s="13">
        <v>1000</v>
      </c>
      <c r="M32" s="14">
        <v>1500</v>
      </c>
      <c r="N32" s="14">
        <v>2000</v>
      </c>
      <c r="O32" s="14">
        <v>2500</v>
      </c>
      <c r="P32" s="48" t="s">
        <v>25</v>
      </c>
      <c r="Q32" s="52"/>
      <c r="R32" s="48" t="s">
        <v>26</v>
      </c>
      <c r="S32" s="52"/>
    </row>
    <row r="33" spans="1:19" ht="19.5" thickBot="1" x14ac:dyDescent="0.35">
      <c r="B33" s="12"/>
      <c r="C33" s="11"/>
      <c r="D33" s="11"/>
      <c r="J33" s="35">
        <v>0</v>
      </c>
      <c r="K33" s="36"/>
      <c r="L33" s="6">
        <f>L22-MIN($L$22:$L$27)</f>
        <v>27000</v>
      </c>
      <c r="M33" s="6">
        <f>M22-MIN($M$22:$M$27)</f>
        <v>54000</v>
      </c>
      <c r="N33" s="6">
        <f>N22-MIN($N$22:$N$27)</f>
        <v>54000</v>
      </c>
      <c r="O33" s="6">
        <f>O22-MIN($O$22:$O$27)</f>
        <v>81000</v>
      </c>
      <c r="P33" s="16">
        <f>MAX(L33:O33)</f>
        <v>81000</v>
      </c>
      <c r="Q33" s="17"/>
      <c r="R33" s="16">
        <f>P33</f>
        <v>81000</v>
      </c>
      <c r="S33" s="17"/>
    </row>
    <row r="34" spans="1:19" ht="19.5" thickBot="1" x14ac:dyDescent="0.35">
      <c r="A34" s="3" t="s">
        <v>4</v>
      </c>
      <c r="B34" s="28" t="s">
        <v>11</v>
      </c>
      <c r="C34" s="21"/>
      <c r="D34" s="21"/>
      <c r="E34" s="21"/>
      <c r="J34" s="37">
        <v>750</v>
      </c>
      <c r="K34" s="38"/>
      <c r="L34" s="6">
        <f>L23-MIN($L$22:$L$27)</f>
        <v>0</v>
      </c>
      <c r="M34" s="6">
        <f t="shared" ref="M34:M38" si="7">M23-MIN($M$22:$M$27)</f>
        <v>27000</v>
      </c>
      <c r="N34" s="6">
        <f t="shared" ref="N34:N38" si="8">N23-MIN($N$22:$N$27)</f>
        <v>27000</v>
      </c>
      <c r="O34" s="6">
        <f t="shared" ref="O34:O38" si="9">O23-MIN($O$22:$O$27)</f>
        <v>54000</v>
      </c>
      <c r="P34" s="18">
        <f>MAX(L34:O34)</f>
        <v>54000</v>
      </c>
      <c r="Q34" s="19"/>
      <c r="R34" s="16">
        <f>P34</f>
        <v>54000</v>
      </c>
      <c r="S34" s="17"/>
    </row>
    <row r="35" spans="1:19" ht="16.5" thickBot="1" x14ac:dyDescent="0.3">
      <c r="B35" s="20" t="s">
        <v>16</v>
      </c>
      <c r="C35" s="21"/>
      <c r="D35" s="21"/>
      <c r="E35" s="21"/>
      <c r="F35" s="21"/>
      <c r="G35" s="21"/>
      <c r="J35" s="37">
        <v>1500</v>
      </c>
      <c r="K35" s="38"/>
      <c r="L35" s="6">
        <f t="shared" ref="L35:L38" si="10">L24-MIN($L$22:$L$27)</f>
        <v>85000</v>
      </c>
      <c r="M35" s="6">
        <f t="shared" si="7"/>
        <v>0</v>
      </c>
      <c r="N35" s="6">
        <f t="shared" si="8"/>
        <v>0</v>
      </c>
      <c r="O35" s="6">
        <f t="shared" si="9"/>
        <v>27000</v>
      </c>
      <c r="P35" s="16">
        <f>MAX(L35:O35)</f>
        <v>85000</v>
      </c>
      <c r="Q35" s="17"/>
      <c r="R35" s="16">
        <f>P35</f>
        <v>85000</v>
      </c>
      <c r="S35" s="17"/>
    </row>
    <row r="36" spans="1:19" ht="16.5" thickBot="1" x14ac:dyDescent="0.3">
      <c r="J36" s="37">
        <v>2250</v>
      </c>
      <c r="K36" s="38"/>
      <c r="L36" s="6">
        <f t="shared" si="10"/>
        <v>226000</v>
      </c>
      <c r="M36" s="6">
        <f t="shared" si="7"/>
        <v>141000</v>
      </c>
      <c r="N36" s="6">
        <f t="shared" si="8"/>
        <v>29000</v>
      </c>
      <c r="O36" s="6">
        <f t="shared" si="9"/>
        <v>0</v>
      </c>
      <c r="P36" s="16">
        <f t="shared" ref="P36:P38" si="11">MAX(L36:O36)</f>
        <v>226000</v>
      </c>
      <c r="Q36" s="17"/>
      <c r="R36" s="16">
        <f t="shared" ref="R36:R38" si="12">P36</f>
        <v>226000</v>
      </c>
      <c r="S36" s="17"/>
    </row>
    <row r="37" spans="1:19" ht="16.5" thickBot="1" x14ac:dyDescent="0.3">
      <c r="J37" s="39">
        <v>3000</v>
      </c>
      <c r="K37" s="40"/>
      <c r="L37" s="6">
        <f t="shared" si="10"/>
        <v>367000</v>
      </c>
      <c r="M37" s="6">
        <f t="shared" si="7"/>
        <v>282000</v>
      </c>
      <c r="N37" s="6">
        <f t="shared" si="8"/>
        <v>170000</v>
      </c>
      <c r="O37" s="6">
        <f t="shared" si="9"/>
        <v>85000</v>
      </c>
      <c r="P37" s="16">
        <f t="shared" si="11"/>
        <v>367000</v>
      </c>
      <c r="Q37" s="17"/>
      <c r="R37" s="16">
        <f t="shared" si="12"/>
        <v>367000</v>
      </c>
      <c r="S37" s="17"/>
    </row>
    <row r="38" spans="1:19" ht="16.5" thickBot="1" x14ac:dyDescent="0.3">
      <c r="J38" s="39">
        <v>3750</v>
      </c>
      <c r="K38" s="40"/>
      <c r="L38" s="6">
        <f t="shared" si="10"/>
        <v>508000</v>
      </c>
      <c r="M38" s="6">
        <f t="shared" si="7"/>
        <v>423000</v>
      </c>
      <c r="N38" s="6">
        <f t="shared" si="8"/>
        <v>311000</v>
      </c>
      <c r="O38" s="6">
        <f t="shared" si="9"/>
        <v>226000</v>
      </c>
      <c r="P38" s="16">
        <f t="shared" si="11"/>
        <v>508000</v>
      </c>
      <c r="Q38" s="17"/>
      <c r="R38" s="16">
        <f t="shared" si="12"/>
        <v>508000</v>
      </c>
      <c r="S38" s="17"/>
    </row>
  </sheetData>
  <mergeCells count="66">
    <mergeCell ref="R36:S36"/>
    <mergeCell ref="P37:Q37"/>
    <mergeCell ref="R37:S37"/>
    <mergeCell ref="P38:Q38"/>
    <mergeCell ref="R38:S38"/>
    <mergeCell ref="J38:K38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J32:K32"/>
    <mergeCell ref="J33:K33"/>
    <mergeCell ref="J34:K34"/>
    <mergeCell ref="J35:K35"/>
    <mergeCell ref="J36:K36"/>
    <mergeCell ref="J37:K37"/>
    <mergeCell ref="J30:O30"/>
    <mergeCell ref="J31:K31"/>
    <mergeCell ref="L31:O31"/>
    <mergeCell ref="T24:U24"/>
    <mergeCell ref="P25:Q25"/>
    <mergeCell ref="R25:S25"/>
    <mergeCell ref="T25:U25"/>
    <mergeCell ref="P26:Q26"/>
    <mergeCell ref="R26:S26"/>
    <mergeCell ref="T26:U26"/>
    <mergeCell ref="R27:S27"/>
    <mergeCell ref="J27:K27"/>
    <mergeCell ref="L20:O20"/>
    <mergeCell ref="P21:Q21"/>
    <mergeCell ref="R21:S21"/>
    <mergeCell ref="P24:Q24"/>
    <mergeCell ref="R24:S24"/>
    <mergeCell ref="P27:Q27"/>
    <mergeCell ref="T27:U27"/>
    <mergeCell ref="R20:S20"/>
    <mergeCell ref="T21:U21"/>
    <mergeCell ref="P22:Q22"/>
    <mergeCell ref="R22:S22"/>
    <mergeCell ref="T22:U22"/>
    <mergeCell ref="J23:K23"/>
    <mergeCell ref="J24:K24"/>
    <mergeCell ref="T23:U23"/>
    <mergeCell ref="J25:K25"/>
    <mergeCell ref="J26:K26"/>
    <mergeCell ref="P23:Q23"/>
    <mergeCell ref="R23:S23"/>
    <mergeCell ref="B32:G32"/>
    <mergeCell ref="B35:G35"/>
    <mergeCell ref="B20:D20"/>
    <mergeCell ref="B21:D21"/>
    <mergeCell ref="B22:D22"/>
    <mergeCell ref="B23:D23"/>
    <mergeCell ref="B34:E34"/>
    <mergeCell ref="B31:E31"/>
    <mergeCell ref="B26:C26"/>
    <mergeCell ref="B29:E29"/>
    <mergeCell ref="B28:E28"/>
    <mergeCell ref="J20:K20"/>
    <mergeCell ref="J21:K21"/>
    <mergeCell ref="J22:K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2020-09-08T15:27:31Z</dcterms:modified>
</cp:coreProperties>
</file>