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4" i="1" l="1"/>
  <c r="O33" i="1"/>
  <c r="Q22" i="1" l="1"/>
  <c r="O23" i="1"/>
  <c r="Q21" i="1" l="1"/>
  <c r="Q23" i="1"/>
  <c r="Q24" i="1"/>
  <c r="Q25" i="1"/>
  <c r="Q20" i="1"/>
  <c r="S21" i="1"/>
  <c r="S22" i="1"/>
  <c r="S23" i="1"/>
  <c r="S24" i="1"/>
  <c r="S25" i="1"/>
  <c r="S20" i="1"/>
  <c r="O21" i="1"/>
  <c r="O22" i="1"/>
  <c r="O24" i="1"/>
  <c r="O25" i="1"/>
  <c r="O20" i="1"/>
  <c r="Q32" i="1"/>
  <c r="Q33" i="1"/>
  <c r="Q34" i="1"/>
  <c r="Q35" i="1"/>
  <c r="Q36" i="1"/>
  <c r="Q31" i="1"/>
  <c r="O32" i="1"/>
  <c r="O34" i="1"/>
  <c r="O35" i="1"/>
  <c r="O36" i="1"/>
  <c r="O31" i="1"/>
  <c r="N32" i="1"/>
  <c r="N33" i="1"/>
  <c r="N34" i="1"/>
  <c r="N35" i="1"/>
  <c r="N36" i="1"/>
  <c r="N31" i="1"/>
  <c r="M32" i="1"/>
  <c r="M33" i="1"/>
  <c r="M34" i="1"/>
  <c r="M35" i="1"/>
  <c r="M36" i="1"/>
  <c r="M31" i="1"/>
  <c r="L32" i="1"/>
  <c r="L33" i="1"/>
  <c r="L34" i="1"/>
  <c r="L35" i="1"/>
  <c r="L36" i="1"/>
  <c r="L31" i="1"/>
  <c r="N25" i="1"/>
  <c r="N24" i="1"/>
  <c r="N23" i="1"/>
  <c r="M24" i="1"/>
  <c r="M25" i="1"/>
  <c r="M23" i="1"/>
  <c r="L23" i="1"/>
  <c r="N22" i="1"/>
  <c r="M22" i="1"/>
  <c r="L25" i="1"/>
  <c r="L22" i="1"/>
  <c r="M21" i="1"/>
  <c r="N21" i="1"/>
  <c r="L21" i="1"/>
  <c r="M20" i="1"/>
  <c r="L20" i="1"/>
  <c r="N20" i="1"/>
  <c r="D19" i="1" l="1"/>
</calcChain>
</file>

<file path=xl/sharedStrings.xml><?xml version="1.0" encoding="utf-8"?>
<sst xmlns="http://schemas.openxmlformats.org/spreadsheetml/2006/main" count="33" uniqueCount="29">
  <si>
    <t>A)_</t>
  </si>
  <si>
    <t>Variables</t>
  </si>
  <si>
    <t>Costo prod.+30% =</t>
  </si>
  <si>
    <t>Almacenamiento =</t>
  </si>
  <si>
    <t xml:space="preserve">Costo prod. =     </t>
  </si>
  <si>
    <t>B)_</t>
  </si>
  <si>
    <t>Situaciones:</t>
  </si>
  <si>
    <t>1.</t>
  </si>
  <si>
    <t>Si produccion = demanda</t>
  </si>
  <si>
    <t>2.</t>
  </si>
  <si>
    <t>Si produccion &gt; demanda</t>
  </si>
  <si>
    <t>3.</t>
  </si>
  <si>
    <t>Si produccion &lt; demanda</t>
  </si>
  <si>
    <t>Lotes =</t>
  </si>
  <si>
    <t>unidades</t>
  </si>
  <si>
    <t>pesos</t>
  </si>
  <si>
    <t>Compra</t>
  </si>
  <si>
    <t>C)_</t>
  </si>
  <si>
    <t>venta</t>
  </si>
  <si>
    <t>Costo = prod. normal*90</t>
  </si>
  <si>
    <t>Costo = prod. normal*90+(prod. normal-demanda)*12</t>
  </si>
  <si>
    <t>Costo = prod. normal*90+(demanda-prod. normal)*117</t>
  </si>
  <si>
    <t>Wald - Pesimista</t>
  </si>
  <si>
    <t>Hurwicz</t>
  </si>
  <si>
    <t>Lagrange - Igual prob.</t>
  </si>
  <si>
    <t>Alfa = 0, 30</t>
  </si>
  <si>
    <t>Matriz de los lamentos (Costos)</t>
  </si>
  <si>
    <t>Wald Lamentos</t>
  </si>
  <si>
    <t>Savage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</si>
</sst>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 applyAlignment="1">
      <alignment horizontal="center"/>
    </xf>
    <xf numFmtId="0" fontId="4" fillId="2" borderId="3" xfId="0" applyFont="1" applyFill="1" applyBorder="1"/>
    <xf numFmtId="0" fontId="4" fillId="0" borderId="9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6" fillId="0" borderId="0" xfId="0" applyFont="1"/>
    <xf numFmtId="0" fontId="0" fillId="0" borderId="0" xfId="0" applyAlignment="1">
      <alignment horizontal="right"/>
    </xf>
    <xf numFmtId="0" fontId="4" fillId="0" borderId="0" xfId="0" applyFont="1" applyAlignment="1"/>
    <xf numFmtId="0" fontId="0" fillId="0" borderId="0" xfId="0" applyAlignment="1"/>
    <xf numFmtId="0" fontId="8" fillId="0" borderId="0" xfId="0" applyFont="1" applyAlignment="1"/>
    <xf numFmtId="0" fontId="5" fillId="4" borderId="0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2" xfId="0" applyFont="1" applyFill="1" applyBorder="1" applyAlignment="1"/>
    <xf numFmtId="0" fontId="5" fillId="2" borderId="3" xfId="0" applyFont="1" applyFill="1" applyBorder="1" applyAlignment="1"/>
    <xf numFmtId="0" fontId="4" fillId="0" borderId="8" xfId="0" applyFont="1" applyBorder="1" applyAlignment="1"/>
    <xf numFmtId="0" fontId="4" fillId="0" borderId="9" xfId="0" applyFont="1" applyBorder="1" applyAlignment="1"/>
    <xf numFmtId="0" fontId="4" fillId="0" borderId="5" xfId="0" applyFont="1" applyBorder="1" applyAlignment="1"/>
    <xf numFmtId="0" fontId="4" fillId="0" borderId="7" xfId="0" applyFont="1" applyBorder="1" applyAlignment="1"/>
    <xf numFmtId="0" fontId="4" fillId="0" borderId="0" xfId="0" applyFont="1" applyAlignment="1"/>
    <xf numFmtId="0" fontId="0" fillId="0" borderId="0" xfId="0" applyAlignment="1"/>
    <xf numFmtId="0" fontId="0" fillId="3" borderId="8" xfId="0" applyFill="1" applyBorder="1" applyAlignment="1"/>
    <xf numFmtId="0" fontId="0" fillId="3" borderId="9" xfId="0" applyFill="1" applyBorder="1" applyAlignment="1"/>
    <xf numFmtId="0" fontId="5" fillId="3" borderId="8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8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/>
    <xf numFmtId="0" fontId="8" fillId="0" borderId="0" xfId="0" applyFont="1" applyAlignment="1"/>
    <xf numFmtId="0" fontId="5" fillId="3" borderId="11" xfId="0" applyFont="1" applyFill="1" applyBorder="1" applyAlignment="1">
      <alignment horizontal="center"/>
    </xf>
    <xf numFmtId="0" fontId="9" fillId="5" borderId="8" xfId="0" applyFont="1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/>
    </xf>
    <xf numFmtId="0" fontId="5" fillId="7" borderId="9" xfId="0" applyFont="1" applyFill="1" applyBorder="1" applyAlignment="1">
      <alignment horizontal="center"/>
    </xf>
    <xf numFmtId="0" fontId="5" fillId="6" borderId="8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0" fillId="0" borderId="6" xfId="0" applyBorder="1" applyAlignment="1"/>
    <xf numFmtId="0" fontId="4" fillId="0" borderId="0" xfId="0" applyFont="1" applyBorder="1" applyAlignment="1"/>
    <xf numFmtId="0" fontId="0" fillId="0" borderId="0" xfId="0" applyBorder="1" applyAlignment="1"/>
    <xf numFmtId="0" fontId="9" fillId="5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28575</xdr:rowOff>
    </xdr:from>
    <xdr:to>
      <xdr:col>13</xdr:col>
      <xdr:colOff>368300</xdr:colOff>
      <xdr:row>14</xdr:row>
      <xdr:rowOff>19050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B50D20-3640-F749-B23B-09CAED2DAA6B}"/>
            </a:ext>
          </a:extLst>
        </xdr:cNvPr>
        <xdr:cNvSpPr txBox="1"/>
      </xdr:nvSpPr>
      <xdr:spPr>
        <a:xfrm>
          <a:off x="0" y="28575"/>
          <a:ext cx="8293100" cy="26574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s-AR" sz="16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Universo Incierto</a:t>
          </a:r>
          <a:endParaRPr lang="en-US" sz="16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9. Varta es una empresa que se dedica a la fabricación de baterías para automóviles. La misma le provee acumuladores a distintos negocios mayoristas y minoristas, desea conocer la cantidad a producir mensualmente a </a:t>
          </a:r>
          <a:r>
            <a:rPr lang="en-US" sz="120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mínimo costo</a:t>
          </a:r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El costo de cada producto es de $90.-. Si la demanda excede a lo producido debe agregarse un turno de trabajo adicional que incrementa el costo de producción en un 30%. En el caso en que la producción sea mayor a la demanda, las unidades sobrantes generan un costo de almacenamiento de $12.- por unidad por mes. La demanda mensual de acumuladores puede asumir los siguientes valores: 100, 150 o 200 unidades. Por una cuestión de producción y de capacidad de producción de cada célula se realizan producciones en lotes de 60 unidades. </a:t>
          </a:r>
          <a:endParaRPr lang="en-US" sz="1200">
            <a:latin typeface="+mn-lt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 solicita: </a:t>
          </a:r>
          <a:endParaRPr lang="en-US" sz="1200">
            <a:latin typeface="+mn-lt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a)  Definir y clasificar las variables del problema </a:t>
          </a:r>
          <a:endParaRPr lang="en-US" sz="1200">
            <a:effectLst/>
            <a:latin typeface="+mn-lt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b)  Enunciar la función de compensaciones. </a:t>
          </a:r>
          <a:endParaRPr lang="en-US" sz="1200">
            <a:effectLst/>
            <a:latin typeface="+mn-lt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c)  Armar la matriz de compensaciones. </a:t>
          </a:r>
          <a:endParaRPr lang="en-US" sz="1200">
            <a:effectLst/>
            <a:latin typeface="+mn-lt"/>
          </a:endParaRPr>
        </a:p>
        <a:p>
          <a:r>
            <a:rPr lang="en-US" sz="12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d)  Determinar cantidad de acumuladores a producir utilizando el criterio de optimismo relativo con un alfa de 0,30. </a:t>
          </a:r>
          <a:endParaRPr lang="en-US" sz="1200">
            <a:effectLst/>
            <a:latin typeface="+mn-lt"/>
          </a:endParaRPr>
        </a:p>
        <a:p>
          <a:endParaRPr lang="en-US" sz="1400"/>
        </a:p>
        <a:p>
          <a:endParaRPr lang="en-US"/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6:T36"/>
  <sheetViews>
    <sheetView tabSelected="1" topLeftCell="A13" workbookViewId="0">
      <selection activeCell="G20" sqref="G20"/>
    </sheetView>
  </sheetViews>
  <sheetFormatPr baseColWidth="10" defaultColWidth="9.140625" defaultRowHeight="15" x14ac:dyDescent="0.25"/>
  <sheetData>
    <row r="16" spans="1:9" ht="15.75" thickBot="1" x14ac:dyDescent="0.3">
      <c r="A16" s="1" t="s">
        <v>0</v>
      </c>
      <c r="I16" s="1" t="s">
        <v>17</v>
      </c>
    </row>
    <row r="17" spans="1:20" ht="16.5" thickBot="1" x14ac:dyDescent="0.3">
      <c r="B17" s="13" t="s">
        <v>1</v>
      </c>
      <c r="C17" s="14"/>
      <c r="D17" s="2"/>
      <c r="E17" s="2"/>
    </row>
    <row r="18" spans="1:20" ht="16.5" thickBot="1" x14ac:dyDescent="0.3">
      <c r="B18" s="15" t="s">
        <v>4</v>
      </c>
      <c r="C18" s="16"/>
      <c r="D18" s="3">
        <v>90</v>
      </c>
      <c r="E18" s="3" t="s">
        <v>15</v>
      </c>
      <c r="J18" s="21"/>
      <c r="K18" s="22"/>
      <c r="L18" s="23" t="s">
        <v>18</v>
      </c>
      <c r="M18" s="32"/>
      <c r="N18" s="24"/>
      <c r="Q18" s="41" t="s">
        <v>25</v>
      </c>
      <c r="R18" s="41"/>
    </row>
    <row r="19" spans="1:20" ht="16.5" thickBot="1" x14ac:dyDescent="0.3">
      <c r="B19" s="17" t="s">
        <v>2</v>
      </c>
      <c r="C19" s="18"/>
      <c r="D19" s="4">
        <f>(90*30/100+90)</f>
        <v>117</v>
      </c>
      <c r="E19" s="3" t="s">
        <v>15</v>
      </c>
      <c r="J19" s="23" t="s">
        <v>16</v>
      </c>
      <c r="K19" s="24"/>
      <c r="L19" s="10">
        <v>100</v>
      </c>
      <c r="M19" s="11">
        <v>150</v>
      </c>
      <c r="N19" s="11">
        <v>200</v>
      </c>
      <c r="O19" s="33" t="s">
        <v>22</v>
      </c>
      <c r="P19" s="34"/>
      <c r="Q19" s="33" t="s">
        <v>23</v>
      </c>
      <c r="R19" s="39"/>
      <c r="S19" s="40" t="s">
        <v>24</v>
      </c>
      <c r="T19" s="39"/>
    </row>
    <row r="20" spans="1:20" ht="16.5" thickBot="1" x14ac:dyDescent="0.3">
      <c r="B20" s="17" t="s">
        <v>13</v>
      </c>
      <c r="C20" s="18"/>
      <c r="D20" s="4">
        <v>60</v>
      </c>
      <c r="E20" s="4" t="s">
        <v>14</v>
      </c>
      <c r="J20" s="25">
        <v>0</v>
      </c>
      <c r="K20" s="26"/>
      <c r="L20" s="12">
        <f>($J$20*$D$18+(L19-$J$20)*$D$19)</f>
        <v>11700</v>
      </c>
      <c r="M20" s="12">
        <f>($J$20*$D$18+(M19-$J$20)*$D$19)</f>
        <v>17550</v>
      </c>
      <c r="N20" s="12">
        <f t="shared" ref="N20" si="0">($J$20*$D$18+(N19-$J$20)*$D$19)</f>
        <v>23400</v>
      </c>
      <c r="O20" s="37">
        <f>MAX(L20:N20)</f>
        <v>23400</v>
      </c>
      <c r="P20" s="38"/>
      <c r="Q20" s="37">
        <f>0.3*MIN(L20:N20)+(1-0.3)*MAX(L20:N20)</f>
        <v>19890</v>
      </c>
      <c r="R20" s="38"/>
      <c r="S20" s="37">
        <f>AVERAGE(L20:N20)</f>
        <v>17550</v>
      </c>
      <c r="T20" s="38"/>
    </row>
    <row r="21" spans="1:20" ht="16.5" thickBot="1" x14ac:dyDescent="0.3">
      <c r="B21" s="17" t="s">
        <v>3</v>
      </c>
      <c r="C21" s="18"/>
      <c r="D21" s="4">
        <v>12</v>
      </c>
      <c r="E21" s="3" t="s">
        <v>15</v>
      </c>
      <c r="J21" s="27">
        <v>60</v>
      </c>
      <c r="K21" s="28"/>
      <c r="L21" s="12">
        <f>$J$21*$D$18+(L19-$J$21)*$D$19</f>
        <v>10080</v>
      </c>
      <c r="M21" s="12">
        <f t="shared" ref="M21:N21" si="1">$J$21*$D$18+(M19-$J$21)*$D$19</f>
        <v>15930</v>
      </c>
      <c r="N21" s="12">
        <f t="shared" si="1"/>
        <v>21780</v>
      </c>
      <c r="O21" s="37">
        <f t="shared" ref="O21:O25" si="2">MAX(L21:N21)</f>
        <v>21780</v>
      </c>
      <c r="P21" s="38"/>
      <c r="Q21" s="37">
        <f t="shared" ref="Q21:Q25" si="3">0.3*MIN(L21:N21)+(1-0.3)*MAX(L21:N21)</f>
        <v>18270</v>
      </c>
      <c r="R21" s="38"/>
      <c r="S21" s="37">
        <f t="shared" ref="S21:S25" si="4">AVERAGE(L21:N21)</f>
        <v>15930</v>
      </c>
      <c r="T21" s="38"/>
    </row>
    <row r="22" spans="1:20" ht="16.5" thickBot="1" x14ac:dyDescent="0.3">
      <c r="J22" s="27">
        <v>120</v>
      </c>
      <c r="K22" s="28"/>
      <c r="L22" s="12">
        <f>J22*$D$18+(J22-$L$19)*$D$21</f>
        <v>11040</v>
      </c>
      <c r="M22" s="12">
        <f>$J$22*$D$18+(M19-$J$22)*$D$19</f>
        <v>14310</v>
      </c>
      <c r="N22" s="12">
        <f>$J$22*$D$18+(N19-$J$22)*$D$19</f>
        <v>20160</v>
      </c>
      <c r="O22" s="37">
        <f t="shared" si="2"/>
        <v>20160</v>
      </c>
      <c r="P22" s="38"/>
      <c r="Q22" s="35">
        <f>0.3*MIN(L22:N22)+(1-0.3)*MAX(L22:N22)</f>
        <v>17424</v>
      </c>
      <c r="R22" s="36"/>
      <c r="S22" s="35">
        <f t="shared" si="4"/>
        <v>15170</v>
      </c>
      <c r="T22" s="36"/>
    </row>
    <row r="23" spans="1:20" ht="16.5" thickBot="1" x14ac:dyDescent="0.3">
      <c r="J23" s="27">
        <v>180</v>
      </c>
      <c r="K23" s="28"/>
      <c r="L23" s="12">
        <f t="shared" ref="L23:L25" si="5">J23*$D$18+(J23-$L$19)*$D$21</f>
        <v>17160</v>
      </c>
      <c r="M23" s="12">
        <f>J23*$D$18+(J23-$M$19)*$D$21</f>
        <v>16560</v>
      </c>
      <c r="N23" s="12">
        <f>J23*$D$18+($N$19-J23)*$D$19</f>
        <v>18540</v>
      </c>
      <c r="O23" s="35">
        <f>MAX(L23:N23)</f>
        <v>18540</v>
      </c>
      <c r="P23" s="36"/>
      <c r="Q23" s="37">
        <f t="shared" si="3"/>
        <v>17946</v>
      </c>
      <c r="R23" s="38"/>
      <c r="S23" s="37">
        <f t="shared" si="4"/>
        <v>17420</v>
      </c>
      <c r="T23" s="38"/>
    </row>
    <row r="24" spans="1:20" ht="19.5" thickBot="1" x14ac:dyDescent="0.35">
      <c r="A24" s="1" t="s">
        <v>5</v>
      </c>
      <c r="B24" s="29" t="s">
        <v>6</v>
      </c>
      <c r="C24" s="29"/>
      <c r="E24" s="5"/>
      <c r="J24" s="27">
        <v>240</v>
      </c>
      <c r="K24" s="28"/>
      <c r="L24" s="12">
        <f>J24*$D$18+(J24-$L$19)*$D$21</f>
        <v>23280</v>
      </c>
      <c r="M24" s="12">
        <f t="shared" ref="M24:M25" si="6">J24*$D$18+(J24-$M$19)*$D$21</f>
        <v>22680</v>
      </c>
      <c r="N24" s="12">
        <f>J24*$D$18+(J24-$N$19)*$D$21</f>
        <v>22080</v>
      </c>
      <c r="O24" s="37">
        <f t="shared" si="2"/>
        <v>23280</v>
      </c>
      <c r="P24" s="38"/>
      <c r="Q24" s="37">
        <f t="shared" si="3"/>
        <v>22920</v>
      </c>
      <c r="R24" s="38"/>
      <c r="S24" s="37">
        <f t="shared" si="4"/>
        <v>22680</v>
      </c>
      <c r="T24" s="38"/>
    </row>
    <row r="25" spans="1:20" ht="16.5" thickBot="1" x14ac:dyDescent="0.3">
      <c r="J25" s="27">
        <v>300</v>
      </c>
      <c r="K25" s="28"/>
      <c r="L25" s="12">
        <f t="shared" si="5"/>
        <v>29400</v>
      </c>
      <c r="M25" s="12">
        <f t="shared" si="6"/>
        <v>28800</v>
      </c>
      <c r="N25" s="12">
        <f>J25*$D$18+(J25-$N$19)*$D$21</f>
        <v>28200</v>
      </c>
      <c r="O25" s="37">
        <f t="shared" si="2"/>
        <v>29400</v>
      </c>
      <c r="P25" s="38"/>
      <c r="Q25" s="37">
        <f t="shared" si="3"/>
        <v>29040</v>
      </c>
      <c r="R25" s="38"/>
      <c r="S25" s="37">
        <f t="shared" si="4"/>
        <v>28800</v>
      </c>
      <c r="T25" s="38"/>
    </row>
    <row r="26" spans="1:20" ht="18.75" x14ac:dyDescent="0.3">
      <c r="A26" s="6" t="s">
        <v>7</v>
      </c>
      <c r="B26" s="30" t="s">
        <v>8</v>
      </c>
      <c r="C26" s="20"/>
      <c r="D26" s="20"/>
      <c r="E26" s="20"/>
    </row>
    <row r="27" spans="1:20" ht="15.75" x14ac:dyDescent="0.25">
      <c r="B27" s="19" t="s">
        <v>19</v>
      </c>
      <c r="C27" s="20"/>
      <c r="D27" s="20"/>
      <c r="E27" s="20"/>
    </row>
    <row r="28" spans="1:20" ht="16.5" thickBot="1" x14ac:dyDescent="0.3">
      <c r="B28" s="7"/>
      <c r="C28" s="8"/>
      <c r="D28" s="8"/>
      <c r="E28" s="8"/>
      <c r="J28" s="42" t="s">
        <v>26</v>
      </c>
      <c r="K28" s="43"/>
      <c r="L28" s="43"/>
      <c r="M28" s="43"/>
      <c r="N28" s="20"/>
      <c r="O28" s="20"/>
    </row>
    <row r="29" spans="1:20" ht="19.5" thickBot="1" x14ac:dyDescent="0.35">
      <c r="A29" s="6" t="s">
        <v>9</v>
      </c>
      <c r="B29" s="31" t="s">
        <v>10</v>
      </c>
      <c r="C29" s="20"/>
      <c r="D29" s="20"/>
      <c r="E29" s="20"/>
      <c r="J29" s="21"/>
      <c r="K29" s="22"/>
      <c r="L29" s="23" t="s">
        <v>18</v>
      </c>
      <c r="M29" s="32"/>
      <c r="N29" s="24"/>
    </row>
    <row r="30" spans="1:20" ht="16.5" thickBot="1" x14ac:dyDescent="0.3">
      <c r="B30" s="19" t="s">
        <v>20</v>
      </c>
      <c r="C30" s="20"/>
      <c r="D30" s="20"/>
      <c r="E30" s="20"/>
      <c r="F30" s="20"/>
      <c r="G30" s="20"/>
      <c r="J30" s="23" t="s">
        <v>16</v>
      </c>
      <c r="K30" s="24"/>
      <c r="L30" s="10">
        <v>100</v>
      </c>
      <c r="M30" s="11">
        <v>150</v>
      </c>
      <c r="N30" s="11">
        <v>200</v>
      </c>
      <c r="O30" s="33" t="s">
        <v>27</v>
      </c>
      <c r="P30" s="44"/>
      <c r="Q30" s="33" t="s">
        <v>28</v>
      </c>
      <c r="R30" s="44"/>
    </row>
    <row r="31" spans="1:20" ht="19.5" thickBot="1" x14ac:dyDescent="0.35">
      <c r="B31" s="9"/>
      <c r="C31" s="8"/>
      <c r="D31" s="8"/>
      <c r="J31" s="25">
        <v>0</v>
      </c>
      <c r="K31" s="26"/>
      <c r="L31" s="12">
        <f>L20-MIN($L$20:$L$25)</f>
        <v>1620</v>
      </c>
      <c r="M31" s="12">
        <f>M20-MIN($M$20:$M$25)</f>
        <v>3240</v>
      </c>
      <c r="N31" s="12">
        <f>N20-MIN($N$20:$N$25)</f>
        <v>4860</v>
      </c>
      <c r="O31" s="37">
        <f>MAX(L31:N31)</f>
        <v>4860</v>
      </c>
      <c r="P31" s="38"/>
      <c r="Q31" s="37">
        <f>O31</f>
        <v>4860</v>
      </c>
      <c r="R31" s="38"/>
    </row>
    <row r="32" spans="1:20" ht="19.5" thickBot="1" x14ac:dyDescent="0.35">
      <c r="A32" s="6" t="s">
        <v>11</v>
      </c>
      <c r="B32" s="31" t="s">
        <v>12</v>
      </c>
      <c r="C32" s="20"/>
      <c r="D32" s="20"/>
      <c r="E32" s="20"/>
      <c r="J32" s="27">
        <v>60</v>
      </c>
      <c r="K32" s="28"/>
      <c r="L32" s="12">
        <f t="shared" ref="L32:L36" si="7">L21-MIN($L$20:$L$25)</f>
        <v>0</v>
      </c>
      <c r="M32" s="12">
        <f t="shared" ref="M32:M36" si="8">M21-MIN($M$20:$M$25)</f>
        <v>1620</v>
      </c>
      <c r="N32" s="12">
        <f t="shared" ref="N32:N36" si="9">N21-MIN($N$20:$N$25)</f>
        <v>3240</v>
      </c>
      <c r="O32" s="37">
        <f t="shared" ref="O32:O36" si="10">MAX(L32:N32)</f>
        <v>3240</v>
      </c>
      <c r="P32" s="38"/>
      <c r="Q32" s="37">
        <f t="shared" ref="Q32:Q36" si="11">O32</f>
        <v>3240</v>
      </c>
      <c r="R32" s="38"/>
    </row>
    <row r="33" spans="2:18" ht="16.5" thickBot="1" x14ac:dyDescent="0.3">
      <c r="B33" s="19" t="s">
        <v>21</v>
      </c>
      <c r="C33" s="20"/>
      <c r="D33" s="20"/>
      <c r="E33" s="20"/>
      <c r="F33" s="20"/>
      <c r="G33" s="20"/>
      <c r="J33" s="27">
        <v>120</v>
      </c>
      <c r="K33" s="28"/>
      <c r="L33" s="12">
        <f t="shared" si="7"/>
        <v>960</v>
      </c>
      <c r="M33" s="12">
        <f t="shared" si="8"/>
        <v>0</v>
      </c>
      <c r="N33" s="12">
        <f t="shared" si="9"/>
        <v>1620</v>
      </c>
      <c r="O33" s="35">
        <f>MAX(L33:N33)</f>
        <v>1620</v>
      </c>
      <c r="P33" s="36"/>
      <c r="Q33" s="35">
        <f t="shared" si="11"/>
        <v>1620</v>
      </c>
      <c r="R33" s="36"/>
    </row>
    <row r="34" spans="2:18" ht="16.5" thickBot="1" x14ac:dyDescent="0.3">
      <c r="J34" s="27">
        <v>180</v>
      </c>
      <c r="K34" s="28"/>
      <c r="L34" s="12">
        <f t="shared" si="7"/>
        <v>7080</v>
      </c>
      <c r="M34" s="12">
        <f t="shared" si="8"/>
        <v>2250</v>
      </c>
      <c r="N34" s="12">
        <f t="shared" si="9"/>
        <v>0</v>
      </c>
      <c r="O34" s="37">
        <f t="shared" si="10"/>
        <v>7080</v>
      </c>
      <c r="P34" s="38"/>
      <c r="Q34" s="37">
        <f t="shared" si="11"/>
        <v>7080</v>
      </c>
      <c r="R34" s="38"/>
    </row>
    <row r="35" spans="2:18" ht="16.5" thickBot="1" x14ac:dyDescent="0.3">
      <c r="J35" s="27">
        <v>240</v>
      </c>
      <c r="K35" s="28"/>
      <c r="L35" s="12">
        <f t="shared" si="7"/>
        <v>13200</v>
      </c>
      <c r="M35" s="12">
        <f t="shared" si="8"/>
        <v>8370</v>
      </c>
      <c r="N35" s="12">
        <f t="shared" si="9"/>
        <v>3540</v>
      </c>
      <c r="O35" s="37">
        <f t="shared" si="10"/>
        <v>13200</v>
      </c>
      <c r="P35" s="38"/>
      <c r="Q35" s="37">
        <f t="shared" si="11"/>
        <v>13200</v>
      </c>
      <c r="R35" s="38"/>
    </row>
    <row r="36" spans="2:18" ht="16.5" thickBot="1" x14ac:dyDescent="0.3">
      <c r="J36" s="27">
        <v>300</v>
      </c>
      <c r="K36" s="28"/>
      <c r="L36" s="12">
        <f t="shared" si="7"/>
        <v>19320</v>
      </c>
      <c r="M36" s="12">
        <f t="shared" si="8"/>
        <v>14490</v>
      </c>
      <c r="N36" s="12">
        <f t="shared" si="9"/>
        <v>9660</v>
      </c>
      <c r="O36" s="37">
        <f t="shared" si="10"/>
        <v>19320</v>
      </c>
      <c r="P36" s="38"/>
      <c r="Q36" s="37">
        <f t="shared" si="11"/>
        <v>19320</v>
      </c>
      <c r="R36" s="38"/>
    </row>
  </sheetData>
  <mergeCells count="67">
    <mergeCell ref="Q35:R35"/>
    <mergeCell ref="Q36:R36"/>
    <mergeCell ref="J33:K33"/>
    <mergeCell ref="J34:K34"/>
    <mergeCell ref="J35:K35"/>
    <mergeCell ref="J36:K36"/>
    <mergeCell ref="O30:P30"/>
    <mergeCell ref="J32:K32"/>
    <mergeCell ref="O35:P35"/>
    <mergeCell ref="O36:P36"/>
    <mergeCell ref="Q30:R30"/>
    <mergeCell ref="O31:P31"/>
    <mergeCell ref="O32:P32"/>
    <mergeCell ref="O33:P33"/>
    <mergeCell ref="O34:P34"/>
    <mergeCell ref="Q31:R31"/>
    <mergeCell ref="Q32:R32"/>
    <mergeCell ref="Q33:R33"/>
    <mergeCell ref="Q34:R34"/>
    <mergeCell ref="S24:T24"/>
    <mergeCell ref="S25:T25"/>
    <mergeCell ref="J28:O28"/>
    <mergeCell ref="J29:K29"/>
    <mergeCell ref="L29:N29"/>
    <mergeCell ref="S19:T19"/>
    <mergeCell ref="Q18:R18"/>
    <mergeCell ref="O20:P20"/>
    <mergeCell ref="O21:P21"/>
    <mergeCell ref="Q23:R23"/>
    <mergeCell ref="S20:T20"/>
    <mergeCell ref="S21:T21"/>
    <mergeCell ref="S22:T22"/>
    <mergeCell ref="S23:T23"/>
    <mergeCell ref="Q20:R20"/>
    <mergeCell ref="Q21:R21"/>
    <mergeCell ref="Q22:R22"/>
    <mergeCell ref="J25:K25"/>
    <mergeCell ref="Q19:R19"/>
    <mergeCell ref="Q24:R24"/>
    <mergeCell ref="Q25:R25"/>
    <mergeCell ref="L18:N18"/>
    <mergeCell ref="O19:P19"/>
    <mergeCell ref="O23:P23"/>
    <mergeCell ref="O24:P24"/>
    <mergeCell ref="O25:P25"/>
    <mergeCell ref="O22:P22"/>
    <mergeCell ref="B33:G33"/>
    <mergeCell ref="J18:K18"/>
    <mergeCell ref="J19:K19"/>
    <mergeCell ref="J20:K20"/>
    <mergeCell ref="J21:K21"/>
    <mergeCell ref="J22:K22"/>
    <mergeCell ref="J23:K23"/>
    <mergeCell ref="J24:K24"/>
    <mergeCell ref="B24:C24"/>
    <mergeCell ref="B26:E26"/>
    <mergeCell ref="B27:E27"/>
    <mergeCell ref="B29:E29"/>
    <mergeCell ref="B30:G30"/>
    <mergeCell ref="B32:E32"/>
    <mergeCell ref="J30:K30"/>
    <mergeCell ref="J31:K31"/>
    <mergeCell ref="B17:C17"/>
    <mergeCell ref="B18:C18"/>
    <mergeCell ref="B19:C19"/>
    <mergeCell ref="B20:C20"/>
    <mergeCell ref="B21:C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2020-09-08T15:27:39Z</dcterms:modified>
</cp:coreProperties>
</file>