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15" i="1"/>
  <c r="K18" i="1"/>
  <c r="N38" i="1"/>
  <c r="G18" i="1" l="1"/>
  <c r="N39" i="1" l="1"/>
  <c r="N37" i="1"/>
  <c r="U31" i="1"/>
  <c r="U25" i="1"/>
  <c r="R25" i="1"/>
  <c r="P28" i="1"/>
  <c r="P25" i="1"/>
  <c r="N26" i="1"/>
  <c r="N25" i="1"/>
  <c r="L25" i="1"/>
  <c r="R26" i="1" l="1"/>
  <c r="W25" i="1" s="1"/>
  <c r="W31" i="1"/>
  <c r="R32" i="1"/>
  <c r="R31" i="1"/>
  <c r="P34" i="1"/>
  <c r="P32" i="1"/>
  <c r="P31" i="1"/>
  <c r="P26" i="1"/>
  <c r="N32" i="1"/>
  <c r="N31" i="1"/>
  <c r="L32" i="1"/>
  <c r="L31" i="1"/>
  <c r="L26" i="1"/>
  <c r="G19" i="1" l="1"/>
</calcChain>
</file>

<file path=xl/sharedStrings.xml><?xml version="1.0" encoding="utf-8"?>
<sst xmlns="http://schemas.openxmlformats.org/spreadsheetml/2006/main" count="47" uniqueCount="31">
  <si>
    <t>Modificar</t>
  </si>
  <si>
    <t>No modificar</t>
  </si>
  <si>
    <t>Éxito</t>
  </si>
  <si>
    <t>Falla</t>
  </si>
  <si>
    <t xml:space="preserve">Falla </t>
  </si>
  <si>
    <t>Probabilidades a priori.</t>
  </si>
  <si>
    <t>Fue exitoso</t>
  </si>
  <si>
    <t xml:space="preserve">Fue fallido </t>
  </si>
  <si>
    <t>Dice falla</t>
  </si>
  <si>
    <t>Dice éxito</t>
  </si>
  <si>
    <t>Costo info. extra =</t>
  </si>
  <si>
    <t>Valor esperado</t>
  </si>
  <si>
    <t>Matriz de compensaciones:</t>
  </si>
  <si>
    <t>Estado nat.</t>
  </si>
  <si>
    <t xml:space="preserve">Éxito </t>
  </si>
  <si>
    <t>Dice éxito:</t>
  </si>
  <si>
    <t>P. priori</t>
  </si>
  <si>
    <t>P. condicional</t>
  </si>
  <si>
    <t>P. conjunta</t>
  </si>
  <si>
    <t>P. posteriori</t>
  </si>
  <si>
    <t>Dice falla:</t>
  </si>
  <si>
    <t>P. conj. Total</t>
  </si>
  <si>
    <t>Falor esperado final NETO =</t>
  </si>
  <si>
    <t>Valor esperado final BRUTO =</t>
  </si>
  <si>
    <t>Mejro resultado final =</t>
  </si>
  <si>
    <t>GANACIA CON INFORMACIÓN PERFECTA</t>
  </si>
  <si>
    <t>Sumatoria de mejores resultado*sus probabilidades</t>
  </si>
  <si>
    <t>VALOR DE LA INFORMACIÓN PERFECTA</t>
  </si>
  <si>
    <t>Ganancia con inf perfecta - ganancia sin inf extra</t>
  </si>
  <si>
    <t>VALOR DE LA INFORMACIÓN NO PERFECTA</t>
  </si>
  <si>
    <t>Ganancia con inf NO perfecta - ganancia sin inf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</si>
</sst>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2"/>
      </right>
      <top style="thin">
        <color theme="0" tint="-0.14999847407452621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2" fontId="4" fillId="0" borderId="0" xfId="0" applyNumberFormat="1" applyFont="1" applyAlignment="1">
      <alignment horizontal="center"/>
    </xf>
    <xf numFmtId="2" fontId="0" fillId="3" borderId="2" xfId="0" applyNumberFormat="1" applyFill="1" applyBorder="1"/>
    <xf numFmtId="2" fontId="0" fillId="3" borderId="4" xfId="0" applyNumberFormat="1" applyFill="1" applyBorder="1"/>
    <xf numFmtId="2" fontId="2" fillId="0" borderId="0" xfId="0" applyNumberFormat="1" applyFont="1" applyFill="1" applyAlignment="1">
      <alignment horizontal="right"/>
    </xf>
    <xf numFmtId="2" fontId="2" fillId="0" borderId="1" xfId="0" applyNumberFormat="1" applyFont="1" applyBorder="1"/>
    <xf numFmtId="10" fontId="0" fillId="0" borderId="0" xfId="0" applyNumberFormat="1"/>
    <xf numFmtId="10" fontId="0" fillId="0" borderId="0" xfId="1" applyNumberFormat="1" applyFont="1"/>
    <xf numFmtId="2" fontId="5" fillId="0" borderId="0" xfId="0" applyNumberFormat="1" applyFont="1" applyAlignment="1"/>
    <xf numFmtId="2" fontId="2" fillId="6" borderId="10" xfId="0" applyNumberFormat="1" applyFont="1" applyFill="1" applyBorder="1" applyAlignment="1">
      <alignment horizontal="center"/>
    </xf>
    <xf numFmtId="2" fontId="2" fillId="10" borderId="7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10" fontId="0" fillId="0" borderId="10" xfId="1" applyNumberFormat="1" applyFont="1" applyBorder="1" applyAlignment="1"/>
    <xf numFmtId="2" fontId="2" fillId="0" borderId="9" xfId="0" applyNumberFormat="1" applyFont="1" applyBorder="1" applyAlignment="1">
      <alignment horizontal="center"/>
    </xf>
    <xf numFmtId="2" fontId="0" fillId="0" borderId="10" xfId="0" applyNumberFormat="1" applyBorder="1" applyAlignment="1"/>
    <xf numFmtId="2" fontId="3" fillId="4" borderId="2" xfId="0" applyNumberFormat="1" applyFon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0" fillId="0" borderId="7" xfId="0" applyNumberFormat="1" applyBorder="1" applyAlignment="1"/>
    <xf numFmtId="2" fontId="2" fillId="0" borderId="8" xfId="0" applyNumberFormat="1" applyFont="1" applyBorder="1" applyAlignment="1">
      <alignment horizontal="center"/>
    </xf>
    <xf numFmtId="2" fontId="2" fillId="5" borderId="8" xfId="0" applyNumberFormat="1" applyFon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6" fillId="7" borderId="8" xfId="0" applyNumberFormat="1" applyFont="1" applyFill="1" applyBorder="1" applyAlignment="1">
      <alignment horizontal="center"/>
    </xf>
    <xf numFmtId="2" fontId="6" fillId="7" borderId="10" xfId="0" applyNumberFormat="1" applyFont="1" applyFill="1" applyBorder="1" applyAlignment="1">
      <alignment horizontal="center"/>
    </xf>
    <xf numFmtId="2" fontId="2" fillId="9" borderId="8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8" borderId="0" xfId="0" applyNumberFormat="1" applyFont="1" applyFill="1" applyAlignment="1">
      <alignment horizontal="left"/>
    </xf>
    <xf numFmtId="0" fontId="2" fillId="8" borderId="0" xfId="0" applyFont="1" applyFill="1" applyAlignment="1"/>
    <xf numFmtId="2" fontId="2" fillId="0" borderId="9" xfId="0" applyNumberFormat="1" applyFont="1" applyBorder="1" applyAlignment="1"/>
    <xf numFmtId="2" fontId="4" fillId="3" borderId="2" xfId="0" applyNumberFormat="1" applyFont="1" applyFill="1" applyBorder="1" applyAlignment="1">
      <alignment horizontal="center"/>
    </xf>
    <xf numFmtId="2" fontId="0" fillId="3" borderId="4" xfId="0" applyNumberFormat="1" applyFill="1" applyBorder="1" applyAlignment="1"/>
    <xf numFmtId="2" fontId="4" fillId="3" borderId="3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0" fillId="0" borderId="7" xfId="0" applyNumberFormat="1" applyBorder="1" applyAlignment="1"/>
    <xf numFmtId="2" fontId="4" fillId="2" borderId="8" xfId="0" applyNumberFormat="1" applyFont="1" applyFill="1" applyBorder="1" applyAlignment="1">
      <alignment horizontal="center"/>
    </xf>
    <xf numFmtId="2" fontId="0" fillId="2" borderId="10" xfId="0" applyNumberFormat="1" applyFill="1" applyBorder="1" applyAlignment="1"/>
    <xf numFmtId="2" fontId="4" fillId="2" borderId="3" xfId="0" applyNumberFormat="1" applyFont="1" applyFill="1" applyBorder="1" applyAlignment="1">
      <alignment horizontal="center"/>
    </xf>
    <xf numFmtId="2" fontId="0" fillId="2" borderId="4" xfId="0" applyNumberFormat="1" applyFill="1" applyBorder="1" applyAlignment="1"/>
    <xf numFmtId="10" fontId="2" fillId="5" borderId="6" xfId="0" applyNumberFormat="1" applyFont="1" applyFill="1" applyBorder="1" applyAlignment="1">
      <alignment horizontal="center"/>
    </xf>
    <xf numFmtId="10" fontId="0" fillId="5" borderId="7" xfId="0" applyNumberFormat="1" applyFill="1" applyBorder="1" applyAlignment="1"/>
    <xf numFmtId="10" fontId="2" fillId="0" borderId="9" xfId="0" applyNumberFormat="1" applyFont="1" applyBorder="1" applyAlignment="1">
      <alignment horizontal="center"/>
    </xf>
    <xf numFmtId="10" fontId="0" fillId="0" borderId="10" xfId="0" applyNumberFormat="1" applyBorder="1" applyAlignment="1"/>
    <xf numFmtId="2" fontId="6" fillId="7" borderId="2" xfId="0" applyNumberFormat="1" applyFont="1" applyFill="1" applyBorder="1" applyAlignment="1">
      <alignment horizontal="center"/>
    </xf>
    <xf numFmtId="2" fontId="6" fillId="7" borderId="4" xfId="0" applyNumberFormat="1" applyFont="1" applyFill="1" applyBorder="1" applyAlignment="1">
      <alignment horizontal="center"/>
    </xf>
    <xf numFmtId="2" fontId="6" fillId="7" borderId="5" xfId="0" applyNumberFormat="1" applyFont="1" applyFill="1" applyBorder="1" applyAlignment="1">
      <alignment horizontal="center"/>
    </xf>
    <xf numFmtId="2" fontId="6" fillId="7" borderId="7" xfId="0" applyNumberFormat="1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0" fillId="2" borderId="4" xfId="0" applyNumberFormat="1" applyFill="1" applyBorder="1" applyAlignment="1"/>
    <xf numFmtId="10" fontId="2" fillId="0" borderId="8" xfId="0" applyNumberFormat="1" applyFont="1" applyBorder="1" applyAlignment="1">
      <alignment horizontal="center"/>
    </xf>
    <xf numFmtId="10" fontId="4" fillId="2" borderId="2" xfId="1" applyNumberFormat="1" applyFont="1" applyFill="1" applyBorder="1" applyAlignment="1">
      <alignment horizontal="center"/>
    </xf>
    <xf numFmtId="10" fontId="0" fillId="2" borderId="4" xfId="1" applyNumberFormat="1" applyFont="1" applyFill="1" applyBorder="1" applyAlignment="1"/>
    <xf numFmtId="10" fontId="2" fillId="0" borderId="8" xfId="1" applyNumberFormat="1" applyFont="1" applyBorder="1" applyAlignment="1">
      <alignment horizontal="center"/>
    </xf>
    <xf numFmtId="10" fontId="2" fillId="6" borderId="9" xfId="1" applyNumberFormat="1" applyFont="1" applyFill="1" applyBorder="1" applyAlignment="1">
      <alignment horizontal="center"/>
    </xf>
    <xf numFmtId="10" fontId="0" fillId="6" borderId="10" xfId="1" applyNumberFormat="1" applyFont="1" applyFill="1" applyBorder="1" applyAlignment="1"/>
    <xf numFmtId="10" fontId="2" fillId="6" borderId="9" xfId="0" applyNumberFormat="1" applyFont="1" applyFill="1" applyBorder="1" applyAlignment="1">
      <alignment horizontal="center"/>
    </xf>
    <xf numFmtId="10" fontId="0" fillId="6" borderId="10" xfId="0" applyNumberFormat="1" applyFill="1" applyBorder="1" applyAlignment="1"/>
    <xf numFmtId="10" fontId="2" fillId="6" borderId="6" xfId="0" applyNumberFormat="1" applyFont="1" applyFill="1" applyBorder="1" applyAlignment="1">
      <alignment horizontal="center"/>
    </xf>
    <xf numFmtId="10" fontId="0" fillId="6" borderId="7" xfId="0" applyNumberFormat="1" applyFill="1" applyBorder="1" applyAlignment="1"/>
    <xf numFmtId="2" fontId="3" fillId="0" borderId="8" xfId="0" applyNumberFormat="1" applyFont="1" applyBorder="1" applyAlignment="1"/>
    <xf numFmtId="2" fontId="3" fillId="0" borderId="9" xfId="0" applyNumberFormat="1" applyFont="1" applyBorder="1" applyAlignment="1"/>
    <xf numFmtId="2" fontId="3" fillId="0" borderId="10" xfId="0" applyNumberFormat="1" applyFont="1" applyBorder="1" applyAlignment="1"/>
    <xf numFmtId="2" fontId="3" fillId="0" borderId="5" xfId="0" applyNumberFormat="1" applyFont="1" applyBorder="1" applyAlignment="1"/>
    <xf numFmtId="2" fontId="3" fillId="0" borderId="6" xfId="0" applyNumberFormat="1" applyFont="1" applyBorder="1" applyAlignment="1"/>
    <xf numFmtId="2" fontId="3" fillId="0" borderId="7" xfId="0" applyNumberFormat="1" applyFont="1" applyBorder="1" applyAlignment="1"/>
    <xf numFmtId="10" fontId="2" fillId="5" borderId="6" xfId="1" applyNumberFormat="1" applyFont="1" applyFill="1" applyBorder="1" applyAlignment="1">
      <alignment horizontal="center"/>
    </xf>
    <xf numFmtId="10" fontId="0" fillId="5" borderId="7" xfId="1" applyNumberFormat="1" applyFont="1" applyFill="1" applyBorder="1" applyAlignment="1"/>
    <xf numFmtId="10" fontId="2" fillId="5" borderId="8" xfId="1" applyNumberFormat="1" applyFont="1" applyFill="1" applyBorder="1" applyAlignment="1">
      <alignment horizontal="center"/>
    </xf>
    <xf numFmtId="10" fontId="0" fillId="5" borderId="10" xfId="1" applyNumberFormat="1" applyFont="1" applyFill="1" applyBorder="1" applyAlignment="1">
      <alignment horizontal="center"/>
    </xf>
    <xf numFmtId="10" fontId="2" fillId="5" borderId="9" xfId="1" applyNumberFormat="1" applyFont="1" applyFill="1" applyBorder="1" applyAlignment="1">
      <alignment horizontal="center"/>
    </xf>
    <xf numFmtId="10" fontId="0" fillId="5" borderId="10" xfId="1" applyNumberFormat="1" applyFont="1" applyFill="1" applyBorder="1" applyAlignment="1"/>
    <xf numFmtId="2" fontId="0" fillId="0" borderId="0" xfId="0" applyNumberFormat="1" applyAlignment="1"/>
    <xf numFmtId="2" fontId="2" fillId="0" borderId="11" xfId="0" applyNumberFormat="1" applyFont="1" applyBorder="1" applyAlignment="1"/>
    <xf numFmtId="2" fontId="2" fillId="0" borderId="13" xfId="0" applyNumberFormat="1" applyFont="1" applyBorder="1" applyAlignment="1"/>
    <xf numFmtId="2" fontId="2" fillId="0" borderId="12" xfId="0" applyNumberFormat="1" applyFont="1" applyBorder="1" applyAlignment="1"/>
    <xf numFmtId="2" fontId="5" fillId="0" borderId="15" xfId="0" applyNumberFormat="1" applyFont="1" applyBorder="1" applyAlignment="1"/>
    <xf numFmtId="0" fontId="0" fillId="0" borderId="0" xfId="0" applyAlignment="1"/>
    <xf numFmtId="4" fontId="8" fillId="6" borderId="8" xfId="0" applyNumberFormat="1" applyFont="1" applyFill="1" applyBorder="1" applyAlignment="1">
      <alignment horizontal="center"/>
    </xf>
    <xf numFmtId="4" fontId="8" fillId="6" borderId="9" xfId="0" applyNumberFormat="1" applyFont="1" applyFill="1" applyBorder="1" applyAlignment="1">
      <alignment horizontal="center"/>
    </xf>
    <xf numFmtId="4" fontId="8" fillId="6" borderId="10" xfId="0" applyNumberFormat="1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Alignment="1"/>
    <xf numFmtId="0" fontId="0" fillId="0" borderId="16" xfId="0" applyBorder="1" applyAlignment="1"/>
    <xf numFmtId="4" fontId="8" fillId="6" borderId="17" xfId="0" applyNumberFormat="1" applyFont="1" applyFill="1" applyBorder="1" applyAlignment="1">
      <alignment horizontal="center"/>
    </xf>
    <xf numFmtId="4" fontId="8" fillId="6" borderId="18" xfId="0" applyNumberFormat="1" applyFont="1" applyFill="1" applyBorder="1" applyAlignment="1">
      <alignment horizontal="center"/>
    </xf>
    <xf numFmtId="4" fontId="8" fillId="6" borderId="19" xfId="0" applyNumberFormat="1" applyFont="1" applyFill="1" applyBorder="1" applyAlignment="1">
      <alignment horizontal="center"/>
    </xf>
    <xf numFmtId="2" fontId="2" fillId="5" borderId="20" xfId="0" applyNumberFormat="1" applyFont="1" applyFill="1" applyBorder="1" applyAlignment="1"/>
    <xf numFmtId="0" fontId="0" fillId="0" borderId="14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11</xdr:col>
      <xdr:colOff>28575</xdr:colOff>
      <xdr:row>10</xdr:row>
      <xdr:rowOff>142874</xdr:rowOff>
    </xdr:to>
    <xdr:sp macro="" textlink="">
      <xdr:nvSpPr>
        <xdr:cNvPr id="109" name="CuadroTexto 108"/>
        <xdr:cNvSpPr txBox="1"/>
      </xdr:nvSpPr>
      <xdr:spPr>
        <a:xfrm>
          <a:off x="0" y="19050"/>
          <a:ext cx="6734175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s-E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compañía está considerando modificar el proceso de producción, lo que le puede implicar un incremento en sus ganancias en $450.000 por año, pero si el nuevo proceso falla, evento probable 20%, deberá volver atrás y perderá $925.000. Puede hacer una prueba piloto en uno de los talleres a un costo de $35.000. Por casos similares se sabe que cuando un proceso modificado ha sido exitoso, la aprueba piloto también lo ha sido un 93% de los casos, pero en los casos en que el proceso modificado falló, la prueba piloto también ha fallado en un 70% de los casos. </a:t>
          </a:r>
        </a:p>
        <a:p>
          <a:endParaRPr lang="es-AR" sz="1200">
            <a:effectLst/>
          </a:endParaRPr>
        </a:p>
        <a:p>
          <a:r>
            <a: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Construya un árbol de decisiones y determine si conviene arriesgarse a modificar el proceso y si vale la pena pagar la prueba piloto. Calcule hasta cuánto podría pagar por dicha prueba. ¿Le conviene pagar la prueba? ¿Hasta cuánto pagaría por  información perfecta?</a:t>
          </a:r>
          <a:endParaRPr lang="es-AR" sz="1200">
            <a:effectLst/>
          </a:endParaRPr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42"/>
  <sheetViews>
    <sheetView tabSelected="1" topLeftCell="A13" zoomScale="110" zoomScaleNormal="110" workbookViewId="0">
      <selection activeCell="H22" sqref="H22"/>
    </sheetView>
  </sheetViews>
  <sheetFormatPr baseColWidth="10" defaultColWidth="9.140625" defaultRowHeight="15" x14ac:dyDescent="0.25"/>
  <cols>
    <col min="4" max="4" width="10" bestFit="1" customWidth="1"/>
    <col min="5" max="5" width="10.7109375" bestFit="1" customWidth="1"/>
    <col min="13" max="13" width="9.140625" customWidth="1"/>
    <col min="14" max="14" width="10.7109375" bestFit="1" customWidth="1"/>
  </cols>
  <sheetData>
    <row r="5" spans="1:25" ht="15.75" x14ac:dyDescent="0.25">
      <c r="M5" s="1"/>
      <c r="N5" s="2"/>
      <c r="O5" s="2"/>
    </row>
    <row r="6" spans="1:25" ht="15.75" x14ac:dyDescent="0.25">
      <c r="M6" s="1"/>
    </row>
    <row r="12" spans="1:25" ht="18.75" x14ac:dyDescent="0.3">
      <c r="C12" s="3"/>
      <c r="D12" s="3"/>
      <c r="E12" s="3"/>
      <c r="F12" s="3"/>
    </row>
    <row r="13" spans="1:25" ht="15.75" x14ac:dyDescent="0.25">
      <c r="A13" s="35" t="s">
        <v>12</v>
      </c>
      <c r="B13" s="35"/>
      <c r="C13" s="35"/>
      <c r="K13" s="90" t="s">
        <v>25</v>
      </c>
      <c r="L13" s="90"/>
      <c r="M13" s="90"/>
      <c r="N13" s="90"/>
    </row>
    <row r="14" spans="1:25" ht="19.5" thickBot="1" x14ac:dyDescent="0.35">
      <c r="A14" s="4"/>
      <c r="B14" s="4"/>
      <c r="C14" s="4"/>
      <c r="D14" s="5"/>
      <c r="E14" s="5"/>
      <c r="F14" s="4"/>
      <c r="G14" s="4"/>
      <c r="H14" s="4"/>
      <c r="I14" s="4"/>
      <c r="J14" s="4"/>
      <c r="K14" s="90" t="s">
        <v>26</v>
      </c>
      <c r="L14" s="90"/>
      <c r="M14" s="90"/>
      <c r="N14" s="90"/>
      <c r="O14" s="90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9.5" thickBot="1" x14ac:dyDescent="0.35">
      <c r="A15" s="4"/>
      <c r="B15" s="5"/>
      <c r="C15" s="20" t="s">
        <v>5</v>
      </c>
      <c r="D15" s="21"/>
      <c r="E15" s="21"/>
      <c r="F15" s="22"/>
      <c r="G15" s="4"/>
      <c r="H15" s="4"/>
      <c r="I15" s="4"/>
      <c r="J15" s="4"/>
      <c r="K15" s="91">
        <f>MAX(C18:D19)*C16+MAX(E18:F19)*E16</f>
        <v>360000</v>
      </c>
      <c r="L15" s="92"/>
      <c r="M15" s="93"/>
      <c r="N15" s="9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9.5" thickBot="1" x14ac:dyDescent="0.35">
      <c r="A16" s="4"/>
      <c r="B16" s="5"/>
      <c r="C16" s="23">
        <v>0.8</v>
      </c>
      <c r="D16" s="24"/>
      <c r="E16" s="24">
        <v>0.2</v>
      </c>
      <c r="F16" s="25"/>
      <c r="G16" s="4"/>
      <c r="H16" s="4"/>
      <c r="I16" s="4"/>
      <c r="J16" s="4"/>
      <c r="K16" s="95" t="s">
        <v>27</v>
      </c>
      <c r="L16" s="90"/>
      <c r="M16" s="90"/>
      <c r="N16" s="96"/>
      <c r="O16" s="89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9.5" thickBot="1" x14ac:dyDescent="0.35">
      <c r="A17" s="6"/>
      <c r="B17" s="7"/>
      <c r="C17" s="37" t="s">
        <v>2</v>
      </c>
      <c r="D17" s="38"/>
      <c r="E17" s="39" t="s">
        <v>4</v>
      </c>
      <c r="F17" s="38"/>
      <c r="G17" s="29" t="s">
        <v>11</v>
      </c>
      <c r="H17" s="30"/>
      <c r="I17" s="4"/>
      <c r="J17" s="87"/>
      <c r="K17" s="90" t="s">
        <v>28</v>
      </c>
      <c r="L17" s="90"/>
      <c r="M17" s="90"/>
      <c r="N17" s="90"/>
      <c r="O17" s="90"/>
      <c r="P17" s="12"/>
      <c r="Q17" s="12"/>
      <c r="R17" s="4"/>
      <c r="S17" s="4"/>
      <c r="T17" s="4"/>
      <c r="U17" s="4"/>
      <c r="V17" s="4"/>
      <c r="W17" s="4"/>
      <c r="X17" s="4"/>
      <c r="Y17" s="4"/>
    </row>
    <row r="18" spans="1:25" ht="19.5" thickBot="1" x14ac:dyDescent="0.35">
      <c r="A18" s="40" t="s">
        <v>0</v>
      </c>
      <c r="B18" s="41"/>
      <c r="C18" s="26">
        <v>450000</v>
      </c>
      <c r="D18" s="44"/>
      <c r="E18" s="18">
        <v>-925000</v>
      </c>
      <c r="F18" s="19"/>
      <c r="G18" s="31">
        <f>C18*$C$16+E18*$E$16</f>
        <v>175000</v>
      </c>
      <c r="H18" s="32"/>
      <c r="I18" s="4"/>
      <c r="J18" s="88"/>
      <c r="K18" s="97">
        <f>K15-G18</f>
        <v>185000</v>
      </c>
      <c r="L18" s="98"/>
      <c r="M18" s="99"/>
      <c r="N18" s="100"/>
      <c r="O18" s="85"/>
      <c r="P18" s="12"/>
      <c r="Q18" s="12"/>
      <c r="R18" s="4"/>
      <c r="S18" s="4"/>
      <c r="T18" s="4"/>
      <c r="U18" s="4"/>
      <c r="V18" s="4"/>
      <c r="W18" s="4"/>
      <c r="X18" s="4"/>
      <c r="Y18" s="4"/>
    </row>
    <row r="19" spans="1:25" ht="19.5" thickBot="1" x14ac:dyDescent="0.35">
      <c r="A19" s="42" t="s">
        <v>1</v>
      </c>
      <c r="B19" s="43"/>
      <c r="C19" s="45">
        <v>0</v>
      </c>
      <c r="D19" s="46"/>
      <c r="E19" s="47">
        <v>0</v>
      </c>
      <c r="F19" s="48"/>
      <c r="G19" s="26">
        <f>C19*$C$16+E19*$E$16</f>
        <v>0</v>
      </c>
      <c r="H19" s="33"/>
      <c r="I19" s="4"/>
      <c r="J19" s="86"/>
      <c r="K19" s="95" t="s">
        <v>29</v>
      </c>
      <c r="L19" s="90"/>
      <c r="M19" s="90"/>
      <c r="N19" s="90"/>
      <c r="O19" s="90"/>
      <c r="P19" s="85"/>
      <c r="Q19" s="85"/>
      <c r="R19" s="4"/>
      <c r="S19" s="4"/>
      <c r="T19" s="4"/>
      <c r="U19" s="4"/>
      <c r="V19" s="4"/>
      <c r="W19" s="4"/>
      <c r="X19" s="4"/>
      <c r="Y19" s="4"/>
    </row>
    <row r="20" spans="1:25" ht="16.5" thickBot="1" x14ac:dyDescent="0.3">
      <c r="A20" s="4"/>
      <c r="B20" s="4"/>
      <c r="C20" s="4"/>
      <c r="D20" s="4"/>
      <c r="E20" s="4"/>
      <c r="F20" s="4"/>
      <c r="G20" s="4"/>
      <c r="H20" s="4"/>
      <c r="I20" s="4"/>
      <c r="J20" s="88"/>
      <c r="K20" s="90" t="s">
        <v>30</v>
      </c>
      <c r="L20" s="90"/>
      <c r="M20" s="90"/>
      <c r="N20" s="90"/>
      <c r="O20" s="90"/>
      <c r="P20" s="85"/>
      <c r="Q20" s="85"/>
      <c r="R20" s="4"/>
      <c r="S20" s="4"/>
      <c r="T20" s="4"/>
      <c r="U20" s="4"/>
      <c r="V20" s="4"/>
      <c r="W20" s="4"/>
      <c r="X20" s="4"/>
      <c r="Y20" s="4"/>
    </row>
    <row r="21" spans="1:25" ht="16.5" thickBo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97">
        <f>N37-G18</f>
        <v>104300.00000000006</v>
      </c>
      <c r="L21" s="98"/>
      <c r="M21" s="99"/>
      <c r="N21" s="101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6.5" thickBot="1" x14ac:dyDescent="0.3">
      <c r="A23" s="4"/>
      <c r="B23" s="4"/>
      <c r="C23" s="4"/>
      <c r="D23" s="4"/>
      <c r="E23" s="4"/>
      <c r="F23" s="4"/>
      <c r="G23" s="4"/>
      <c r="H23" s="8"/>
      <c r="I23" s="8"/>
      <c r="J23" s="34" t="s">
        <v>15</v>
      </c>
      <c r="K23" s="34"/>
      <c r="L23" s="4"/>
      <c r="M23" s="4"/>
      <c r="N23" s="4"/>
      <c r="O23" s="4"/>
      <c r="P23" s="4"/>
      <c r="Q23" s="4"/>
      <c r="R23" s="4"/>
      <c r="S23" s="4"/>
      <c r="T23" s="4"/>
      <c r="U23" s="57" t="s">
        <v>11</v>
      </c>
      <c r="V23" s="58"/>
      <c r="W23" s="57" t="s">
        <v>11</v>
      </c>
      <c r="X23" s="58"/>
      <c r="Y23" s="4"/>
    </row>
    <row r="24" spans="1:25" ht="19.5" thickBot="1" x14ac:dyDescent="0.35">
      <c r="A24" s="6"/>
      <c r="B24" s="7"/>
      <c r="C24" s="37" t="s">
        <v>6</v>
      </c>
      <c r="D24" s="38"/>
      <c r="E24" s="39" t="s">
        <v>7</v>
      </c>
      <c r="F24" s="38"/>
      <c r="G24" s="4"/>
      <c r="H24" s="4"/>
      <c r="I24" s="4"/>
      <c r="J24" s="49" t="s">
        <v>13</v>
      </c>
      <c r="K24" s="50"/>
      <c r="L24" s="51" t="s">
        <v>16</v>
      </c>
      <c r="M24" s="52"/>
      <c r="N24" s="51" t="s">
        <v>17</v>
      </c>
      <c r="O24" s="52"/>
      <c r="P24" s="51" t="s">
        <v>18</v>
      </c>
      <c r="Q24" s="52"/>
      <c r="R24" s="51" t="s">
        <v>19</v>
      </c>
      <c r="S24" s="52"/>
      <c r="T24" s="4"/>
      <c r="U24" s="59" t="s">
        <v>0</v>
      </c>
      <c r="V24" s="60"/>
      <c r="W24" s="59" t="s">
        <v>1</v>
      </c>
      <c r="X24" s="60"/>
      <c r="Y24" s="4"/>
    </row>
    <row r="25" spans="1:25" ht="19.5" thickBot="1" x14ac:dyDescent="0.35">
      <c r="A25" s="40" t="s">
        <v>9</v>
      </c>
      <c r="B25" s="41"/>
      <c r="C25" s="81">
        <v>0.93</v>
      </c>
      <c r="D25" s="82"/>
      <c r="E25" s="83">
        <v>0.3</v>
      </c>
      <c r="F25" s="84"/>
      <c r="G25" s="4"/>
      <c r="H25" s="4"/>
      <c r="I25" s="4"/>
      <c r="J25" s="27" t="s">
        <v>14</v>
      </c>
      <c r="K25" s="28"/>
      <c r="L25" s="55">
        <f>$C$16</f>
        <v>0.8</v>
      </c>
      <c r="M25" s="56"/>
      <c r="N25" s="55">
        <f>C25</f>
        <v>0.93</v>
      </c>
      <c r="O25" s="56"/>
      <c r="P25" s="55">
        <f>L25*N25</f>
        <v>0.74400000000000011</v>
      </c>
      <c r="Q25" s="56"/>
      <c r="R25" s="69">
        <f>P25/P28</f>
        <v>0.92537313432835833</v>
      </c>
      <c r="S25" s="70"/>
      <c r="T25" s="4"/>
      <c r="U25" s="31">
        <f>C18*R25+E18*R26</f>
        <v>347388.0597014926</v>
      </c>
      <c r="V25" s="32"/>
      <c r="W25" s="26">
        <f>C19*R25+E19*R26</f>
        <v>0</v>
      </c>
      <c r="X25" s="33"/>
      <c r="Y25" s="4"/>
    </row>
    <row r="26" spans="1:25" ht="19.5" thickBot="1" x14ac:dyDescent="0.35">
      <c r="A26" s="42" t="s">
        <v>8</v>
      </c>
      <c r="B26" s="43"/>
      <c r="C26" s="83">
        <v>7.0000000000000007E-2</v>
      </c>
      <c r="D26" s="84"/>
      <c r="E26" s="79">
        <v>0.7</v>
      </c>
      <c r="F26" s="80"/>
      <c r="G26" s="4"/>
      <c r="H26" s="4"/>
      <c r="I26" s="4"/>
      <c r="J26" s="26" t="s">
        <v>3</v>
      </c>
      <c r="K26" s="19"/>
      <c r="L26" s="53">
        <f>$E$16</f>
        <v>0.2</v>
      </c>
      <c r="M26" s="54"/>
      <c r="N26" s="53">
        <f>E25</f>
        <v>0.3</v>
      </c>
      <c r="O26" s="54"/>
      <c r="P26" s="55">
        <f>L26*N26</f>
        <v>0.06</v>
      </c>
      <c r="Q26" s="56"/>
      <c r="R26" s="71">
        <f>P26/P28</f>
        <v>7.4626865671641784E-2</v>
      </c>
      <c r="S26" s="72"/>
      <c r="T26" s="4"/>
      <c r="U26" s="4"/>
      <c r="V26" s="4"/>
      <c r="W26" s="4"/>
      <c r="X26" s="4"/>
      <c r="Y26" s="4"/>
    </row>
    <row r="27" spans="1:25" ht="19.5" thickBo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10"/>
      <c r="M27" s="10"/>
      <c r="N27" s="10"/>
      <c r="O27" s="10"/>
      <c r="P27" s="61" t="s">
        <v>21</v>
      </c>
      <c r="Q27" s="62"/>
      <c r="R27" s="10"/>
      <c r="S27" s="10"/>
      <c r="T27" s="4"/>
      <c r="U27" s="4"/>
      <c r="V27" s="4"/>
      <c r="W27" s="4"/>
      <c r="X27" s="4"/>
      <c r="Y27" s="4"/>
    </row>
    <row r="28" spans="1:25" ht="16.5" thickBo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10"/>
      <c r="M28" s="10"/>
      <c r="N28" s="10"/>
      <c r="O28" s="10"/>
      <c r="P28" s="63">
        <f>SUM(P25:Q26)</f>
        <v>0.80400000000000005</v>
      </c>
      <c r="Q28" s="56"/>
      <c r="R28" s="10"/>
      <c r="S28" s="10"/>
      <c r="T28" s="4"/>
      <c r="U28" s="4"/>
      <c r="V28" s="4"/>
      <c r="W28" s="4"/>
      <c r="X28" s="4"/>
      <c r="Y28" s="4"/>
    </row>
    <row r="29" spans="1:25" ht="19.5" thickBot="1" x14ac:dyDescent="0.35">
      <c r="A29" s="73" t="s">
        <v>10</v>
      </c>
      <c r="B29" s="36"/>
      <c r="C29" s="19"/>
      <c r="D29" s="9">
        <v>35000</v>
      </c>
      <c r="E29" s="4"/>
      <c r="F29" s="4"/>
      <c r="G29" s="4"/>
      <c r="H29" s="8"/>
      <c r="I29" s="8"/>
      <c r="J29" s="34" t="s">
        <v>20</v>
      </c>
      <c r="K29" s="34"/>
      <c r="L29" s="4"/>
      <c r="M29" s="4"/>
      <c r="N29" s="4"/>
      <c r="O29" s="4"/>
      <c r="P29" s="4"/>
      <c r="Q29" s="4"/>
      <c r="R29" s="4"/>
      <c r="S29" s="4"/>
      <c r="T29" s="4"/>
      <c r="U29" s="57" t="s">
        <v>11</v>
      </c>
      <c r="V29" s="58"/>
      <c r="W29" s="57" t="s">
        <v>11</v>
      </c>
      <c r="X29" s="58"/>
      <c r="Y29" s="4"/>
    </row>
    <row r="30" spans="1:25" ht="19.5" thickBot="1" x14ac:dyDescent="0.35">
      <c r="A30" s="4"/>
      <c r="B30" s="4"/>
      <c r="C30" s="4"/>
      <c r="D30" s="4"/>
      <c r="E30" s="4"/>
      <c r="F30" s="4"/>
      <c r="G30" s="4"/>
      <c r="H30" s="4"/>
      <c r="I30" s="4"/>
      <c r="J30" s="49" t="s">
        <v>13</v>
      </c>
      <c r="K30" s="50"/>
      <c r="L30" s="51" t="s">
        <v>16</v>
      </c>
      <c r="M30" s="52"/>
      <c r="N30" s="51" t="s">
        <v>17</v>
      </c>
      <c r="O30" s="52"/>
      <c r="P30" s="51" t="s">
        <v>18</v>
      </c>
      <c r="Q30" s="52"/>
      <c r="R30" s="51" t="s">
        <v>19</v>
      </c>
      <c r="S30" s="52"/>
      <c r="T30" s="4"/>
      <c r="U30" s="59" t="s">
        <v>0</v>
      </c>
      <c r="V30" s="60"/>
      <c r="W30" s="59" t="s">
        <v>1</v>
      </c>
      <c r="X30" s="60"/>
      <c r="Y30" s="4"/>
    </row>
    <row r="31" spans="1:25" ht="18" customHeight="1" thickBot="1" x14ac:dyDescent="0.3">
      <c r="A31" s="4"/>
      <c r="B31" s="4"/>
      <c r="C31" s="4"/>
      <c r="D31" s="4"/>
      <c r="E31" s="4"/>
      <c r="F31" s="4"/>
      <c r="G31" s="4"/>
      <c r="H31" s="4"/>
      <c r="I31" s="4"/>
      <c r="J31" s="27" t="s">
        <v>14</v>
      </c>
      <c r="K31" s="28"/>
      <c r="L31" s="16">
        <f>$C$16</f>
        <v>0.8</v>
      </c>
      <c r="M31" s="17"/>
      <c r="N31" s="16">
        <f>C26</f>
        <v>7.0000000000000007E-2</v>
      </c>
      <c r="O31" s="17"/>
      <c r="P31" s="16">
        <f>L31*N31</f>
        <v>5.6000000000000008E-2</v>
      </c>
      <c r="Q31" s="17"/>
      <c r="R31" s="67">
        <f>P31/P34</f>
        <v>0.28571428571428575</v>
      </c>
      <c r="S31" s="68"/>
      <c r="T31" s="4"/>
      <c r="U31" s="26">
        <f>C18*R31+E18*R32</f>
        <v>-532142.85714285704</v>
      </c>
      <c r="V31" s="33"/>
      <c r="W31" s="31">
        <f>C19*R31+E19*R32</f>
        <v>0</v>
      </c>
      <c r="X31" s="32"/>
      <c r="Y31" s="4"/>
    </row>
    <row r="32" spans="1:25" ht="19.5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26" t="s">
        <v>3</v>
      </c>
      <c r="K32" s="19"/>
      <c r="L32" s="79">
        <f>$E$16</f>
        <v>0.2</v>
      </c>
      <c r="M32" s="80"/>
      <c r="N32" s="79">
        <f>E26</f>
        <v>0.7</v>
      </c>
      <c r="O32" s="80"/>
      <c r="P32" s="16">
        <f>L32*N32</f>
        <v>0.13999999999999999</v>
      </c>
      <c r="Q32" s="17"/>
      <c r="R32" s="67">
        <f>P32/P34</f>
        <v>0.71428571428571419</v>
      </c>
      <c r="S32" s="68"/>
      <c r="T32" s="4"/>
      <c r="U32" s="4"/>
      <c r="V32" s="4"/>
      <c r="W32" s="4"/>
      <c r="X32" s="4"/>
      <c r="Y32" s="4"/>
    </row>
    <row r="33" spans="1:25" ht="19.5" thickBo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11"/>
      <c r="M33" s="11"/>
      <c r="N33" s="11"/>
      <c r="O33" s="11"/>
      <c r="P33" s="64" t="s">
        <v>21</v>
      </c>
      <c r="Q33" s="65"/>
      <c r="R33" s="11"/>
      <c r="S33" s="11"/>
      <c r="T33" s="4"/>
      <c r="U33" s="4"/>
      <c r="V33" s="4"/>
      <c r="W33" s="4"/>
      <c r="X33" s="4"/>
      <c r="Y33" s="4"/>
    </row>
    <row r="34" spans="1:25" ht="16.5" thickBo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11"/>
      <c r="M34" s="11"/>
      <c r="N34" s="11"/>
      <c r="O34" s="11"/>
      <c r="P34" s="66">
        <f>SUM(P31:Q32)</f>
        <v>0.19600000000000001</v>
      </c>
      <c r="Q34" s="17"/>
      <c r="R34" s="11"/>
      <c r="S34" s="11"/>
      <c r="T34" s="4"/>
      <c r="U34" s="4"/>
      <c r="V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9.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73" t="s">
        <v>23</v>
      </c>
      <c r="K37" s="74"/>
      <c r="L37" s="74"/>
      <c r="M37" s="75"/>
      <c r="N37" s="13">
        <f>U25*P28+W31*P34</f>
        <v>279300.00000000006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9.5" thickBot="1" x14ac:dyDescent="0.35">
      <c r="A38" s="4"/>
      <c r="B38" s="4"/>
      <c r="C38" s="4"/>
      <c r="D38" s="4"/>
      <c r="E38" s="4"/>
      <c r="F38" s="4"/>
      <c r="G38" s="4"/>
      <c r="H38" s="4"/>
      <c r="I38" s="4"/>
      <c r="J38" s="76" t="s">
        <v>22</v>
      </c>
      <c r="K38" s="77"/>
      <c r="L38" s="77"/>
      <c r="M38" s="78"/>
      <c r="N38" s="14">
        <f>N37-D29</f>
        <v>244300.00000000006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9.5" thickBot="1" x14ac:dyDescent="0.35">
      <c r="A39" s="4"/>
      <c r="B39" s="4"/>
      <c r="C39" s="4"/>
      <c r="D39" s="4"/>
      <c r="E39" s="4"/>
      <c r="F39" s="4"/>
      <c r="G39" s="4"/>
      <c r="H39" s="4"/>
      <c r="I39" s="4"/>
      <c r="J39" s="76" t="s">
        <v>24</v>
      </c>
      <c r="K39" s="77"/>
      <c r="L39" s="77"/>
      <c r="M39" s="78"/>
      <c r="N39" s="15">
        <f>N38</f>
        <v>244300.00000000006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</sheetData>
  <mergeCells count="84">
    <mergeCell ref="K14:O14"/>
    <mergeCell ref="K15:M15"/>
    <mergeCell ref="K16:N16"/>
    <mergeCell ref="K17:O17"/>
    <mergeCell ref="K18:M18"/>
    <mergeCell ref="J37:M37"/>
    <mergeCell ref="J38:M38"/>
    <mergeCell ref="J39:M39"/>
    <mergeCell ref="A29:C29"/>
    <mergeCell ref="U29:V29"/>
    <mergeCell ref="J31:K31"/>
    <mergeCell ref="L31:M31"/>
    <mergeCell ref="N31:O31"/>
    <mergeCell ref="J32:K32"/>
    <mergeCell ref="L32:M32"/>
    <mergeCell ref="N32:O32"/>
    <mergeCell ref="J30:K30"/>
    <mergeCell ref="L30:M30"/>
    <mergeCell ref="N30:O30"/>
    <mergeCell ref="J29:K29"/>
    <mergeCell ref="W29:X29"/>
    <mergeCell ref="U30:V30"/>
    <mergeCell ref="W30:X30"/>
    <mergeCell ref="U31:V31"/>
    <mergeCell ref="W31:X31"/>
    <mergeCell ref="P27:Q27"/>
    <mergeCell ref="P28:Q28"/>
    <mergeCell ref="P33:Q33"/>
    <mergeCell ref="P34:Q34"/>
    <mergeCell ref="U23:V23"/>
    <mergeCell ref="P31:Q31"/>
    <mergeCell ref="R31:S31"/>
    <mergeCell ref="P32:Q32"/>
    <mergeCell ref="R32:S32"/>
    <mergeCell ref="R24:S24"/>
    <mergeCell ref="R25:S25"/>
    <mergeCell ref="R26:S26"/>
    <mergeCell ref="P30:Q30"/>
    <mergeCell ref="R30:S30"/>
    <mergeCell ref="W23:X23"/>
    <mergeCell ref="U24:V24"/>
    <mergeCell ref="W24:X24"/>
    <mergeCell ref="U25:V25"/>
    <mergeCell ref="W25:X25"/>
    <mergeCell ref="J24:K24"/>
    <mergeCell ref="L24:M24"/>
    <mergeCell ref="L26:M26"/>
    <mergeCell ref="N24:O24"/>
    <mergeCell ref="N25:O25"/>
    <mergeCell ref="N26:O26"/>
    <mergeCell ref="P24:Q24"/>
    <mergeCell ref="P25:Q25"/>
    <mergeCell ref="P26:Q26"/>
    <mergeCell ref="L25:M25"/>
    <mergeCell ref="K20:O20"/>
    <mergeCell ref="A13:C13"/>
    <mergeCell ref="C17:D17"/>
    <mergeCell ref="E17:F17"/>
    <mergeCell ref="A18:B18"/>
    <mergeCell ref="A19:B19"/>
    <mergeCell ref="C18:D18"/>
    <mergeCell ref="C19:D19"/>
    <mergeCell ref="E19:F19"/>
    <mergeCell ref="K13:N13"/>
    <mergeCell ref="E18:F18"/>
    <mergeCell ref="C15:F15"/>
    <mergeCell ref="C16:D16"/>
    <mergeCell ref="E16:F16"/>
    <mergeCell ref="J26:K26"/>
    <mergeCell ref="C24:D24"/>
    <mergeCell ref="E24:F24"/>
    <mergeCell ref="J25:K25"/>
    <mergeCell ref="G17:H17"/>
    <mergeCell ref="G18:H18"/>
    <mergeCell ref="G19:H19"/>
    <mergeCell ref="J23:K23"/>
    <mergeCell ref="K19:O19"/>
    <mergeCell ref="K21:M21"/>
    <mergeCell ref="A25:B25"/>
    <mergeCell ref="C25:D25"/>
    <mergeCell ref="A26:B26"/>
    <mergeCell ref="E25:F25"/>
    <mergeCell ref="C26:D26"/>
    <mergeCell ref="E26:F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2020-09-07T22:19:50Z</dcterms:modified>
</cp:coreProperties>
</file>