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18" i="1"/>
  <c r="L15" i="1"/>
  <c r="O38" i="1"/>
  <c r="O37" i="1"/>
  <c r="V25" i="1"/>
  <c r="Q25" i="1"/>
  <c r="H18" i="1"/>
  <c r="H17" i="1"/>
  <c r="O39" i="1" l="1"/>
  <c r="X31" i="1"/>
  <c r="V31" i="1"/>
  <c r="X25" i="1"/>
  <c r="S32" i="1"/>
  <c r="S31" i="1"/>
  <c r="Q34" i="1"/>
  <c r="Q32" i="1"/>
  <c r="Q31" i="1"/>
  <c r="O32" i="1"/>
  <c r="O31" i="1"/>
  <c r="S26" i="1"/>
  <c r="S25" i="1"/>
  <c r="Q28" i="1"/>
  <c r="Q26" i="1"/>
  <c r="O26" i="1"/>
  <c r="O25" i="1"/>
  <c r="M32" i="1"/>
  <c r="M31" i="1"/>
  <c r="M26" i="1"/>
  <c r="M25" i="1"/>
  <c r="F18" i="1"/>
  <c r="D18" i="1"/>
  <c r="F17" i="1"/>
  <c r="D17" i="1"/>
</calcChain>
</file>

<file path=xl/sharedStrings.xml><?xml version="1.0" encoding="utf-8"?>
<sst xmlns="http://schemas.openxmlformats.org/spreadsheetml/2006/main" count="47" uniqueCount="33">
  <si>
    <t>Matriz de compensaciones:</t>
  </si>
  <si>
    <t>Modificar</t>
  </si>
  <si>
    <t>No modificar</t>
  </si>
  <si>
    <t>Afectarlo agricultura</t>
  </si>
  <si>
    <t>Afectarlo ganaderia</t>
  </si>
  <si>
    <t>Probabilidades a priori.</t>
  </si>
  <si>
    <t>Éxito</t>
  </si>
  <si>
    <t xml:space="preserve">Falla </t>
  </si>
  <si>
    <t>Valor esperado</t>
  </si>
  <si>
    <t>Pron buenas lluvias</t>
  </si>
  <si>
    <t>Pron sequia</t>
  </si>
  <si>
    <t>Buenas lluvias</t>
  </si>
  <si>
    <t>Sequia</t>
  </si>
  <si>
    <t>Costo info. extra =</t>
  </si>
  <si>
    <t>Estado nat.</t>
  </si>
  <si>
    <t>P. priori</t>
  </si>
  <si>
    <t>P. condicional</t>
  </si>
  <si>
    <t>P. conjunta</t>
  </si>
  <si>
    <t>P. posteriori</t>
  </si>
  <si>
    <t>P. conj. Total</t>
  </si>
  <si>
    <t>Pron buenas lluvias:</t>
  </si>
  <si>
    <t>Pron sequia:</t>
  </si>
  <si>
    <t>Valor esperado final BRUTO =</t>
  </si>
  <si>
    <t>Falor esperado final NETO =</t>
  </si>
  <si>
    <t>Mejro resultado final =</t>
  </si>
  <si>
    <t>Afect. Agricultura</t>
  </si>
  <si>
    <t>Afect. Ganaderia</t>
  </si>
  <si>
    <t>GANACIA CON INFORMACIÓN PERFECTA</t>
  </si>
  <si>
    <t>Sumatoria de mejores resultado*sus probabilidades</t>
  </si>
  <si>
    <t>VALOR DE LA INFORMACIÓN PERFECTA</t>
  </si>
  <si>
    <t>Ganancia con inf perfecta - ganancia sin inf extra</t>
  </si>
  <si>
    <t>VALOR DE LA INFORMACIÓN NO PERFECTA</t>
  </si>
  <si>
    <t>Ganancia con inf NO perfecta - ganancia sin inf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</si>
</sst>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0" tint="-0.14999847407452621"/>
      </top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3" fillId="2" borderId="0" xfId="0" applyFont="1" applyFill="1" applyAlignment="1"/>
    <xf numFmtId="2" fontId="4" fillId="3" borderId="3" xfId="0" applyNumberFormat="1" applyFont="1" applyFill="1" applyBorder="1" applyAlignment="1">
      <alignment horizontal="center"/>
    </xf>
    <xf numFmtId="0" fontId="0" fillId="0" borderId="0" xfId="0" applyAlignment="1"/>
    <xf numFmtId="2" fontId="0" fillId="3" borderId="3" xfId="0" applyNumberFormat="1" applyFill="1" applyBorder="1" applyAlignment="1"/>
    <xf numFmtId="0" fontId="0" fillId="0" borderId="8" xfId="0" applyBorder="1" applyAlignment="1"/>
    <xf numFmtId="0" fontId="0" fillId="0" borderId="4" xfId="0" applyBorder="1" applyAlignment="1"/>
    <xf numFmtId="2" fontId="4" fillId="3" borderId="8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5" fillId="4" borderId="9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0" fillId="0" borderId="6" xfId="0" applyNumberFormat="1" applyBorder="1" applyAlignment="1"/>
    <xf numFmtId="2" fontId="4" fillId="3" borderId="1" xfId="0" applyNumberFormat="1" applyFont="1" applyFill="1" applyBorder="1" applyAlignment="1">
      <alignment horizontal="center"/>
    </xf>
    <xf numFmtId="2" fontId="0" fillId="3" borderId="2" xfId="0" applyNumberFormat="1" applyFill="1" applyBorder="1" applyAlignment="1"/>
    <xf numFmtId="2" fontId="4" fillId="3" borderId="9" xfId="0" applyNumberFormat="1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0" fillId="0" borderId="4" xfId="0" applyNumberFormat="1" applyBorder="1" applyAlignment="1"/>
    <xf numFmtId="2" fontId="3" fillId="0" borderId="5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0" fillId="0" borderId="6" xfId="0" applyNumberFormat="1" applyBorder="1" applyAlignment="1"/>
    <xf numFmtId="2" fontId="6" fillId="5" borderId="3" xfId="0" applyNumberFormat="1" applyFont="1" applyFill="1" applyBorder="1" applyAlignment="1">
      <alignment horizontal="center"/>
    </xf>
    <xf numFmtId="2" fontId="6" fillId="5" borderId="4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10" fontId="3" fillId="0" borderId="8" xfId="1" applyNumberFormat="1" applyFont="1" applyBorder="1" applyAlignment="1">
      <alignment horizontal="center"/>
    </xf>
    <xf numFmtId="10" fontId="0" fillId="0" borderId="4" xfId="1" applyNumberFormat="1" applyFont="1" applyBorder="1" applyAlignment="1"/>
    <xf numFmtId="2" fontId="5" fillId="0" borderId="3" xfId="0" applyNumberFormat="1" applyFont="1" applyBorder="1" applyAlignment="1"/>
    <xf numFmtId="2" fontId="3" fillId="0" borderId="8" xfId="0" applyNumberFormat="1" applyFont="1" applyBorder="1" applyAlignment="1"/>
    <xf numFmtId="2" fontId="3" fillId="0" borderId="7" xfId="0" applyNumberFormat="1" applyFont="1" applyBorder="1"/>
    <xf numFmtId="2" fontId="0" fillId="0" borderId="0" xfId="0" applyNumberFormat="1"/>
    <xf numFmtId="2" fontId="3" fillId="2" borderId="0" xfId="0" applyNumberFormat="1" applyFont="1" applyFill="1" applyAlignment="1">
      <alignment horizontal="left"/>
    </xf>
    <xf numFmtId="2" fontId="6" fillId="5" borderId="1" xfId="0" applyNumberFormat="1" applyFont="1" applyFill="1" applyBorder="1" applyAlignment="1">
      <alignment horizontal="center"/>
    </xf>
    <xf numFmtId="2" fontId="6" fillId="5" borderId="2" xfId="0" applyNumberFormat="1" applyFont="1" applyFill="1" applyBorder="1" applyAlignment="1">
      <alignment horizontal="center"/>
    </xf>
    <xf numFmtId="2" fontId="4" fillId="9" borderId="3" xfId="0" applyNumberFormat="1" applyFont="1" applyFill="1" applyBorder="1" applyAlignment="1">
      <alignment horizontal="center"/>
    </xf>
    <xf numFmtId="2" fontId="0" fillId="9" borderId="4" xfId="0" applyNumberFormat="1" applyFill="1" applyBorder="1" applyAlignment="1"/>
    <xf numFmtId="2" fontId="4" fillId="9" borderId="9" xfId="0" applyNumberFormat="1" applyFont="1" applyFill="1" applyBorder="1" applyAlignment="1">
      <alignment horizontal="center"/>
    </xf>
    <xf numFmtId="2" fontId="0" fillId="9" borderId="2" xfId="0" applyNumberFormat="1" applyFill="1" applyBorder="1" applyAlignment="1"/>
    <xf numFmtId="2" fontId="6" fillId="5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2" fontId="3" fillId="7" borderId="3" xfId="0" applyNumberFormat="1" applyFont="1" applyFill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10" fontId="0" fillId="0" borderId="4" xfId="0" applyNumberFormat="1" applyBorder="1" applyAlignment="1"/>
    <xf numFmtId="10" fontId="3" fillId="8" borderId="8" xfId="0" applyNumberFormat="1" applyFont="1" applyFill="1" applyBorder="1" applyAlignment="1">
      <alignment horizontal="center"/>
    </xf>
    <xf numFmtId="10" fontId="0" fillId="8" borderId="4" xfId="0" applyNumberFormat="1" applyFill="1" applyBorder="1" applyAlignment="1"/>
    <xf numFmtId="10" fontId="3" fillId="7" borderId="10" xfId="0" applyNumberFormat="1" applyFont="1" applyFill="1" applyBorder="1" applyAlignment="1">
      <alignment horizontal="center"/>
    </xf>
    <xf numFmtId="10" fontId="0" fillId="7" borderId="6" xfId="0" applyNumberFormat="1" applyFill="1" applyBorder="1" applyAlignment="1"/>
    <xf numFmtId="10" fontId="3" fillId="8" borderId="10" xfId="0" applyNumberFormat="1" applyFont="1" applyFill="1" applyBorder="1" applyAlignment="1">
      <alignment horizontal="center"/>
    </xf>
    <xf numFmtId="10" fontId="0" fillId="8" borderId="6" xfId="0" applyNumberFormat="1" applyFill="1" applyBorder="1" applyAlignment="1"/>
    <xf numFmtId="10" fontId="0" fillId="0" borderId="0" xfId="0" applyNumberFormat="1"/>
    <xf numFmtId="10" fontId="4" fillId="9" borderId="1" xfId="0" applyNumberFormat="1" applyFont="1" applyFill="1" applyBorder="1" applyAlignment="1">
      <alignment horizontal="center"/>
    </xf>
    <xf numFmtId="10" fontId="0" fillId="9" borderId="2" xfId="0" applyNumberFormat="1" applyFill="1" applyBorder="1" applyAlignment="1"/>
    <xf numFmtId="10" fontId="3" fillId="0" borderId="3" xfId="0" applyNumberFormat="1" applyFont="1" applyBorder="1" applyAlignment="1">
      <alignment horizontal="center"/>
    </xf>
    <xf numFmtId="10" fontId="3" fillId="8" borderId="8" xfId="1" applyNumberFormat="1" applyFont="1" applyFill="1" applyBorder="1" applyAlignment="1">
      <alignment horizontal="center"/>
    </xf>
    <xf numFmtId="10" fontId="0" fillId="8" borderId="4" xfId="1" applyNumberFormat="1" applyFont="1" applyFill="1" applyBorder="1" applyAlignment="1"/>
    <xf numFmtId="10" fontId="3" fillId="7" borderId="10" xfId="1" applyNumberFormat="1" applyFont="1" applyFill="1" applyBorder="1" applyAlignment="1">
      <alignment horizontal="center"/>
    </xf>
    <xf numFmtId="10" fontId="0" fillId="7" borderId="6" xfId="1" applyNumberFormat="1" applyFont="1" applyFill="1" applyBorder="1" applyAlignment="1"/>
    <xf numFmtId="10" fontId="0" fillId="0" borderId="0" xfId="1" applyNumberFormat="1" applyFont="1"/>
    <xf numFmtId="10" fontId="4" fillId="9" borderId="1" xfId="1" applyNumberFormat="1" applyFont="1" applyFill="1" applyBorder="1" applyAlignment="1">
      <alignment horizontal="center"/>
    </xf>
    <xf numFmtId="10" fontId="0" fillId="9" borderId="2" xfId="1" applyNumberFormat="1" applyFont="1" applyFill="1" applyBorder="1" applyAlignment="1"/>
    <xf numFmtId="10" fontId="3" fillId="0" borderId="3" xfId="1" applyNumberFormat="1" applyFont="1" applyBorder="1" applyAlignment="1">
      <alignment horizontal="center"/>
    </xf>
    <xf numFmtId="2" fontId="3" fillId="2" borderId="10" xfId="0" applyNumberFormat="1" applyFont="1" applyFill="1" applyBorder="1" applyAlignment="1">
      <alignment horizontal="left"/>
    </xf>
    <xf numFmtId="0" fontId="0" fillId="0" borderId="10" xfId="0" applyBorder="1" applyAlignment="1"/>
    <xf numFmtId="2" fontId="5" fillId="0" borderId="8" xfId="0" applyNumberFormat="1" applyFont="1" applyBorder="1" applyAlignment="1"/>
    <xf numFmtId="2" fontId="5" fillId="0" borderId="4" xfId="0" applyNumberFormat="1" applyFont="1" applyBorder="1" applyAlignment="1"/>
    <xf numFmtId="2" fontId="5" fillId="0" borderId="5" xfId="0" applyNumberFormat="1" applyFont="1" applyBorder="1" applyAlignment="1"/>
    <xf numFmtId="2" fontId="5" fillId="0" borderId="10" xfId="0" applyNumberFormat="1" applyFont="1" applyBorder="1" applyAlignment="1"/>
    <xf numFmtId="2" fontId="5" fillId="0" borderId="6" xfId="0" applyNumberFormat="1" applyFont="1" applyBorder="1" applyAlignment="1"/>
    <xf numFmtId="2" fontId="3" fillId="6" borderId="3" xfId="0" applyNumberFormat="1" applyFont="1" applyFill="1" applyBorder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2" fontId="3" fillId="7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8" borderId="4" xfId="0" applyNumberFormat="1" applyFont="1" applyFill="1" applyBorder="1" applyAlignment="1">
      <alignment horizontal="center"/>
    </xf>
    <xf numFmtId="2" fontId="3" fillId="10" borderId="6" xfId="0" applyNumberFormat="1" applyFont="1" applyFill="1" applyBorder="1" applyAlignment="1">
      <alignment horizontal="center"/>
    </xf>
    <xf numFmtId="2" fontId="3" fillId="6" borderId="6" xfId="0" applyNumberFormat="1" applyFont="1" applyFill="1" applyBorder="1" applyAlignment="1">
      <alignment horizontal="center"/>
    </xf>
    <xf numFmtId="0" fontId="0" fillId="0" borderId="0" xfId="0" applyBorder="1"/>
    <xf numFmtId="2" fontId="7" fillId="0" borderId="0" xfId="0" applyNumberFormat="1" applyFont="1" applyAlignment="1"/>
    <xf numFmtId="2" fontId="0" fillId="0" borderId="0" xfId="0" applyNumberFormat="1" applyAlignment="1"/>
    <xf numFmtId="0" fontId="0" fillId="0" borderId="11" xfId="0" applyBorder="1"/>
    <xf numFmtId="2" fontId="3" fillId="7" borderId="12" xfId="0" applyNumberFormat="1" applyFont="1" applyFill="1" applyBorder="1" applyAlignment="1"/>
    <xf numFmtId="2" fontId="3" fillId="7" borderId="0" xfId="0" applyNumberFormat="1" applyFont="1" applyFill="1" applyBorder="1" applyAlignment="1"/>
    <xf numFmtId="2" fontId="3" fillId="7" borderId="14" xfId="0" applyNumberFormat="1" applyFont="1" applyFill="1" applyBorder="1" applyAlignment="1"/>
    <xf numFmtId="0" fontId="0" fillId="0" borderId="13" xfId="0" applyBorder="1"/>
    <xf numFmtId="2" fontId="7" fillId="0" borderId="15" xfId="0" applyNumberFormat="1" applyFont="1" applyBorder="1" applyAlignment="1"/>
    <xf numFmtId="0" fontId="2" fillId="0" borderId="0" xfId="0" applyFont="1" applyAlignment="1"/>
    <xf numFmtId="0" fontId="0" fillId="0" borderId="16" xfId="0" applyBorder="1" applyAlignment="1"/>
    <xf numFmtId="2" fontId="3" fillId="7" borderId="17" xfId="0" applyNumberFormat="1" applyFont="1" applyFill="1" applyBorder="1" applyAlignment="1"/>
    <xf numFmtId="2" fontId="3" fillId="7" borderId="18" xfId="0" applyNumberFormat="1" applyFont="1" applyFill="1" applyBorder="1" applyAlignment="1"/>
    <xf numFmtId="4" fontId="8" fillId="8" borderId="3" xfId="0" applyNumberFormat="1" applyFont="1" applyFill="1" applyBorder="1" applyAlignment="1">
      <alignment horizontal="center"/>
    </xf>
    <xf numFmtId="4" fontId="8" fillId="8" borderId="8" xfId="0" applyNumberFormat="1" applyFont="1" applyFill="1" applyBorder="1" applyAlignment="1">
      <alignment horizontal="center"/>
    </xf>
    <xf numFmtId="4" fontId="8" fillId="8" borderId="4" xfId="0" applyNumberFormat="1" applyFont="1" applyFill="1" applyBorder="1" applyAlignment="1">
      <alignment horizontal="center"/>
    </xf>
    <xf numFmtId="4" fontId="8" fillId="8" borderId="19" xfId="0" applyNumberFormat="1" applyFont="1" applyFill="1" applyBorder="1" applyAlignment="1">
      <alignment horizontal="center"/>
    </xf>
    <xf numFmtId="4" fontId="8" fillId="8" borderId="20" xfId="0" applyNumberFormat="1" applyFont="1" applyFill="1" applyBorder="1" applyAlignment="1">
      <alignment horizontal="center"/>
    </xf>
    <xf numFmtId="4" fontId="8" fillId="8" borderId="21" xfId="0" applyNumberFormat="1" applyFont="1" applyFill="1" applyBorder="1" applyAlignment="1">
      <alignment horizontal="center"/>
    </xf>
    <xf numFmtId="10" fontId="3" fillId="7" borderId="3" xfId="1" applyNumberFormat="1" applyFont="1" applyFill="1" applyBorder="1" applyAlignment="1">
      <alignment horizontal="center"/>
    </xf>
    <xf numFmtId="10" fontId="0" fillId="7" borderId="4" xfId="1" applyNumberFormat="1" applyFont="1" applyFill="1" applyBorder="1" applyAlignment="1">
      <alignment horizontal="center"/>
    </xf>
    <xf numFmtId="0" fontId="0" fillId="3" borderId="8" xfId="0" applyFill="1" applyBorder="1" applyAlignment="1"/>
    <xf numFmtId="0" fontId="0" fillId="3" borderId="4" xfId="0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190500</xdr:colOff>
      <xdr:row>8</xdr:row>
      <xdr:rowOff>95250</xdr:rowOff>
    </xdr:to>
    <xdr:sp macro="" textlink="">
      <xdr:nvSpPr>
        <xdr:cNvPr id="2" name="CuadroTexto 1"/>
        <xdr:cNvSpPr txBox="1"/>
      </xdr:nvSpPr>
      <xdr:spPr>
        <a:xfrm>
          <a:off x="0" y="0"/>
          <a:ext cx="68961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s-AR" sz="1200"/>
            <a:t>El propietario de un campo de 100 Ha tiene que optar entre afectarlo a la agricultura, en cuyo caso sabe que puede ganar $ 500 por Ha. Si hay buenas lluvias en la próxima temporada o perder $ 50 por Ha en caso de sequía; si decide afectarlo a la ganadería ganará en el mismo periodo $ 300 por Ha, en caso de tener buenas lluvias o $ 150 por Ha en caso de sequía. No cuenta con información meteorológica pero su experiencia le indica que en la próxima temporada hay 60 % de probabilidad de tener buenas lluvias. Tiene la oportunidad de hacer una consulta a un servicio especializado que le cobra $ 3000 y que de acuerdo a la empresa que lo brinda a sido exitoso el 80% en caso de buenas lluvias y el 90% en caso de sequías. Quiere saber cuánto podría pagarse por tener le información perfecta y si le conviene pagar la consulta.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Y39"/>
  <sheetViews>
    <sheetView tabSelected="1" topLeftCell="A13" zoomScale="110" zoomScaleNormal="110" workbookViewId="0">
      <selection activeCell="D23" sqref="D23:G23"/>
    </sheetView>
  </sheetViews>
  <sheetFormatPr baseColWidth="10" defaultColWidth="9.140625" defaultRowHeight="15" x14ac:dyDescent="0.25"/>
  <cols>
    <col min="15" max="15" width="9.85546875" bestFit="1" customWidth="1"/>
  </cols>
  <sheetData>
    <row r="11" spans="1:18" ht="15.75" x14ac:dyDescent="0.25">
      <c r="A11" s="1" t="s">
        <v>0</v>
      </c>
      <c r="B11" s="1"/>
      <c r="C11" s="1"/>
    </row>
    <row r="13" spans="1:18" ht="15.75" thickBot="1" x14ac:dyDescent="0.3">
      <c r="L13" s="3" t="s">
        <v>27</v>
      </c>
      <c r="M13" s="3"/>
      <c r="N13" s="3"/>
      <c r="O13" s="3"/>
    </row>
    <row r="14" spans="1:18" ht="19.5" thickBot="1" x14ac:dyDescent="0.35">
      <c r="D14" s="8" t="s">
        <v>5</v>
      </c>
      <c r="E14" s="9"/>
      <c r="F14" s="9"/>
      <c r="G14" s="10"/>
      <c r="L14" s="3" t="s">
        <v>28</v>
      </c>
      <c r="M14" s="3"/>
      <c r="N14" s="3"/>
      <c r="O14" s="3"/>
      <c r="P14" s="3"/>
    </row>
    <row r="15" spans="1:18" ht="16.5" thickBot="1" x14ac:dyDescent="0.3">
      <c r="D15" s="11">
        <v>0.6</v>
      </c>
      <c r="E15" s="12"/>
      <c r="F15" s="12">
        <v>0.4</v>
      </c>
      <c r="G15" s="13"/>
      <c r="K15" s="82"/>
      <c r="L15" s="95">
        <f>MAX(D17:E18)*D15+MAX(F17:G18)*F15</f>
        <v>36000</v>
      </c>
      <c r="M15" s="96"/>
      <c r="N15" s="97"/>
      <c r="O15" s="82"/>
    </row>
    <row r="16" spans="1:18" ht="19.5" thickBot="1" x14ac:dyDescent="0.35">
      <c r="A16" s="4"/>
      <c r="B16" s="5"/>
      <c r="C16" s="6"/>
      <c r="D16" s="14" t="s">
        <v>6</v>
      </c>
      <c r="E16" s="15"/>
      <c r="F16" s="16" t="s">
        <v>7</v>
      </c>
      <c r="G16" s="15"/>
      <c r="H16" s="25" t="s">
        <v>8</v>
      </c>
      <c r="I16" s="26"/>
      <c r="K16" s="86"/>
      <c r="L16" s="91" t="s">
        <v>29</v>
      </c>
      <c r="M16" s="3"/>
      <c r="N16" s="3"/>
      <c r="O16" s="92"/>
      <c r="P16" s="90"/>
      <c r="Q16" s="83"/>
      <c r="R16" s="83"/>
    </row>
    <row r="17" spans="1:25" ht="19.5" thickBot="1" x14ac:dyDescent="0.35">
      <c r="A17" s="2" t="s">
        <v>3</v>
      </c>
      <c r="B17" s="7"/>
      <c r="C17" s="6"/>
      <c r="D17" s="17">
        <f>500*100</f>
        <v>50000</v>
      </c>
      <c r="E17" s="18"/>
      <c r="F17" s="19">
        <f>(-50)*100</f>
        <v>-5000</v>
      </c>
      <c r="G17" s="20"/>
      <c r="H17" s="75">
        <f>D17*$D$15+F17*$F$15</f>
        <v>28000</v>
      </c>
      <c r="I17" s="76"/>
      <c r="J17" s="85"/>
      <c r="K17" s="87"/>
      <c r="L17" s="3" t="s">
        <v>30</v>
      </c>
      <c r="M17" s="3"/>
      <c r="N17" s="3"/>
      <c r="O17" s="3"/>
      <c r="P17" s="3"/>
      <c r="Q17" s="83"/>
      <c r="R17" s="83"/>
    </row>
    <row r="18" spans="1:25" ht="19.5" thickBot="1" x14ac:dyDescent="0.35">
      <c r="A18" s="2" t="s">
        <v>4</v>
      </c>
      <c r="B18" s="7"/>
      <c r="C18" s="6"/>
      <c r="D18" s="21">
        <f>300*100</f>
        <v>30000</v>
      </c>
      <c r="E18" s="22"/>
      <c r="F18" s="23">
        <f>150*100</f>
        <v>15000</v>
      </c>
      <c r="G18" s="24"/>
      <c r="H18" s="46">
        <f>D18*$D$15+F18*$F$15</f>
        <v>24000</v>
      </c>
      <c r="I18" s="77"/>
      <c r="J18" s="85"/>
      <c r="K18" s="93"/>
      <c r="L18" s="98">
        <f>L15-H17</f>
        <v>8000</v>
      </c>
      <c r="M18" s="99"/>
      <c r="N18" s="100"/>
      <c r="O18" s="94"/>
      <c r="P18" s="84"/>
      <c r="Q18" s="84"/>
      <c r="R18" s="84"/>
    </row>
    <row r="19" spans="1:25" ht="15.75" x14ac:dyDescent="0.25">
      <c r="J19" s="82"/>
      <c r="K19" s="88"/>
      <c r="L19" s="91" t="s">
        <v>31</v>
      </c>
      <c r="M19" s="3"/>
      <c r="N19" s="3"/>
      <c r="O19" s="3"/>
      <c r="P19" s="3"/>
      <c r="Q19" s="84"/>
      <c r="R19" s="84"/>
    </row>
    <row r="20" spans="1:25" ht="15.75" thickBot="1" x14ac:dyDescent="0.3">
      <c r="K20" s="89"/>
      <c r="L20" s="3" t="s">
        <v>32</v>
      </c>
      <c r="M20" s="3"/>
      <c r="N20" s="3"/>
      <c r="O20" s="3"/>
      <c r="P20" s="3"/>
    </row>
    <row r="21" spans="1:25" ht="16.5" thickBot="1" x14ac:dyDescent="0.3">
      <c r="L21" s="98">
        <f>O37-H17</f>
        <v>4800</v>
      </c>
      <c r="M21" s="99"/>
      <c r="N21" s="100"/>
      <c r="O21" s="89"/>
    </row>
    <row r="22" spans="1:25" ht="15.75" thickBot="1" x14ac:dyDescent="0.3"/>
    <row r="23" spans="1:25" ht="19.5" thickBot="1" x14ac:dyDescent="0.35">
      <c r="A23" s="4"/>
      <c r="B23" s="103"/>
      <c r="C23" s="104"/>
      <c r="D23" s="14" t="s">
        <v>11</v>
      </c>
      <c r="E23" s="15"/>
      <c r="F23" s="16" t="s">
        <v>12</v>
      </c>
      <c r="G23" s="15"/>
      <c r="K23" s="68" t="s">
        <v>20</v>
      </c>
      <c r="L23" s="68"/>
      <c r="M23" s="69"/>
      <c r="N23" s="36"/>
      <c r="O23" s="36"/>
      <c r="P23" s="36"/>
      <c r="Q23" s="36"/>
      <c r="R23" s="36"/>
      <c r="S23" s="36"/>
      <c r="T23" s="36"/>
      <c r="U23" s="36"/>
      <c r="V23" s="38" t="s">
        <v>8</v>
      </c>
      <c r="W23" s="39"/>
      <c r="X23" s="38" t="s">
        <v>8</v>
      </c>
      <c r="Y23" s="39"/>
    </row>
    <row r="24" spans="1:25" ht="19.5" thickBot="1" x14ac:dyDescent="0.35">
      <c r="A24" s="2" t="s">
        <v>9</v>
      </c>
      <c r="B24" s="7"/>
      <c r="C24" s="104"/>
      <c r="D24" s="101">
        <v>0.8</v>
      </c>
      <c r="E24" s="102"/>
      <c r="F24" s="31">
        <v>0.1</v>
      </c>
      <c r="G24" s="32"/>
      <c r="K24" s="40" t="s">
        <v>14</v>
      </c>
      <c r="L24" s="41"/>
      <c r="M24" s="42" t="s">
        <v>15</v>
      </c>
      <c r="N24" s="43"/>
      <c r="O24" s="42" t="s">
        <v>16</v>
      </c>
      <c r="P24" s="43"/>
      <c r="Q24" s="42" t="s">
        <v>17</v>
      </c>
      <c r="R24" s="43"/>
      <c r="S24" s="42" t="s">
        <v>18</v>
      </c>
      <c r="T24" s="43"/>
      <c r="U24" s="36"/>
      <c r="V24" s="44" t="s">
        <v>25</v>
      </c>
      <c r="W24" s="45"/>
      <c r="X24" s="44" t="s">
        <v>26</v>
      </c>
      <c r="Y24" s="45"/>
    </row>
    <row r="25" spans="1:25" ht="19.5" thickBot="1" x14ac:dyDescent="0.35">
      <c r="A25" s="2" t="s">
        <v>10</v>
      </c>
      <c r="B25" s="7"/>
      <c r="C25" s="104"/>
      <c r="D25" s="31">
        <v>0.2</v>
      </c>
      <c r="E25" s="32"/>
      <c r="F25" s="62">
        <v>0.9</v>
      </c>
      <c r="G25" s="63"/>
      <c r="K25" s="46" t="s">
        <v>11</v>
      </c>
      <c r="L25" s="47"/>
      <c r="M25" s="48">
        <f>$D$15</f>
        <v>0.6</v>
      </c>
      <c r="N25" s="49"/>
      <c r="O25" s="48">
        <f>D24</f>
        <v>0.8</v>
      </c>
      <c r="P25" s="49"/>
      <c r="Q25" s="48">
        <f>M25*O25</f>
        <v>0.48</v>
      </c>
      <c r="R25" s="49"/>
      <c r="S25" s="50">
        <f>Q25/Q28</f>
        <v>0.92307692307692302</v>
      </c>
      <c r="T25" s="51"/>
      <c r="U25" s="36"/>
      <c r="V25" s="75">
        <f>D17*S25+F17*S26</f>
        <v>45769.230769230766</v>
      </c>
      <c r="W25" s="76"/>
      <c r="X25" s="17">
        <f>D18*S25+F18*S26</f>
        <v>28846.153846153844</v>
      </c>
      <c r="Y25" s="78"/>
    </row>
    <row r="26" spans="1:25" ht="16.5" thickBot="1" x14ac:dyDescent="0.3">
      <c r="K26" s="17" t="s">
        <v>12</v>
      </c>
      <c r="L26" s="20"/>
      <c r="M26" s="52">
        <f>$F$15</f>
        <v>0.4</v>
      </c>
      <c r="N26" s="53"/>
      <c r="O26" s="52">
        <f>F24</f>
        <v>0.1</v>
      </c>
      <c r="P26" s="53"/>
      <c r="Q26" s="48">
        <f>M26*O26</f>
        <v>4.0000000000000008E-2</v>
      </c>
      <c r="R26" s="49"/>
      <c r="S26" s="54">
        <f>Q26/Q28</f>
        <v>7.6923076923076941E-2</v>
      </c>
      <c r="T26" s="55"/>
      <c r="U26" s="36"/>
      <c r="V26" s="36"/>
      <c r="W26" s="36"/>
      <c r="X26" s="36"/>
      <c r="Y26" s="36"/>
    </row>
    <row r="27" spans="1:25" ht="19.5" thickBot="1" x14ac:dyDescent="0.35">
      <c r="K27" s="36"/>
      <c r="L27" s="36"/>
      <c r="M27" s="56"/>
      <c r="N27" s="56"/>
      <c r="O27" s="56"/>
      <c r="P27" s="56"/>
      <c r="Q27" s="57" t="s">
        <v>19</v>
      </c>
      <c r="R27" s="58"/>
      <c r="S27" s="56"/>
      <c r="T27" s="56"/>
      <c r="U27" s="36"/>
      <c r="V27" s="36"/>
      <c r="W27" s="36"/>
      <c r="X27" s="36"/>
      <c r="Y27" s="36"/>
    </row>
    <row r="28" spans="1:25" ht="19.5" thickBot="1" x14ac:dyDescent="0.35">
      <c r="A28" s="33" t="s">
        <v>13</v>
      </c>
      <c r="B28" s="34"/>
      <c r="C28" s="20"/>
      <c r="D28" s="35">
        <v>3000</v>
      </c>
      <c r="K28" s="36"/>
      <c r="L28" s="36"/>
      <c r="M28" s="56"/>
      <c r="N28" s="56"/>
      <c r="O28" s="56"/>
      <c r="P28" s="56"/>
      <c r="Q28" s="59">
        <f>SUM(Q25:R26)</f>
        <v>0.52</v>
      </c>
      <c r="R28" s="49"/>
      <c r="S28" s="56"/>
      <c r="T28" s="56"/>
      <c r="U28" s="36"/>
      <c r="V28" s="36"/>
      <c r="W28" s="36"/>
      <c r="X28" s="36"/>
      <c r="Y28" s="36"/>
    </row>
    <row r="29" spans="1:25" ht="16.5" thickBot="1" x14ac:dyDescent="0.3">
      <c r="K29" s="37" t="s">
        <v>21</v>
      </c>
      <c r="L29" s="37"/>
      <c r="M29" s="36"/>
      <c r="N29" s="36"/>
      <c r="O29" s="36"/>
      <c r="P29" s="36"/>
      <c r="Q29" s="36"/>
      <c r="R29" s="36"/>
      <c r="S29" s="36"/>
      <c r="T29" s="36"/>
      <c r="U29" s="36"/>
      <c r="V29" s="38" t="s">
        <v>8</v>
      </c>
      <c r="W29" s="39"/>
      <c r="X29" s="38" t="s">
        <v>8</v>
      </c>
      <c r="Y29" s="39"/>
    </row>
    <row r="30" spans="1:25" ht="19.5" thickBot="1" x14ac:dyDescent="0.35">
      <c r="K30" s="40" t="s">
        <v>14</v>
      </c>
      <c r="L30" s="41"/>
      <c r="M30" s="42" t="s">
        <v>15</v>
      </c>
      <c r="N30" s="43"/>
      <c r="O30" s="42" t="s">
        <v>16</v>
      </c>
      <c r="P30" s="43"/>
      <c r="Q30" s="42" t="s">
        <v>17</v>
      </c>
      <c r="R30" s="43"/>
      <c r="S30" s="42" t="s">
        <v>18</v>
      </c>
      <c r="T30" s="43"/>
      <c r="U30" s="36"/>
      <c r="V30" s="44" t="s">
        <v>1</v>
      </c>
      <c r="W30" s="45"/>
      <c r="X30" s="44" t="s">
        <v>2</v>
      </c>
      <c r="Y30" s="45"/>
    </row>
    <row r="31" spans="1:25" ht="16.5" thickBot="1" x14ac:dyDescent="0.3">
      <c r="K31" s="46" t="s">
        <v>11</v>
      </c>
      <c r="L31" s="47"/>
      <c r="M31" s="48">
        <f>$D$15</f>
        <v>0.6</v>
      </c>
      <c r="N31" s="49"/>
      <c r="O31" s="31">
        <f>D25</f>
        <v>0.2</v>
      </c>
      <c r="P31" s="32"/>
      <c r="Q31" s="31">
        <f>M31*O31</f>
        <v>0.12</v>
      </c>
      <c r="R31" s="32"/>
      <c r="S31" s="60">
        <f>Q31/Q34</f>
        <v>0.24999999999999997</v>
      </c>
      <c r="T31" s="61"/>
      <c r="U31" s="36"/>
      <c r="V31" s="29">
        <f>D17*S31+F17*S32</f>
        <v>8749.9999999999982</v>
      </c>
      <c r="W31" s="30"/>
      <c r="X31" s="27">
        <f>D18*S31+F18*S32</f>
        <v>18750</v>
      </c>
      <c r="Y31" s="28"/>
    </row>
    <row r="32" spans="1:25" ht="16.5" thickBot="1" x14ac:dyDescent="0.3">
      <c r="K32" s="17" t="s">
        <v>12</v>
      </c>
      <c r="L32" s="20"/>
      <c r="M32" s="52">
        <f>$F$15</f>
        <v>0.4</v>
      </c>
      <c r="N32" s="53"/>
      <c r="O32" s="62">
        <f>F25</f>
        <v>0.9</v>
      </c>
      <c r="P32" s="63"/>
      <c r="Q32" s="31">
        <f>M32*O32</f>
        <v>0.36000000000000004</v>
      </c>
      <c r="R32" s="32"/>
      <c r="S32" s="60">
        <f>Q32/Q34</f>
        <v>0.75</v>
      </c>
      <c r="T32" s="61"/>
      <c r="U32" s="36"/>
      <c r="V32" s="36"/>
      <c r="W32" s="36"/>
      <c r="X32" s="36"/>
      <c r="Y32" s="36"/>
    </row>
    <row r="33" spans="11:25" ht="19.5" thickBot="1" x14ac:dyDescent="0.35">
      <c r="K33" s="36"/>
      <c r="L33" s="36"/>
      <c r="M33" s="64"/>
      <c r="N33" s="64"/>
      <c r="O33" s="64"/>
      <c r="P33" s="64"/>
      <c r="Q33" s="65" t="s">
        <v>19</v>
      </c>
      <c r="R33" s="66"/>
      <c r="S33" s="64"/>
      <c r="T33" s="64"/>
      <c r="U33" s="36"/>
      <c r="V33" s="36"/>
      <c r="W33" s="36"/>
      <c r="X33" s="36"/>
      <c r="Y33" s="36"/>
    </row>
    <row r="34" spans="11:25" ht="16.5" thickBot="1" x14ac:dyDescent="0.3">
      <c r="K34" s="36"/>
      <c r="L34" s="36"/>
      <c r="M34" s="64"/>
      <c r="N34" s="64"/>
      <c r="O34" s="64"/>
      <c r="P34" s="64"/>
      <c r="Q34" s="67">
        <f>SUM(Q31:R32)</f>
        <v>0.48000000000000004</v>
      </c>
      <c r="R34" s="32"/>
      <c r="S34" s="64"/>
      <c r="T34" s="64"/>
      <c r="U34" s="36"/>
      <c r="V34" s="36"/>
      <c r="W34" s="36"/>
      <c r="X34" s="36"/>
      <c r="Y34" s="36"/>
    </row>
    <row r="36" spans="11:25" ht="15.75" thickBot="1" x14ac:dyDescent="0.3"/>
    <row r="37" spans="11:25" ht="19.5" thickBot="1" x14ac:dyDescent="0.35">
      <c r="K37" s="33" t="s">
        <v>22</v>
      </c>
      <c r="L37" s="70"/>
      <c r="M37" s="70"/>
      <c r="N37" s="71"/>
      <c r="O37" s="79">
        <f>V25*Q28+X31*Q34</f>
        <v>32800</v>
      </c>
    </row>
    <row r="38" spans="11:25" ht="19.5" thickBot="1" x14ac:dyDescent="0.35">
      <c r="K38" s="72" t="s">
        <v>23</v>
      </c>
      <c r="L38" s="73"/>
      <c r="M38" s="73"/>
      <c r="N38" s="74"/>
      <c r="O38" s="80">
        <f>O37-D28</f>
        <v>29800</v>
      </c>
    </row>
    <row r="39" spans="11:25" ht="19.5" thickBot="1" x14ac:dyDescent="0.35">
      <c r="K39" s="72" t="s">
        <v>24</v>
      </c>
      <c r="L39" s="73"/>
      <c r="M39" s="73"/>
      <c r="N39" s="74"/>
      <c r="O39" s="81">
        <f>O38</f>
        <v>29800</v>
      </c>
    </row>
  </sheetData>
  <mergeCells count="86">
    <mergeCell ref="L13:O13"/>
    <mergeCell ref="L14:P14"/>
    <mergeCell ref="L16:O16"/>
    <mergeCell ref="L17:P17"/>
    <mergeCell ref="L19:P19"/>
    <mergeCell ref="L20:P20"/>
    <mergeCell ref="Q34:R34"/>
    <mergeCell ref="K23:M23"/>
    <mergeCell ref="K37:N37"/>
    <mergeCell ref="K38:N38"/>
    <mergeCell ref="K39:N39"/>
    <mergeCell ref="L15:N15"/>
    <mergeCell ref="L18:N18"/>
    <mergeCell ref="L21:N21"/>
    <mergeCell ref="K32:L32"/>
    <mergeCell ref="M32:N32"/>
    <mergeCell ref="O32:P32"/>
    <mergeCell ref="Q32:R32"/>
    <mergeCell ref="S32:T32"/>
    <mergeCell ref="Q33:R33"/>
    <mergeCell ref="X30:Y30"/>
    <mergeCell ref="K31:L31"/>
    <mergeCell ref="M31:N31"/>
    <mergeCell ref="O31:P31"/>
    <mergeCell ref="Q31:R31"/>
    <mergeCell ref="S31:T31"/>
    <mergeCell ref="V31:W31"/>
    <mergeCell ref="X31:Y31"/>
    <mergeCell ref="Q28:R28"/>
    <mergeCell ref="K29:L29"/>
    <mergeCell ref="V29:W29"/>
    <mergeCell ref="X29:Y29"/>
    <mergeCell ref="K30:L30"/>
    <mergeCell ref="M30:N30"/>
    <mergeCell ref="O30:P30"/>
    <mergeCell ref="Q30:R30"/>
    <mergeCell ref="S30:T30"/>
    <mergeCell ref="V30:W30"/>
    <mergeCell ref="K26:L26"/>
    <mergeCell ref="M26:N26"/>
    <mergeCell ref="O26:P26"/>
    <mergeCell ref="Q26:R26"/>
    <mergeCell ref="S26:T26"/>
    <mergeCell ref="Q27:R27"/>
    <mergeCell ref="M25:N25"/>
    <mergeCell ref="O25:P25"/>
    <mergeCell ref="Q25:R25"/>
    <mergeCell ref="S25:T25"/>
    <mergeCell ref="V25:W25"/>
    <mergeCell ref="X25:Y25"/>
    <mergeCell ref="V23:W23"/>
    <mergeCell ref="X23:Y23"/>
    <mergeCell ref="K24:L24"/>
    <mergeCell ref="M24:N24"/>
    <mergeCell ref="O24:P24"/>
    <mergeCell ref="Q24:R24"/>
    <mergeCell ref="S24:T24"/>
    <mergeCell ref="V24:W24"/>
    <mergeCell ref="X24:Y24"/>
    <mergeCell ref="F25:G25"/>
    <mergeCell ref="A28:C28"/>
    <mergeCell ref="K25:L25"/>
    <mergeCell ref="A24:C24"/>
    <mergeCell ref="A25:C25"/>
    <mergeCell ref="A23:C23"/>
    <mergeCell ref="D23:E23"/>
    <mergeCell ref="D24:E24"/>
    <mergeCell ref="D25:E25"/>
    <mergeCell ref="D18:E18"/>
    <mergeCell ref="F18:G18"/>
    <mergeCell ref="H16:I16"/>
    <mergeCell ref="H17:I17"/>
    <mergeCell ref="H18:I18"/>
    <mergeCell ref="F23:G23"/>
    <mergeCell ref="F24:G24"/>
    <mergeCell ref="D14:G14"/>
    <mergeCell ref="D15:E15"/>
    <mergeCell ref="F15:G15"/>
    <mergeCell ref="D16:E16"/>
    <mergeCell ref="F16:G16"/>
    <mergeCell ref="D17:E17"/>
    <mergeCell ref="F17:G17"/>
    <mergeCell ref="A11:C11"/>
    <mergeCell ref="A17:C17"/>
    <mergeCell ref="A16:C16"/>
    <mergeCell ref="A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2020-09-07T21:57:51Z</dcterms:modified>
</cp:coreProperties>
</file>