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Hoja1" sheetId="1" r:id="rId1"/>
  </sheet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K63" i="1" l="1"/>
  <c r="K64" i="1"/>
  <c r="K62" i="1"/>
  <c r="I65" i="1"/>
  <c r="G65" i="1"/>
  <c r="E65" i="1"/>
  <c r="C65" i="1"/>
  <c r="I63" i="1"/>
  <c r="I64" i="1"/>
  <c r="I62" i="1"/>
  <c r="G63" i="1"/>
  <c r="G64" i="1"/>
  <c r="G62" i="1"/>
  <c r="E63" i="1"/>
  <c r="E64" i="1"/>
  <c r="E62" i="1"/>
  <c r="C63" i="1"/>
  <c r="C64" i="1"/>
  <c r="C62" i="1"/>
  <c r="T54" i="1"/>
  <c r="T55" i="1"/>
  <c r="T53" i="1"/>
  <c r="F55" i="1"/>
  <c r="H55" i="1"/>
  <c r="D55" i="1"/>
  <c r="F54" i="1"/>
  <c r="H54" i="1"/>
  <c r="D54" i="1"/>
  <c r="F53" i="1"/>
  <c r="H53" i="1"/>
  <c r="D53" i="1"/>
  <c r="D56" i="1"/>
  <c r="K54" i="1" s="1"/>
  <c r="S42" i="1"/>
  <c r="S43" i="1"/>
  <c r="S44" i="1"/>
  <c r="G42" i="1"/>
  <c r="P42" i="1"/>
  <c r="N43" i="1"/>
  <c r="N44" i="1"/>
  <c r="N42" i="1"/>
  <c r="E42" i="1"/>
  <c r="G43" i="1"/>
  <c r="L43" i="1"/>
  <c r="L44" i="1"/>
  <c r="L42" i="1"/>
  <c r="J43" i="1"/>
  <c r="J44" i="1"/>
  <c r="J42" i="1"/>
  <c r="C45" i="1"/>
  <c r="P44" i="1"/>
  <c r="P43" i="1"/>
  <c r="G45" i="1"/>
  <c r="G33" i="1"/>
  <c r="E35" i="1"/>
  <c r="E33" i="1"/>
  <c r="C36" i="1"/>
  <c r="J34" i="1" s="1"/>
  <c r="N35" i="1"/>
  <c r="N34" i="1"/>
  <c r="G36" i="1"/>
  <c r="N33" i="1" s="1"/>
  <c r="G25" i="1"/>
  <c r="G24" i="1"/>
  <c r="E24" i="1"/>
  <c r="G27" i="1"/>
  <c r="N25" i="1" s="1"/>
  <c r="E27" i="1"/>
  <c r="L26" i="1" s="1"/>
  <c r="C27" i="1"/>
  <c r="J24" i="1" s="1"/>
  <c r="W18" i="1"/>
  <c r="W14" i="1"/>
  <c r="W15" i="1"/>
  <c r="W16" i="1"/>
  <c r="W13" i="1"/>
  <c r="E17" i="1"/>
  <c r="C17" i="1"/>
  <c r="C14" i="1"/>
  <c r="C16" i="1"/>
  <c r="C15" i="1"/>
  <c r="G16" i="1"/>
  <c r="I14" i="1"/>
  <c r="I17" i="1" s="1"/>
  <c r="G14" i="1"/>
  <c r="G17" i="1"/>
  <c r="P15" i="1" s="1"/>
  <c r="H56" i="1" l="1"/>
  <c r="O53" i="1" s="1"/>
  <c r="F56" i="1"/>
  <c r="M54" i="1" s="1"/>
  <c r="Q54" i="1" s="1"/>
  <c r="K53" i="1"/>
  <c r="K55" i="1"/>
  <c r="O54" i="1"/>
  <c r="O55" i="1"/>
  <c r="T57" i="1"/>
  <c r="X53" i="1" s="1"/>
  <c r="AB53" i="1" s="1"/>
  <c r="E45" i="1"/>
  <c r="S46" i="1"/>
  <c r="W42" i="1" s="1"/>
  <c r="AA42" i="1" s="1"/>
  <c r="J33" i="1"/>
  <c r="J35" i="1"/>
  <c r="E36" i="1"/>
  <c r="N24" i="1"/>
  <c r="P24" i="1" s="1"/>
  <c r="N26" i="1"/>
  <c r="L25" i="1"/>
  <c r="L24" i="1"/>
  <c r="J26" i="1"/>
  <c r="P26" i="1" s="1"/>
  <c r="J25" i="1"/>
  <c r="P25" i="1" s="1"/>
  <c r="L16" i="1"/>
  <c r="R16" i="1"/>
  <c r="R15" i="1"/>
  <c r="R14" i="1"/>
  <c r="P13" i="1"/>
  <c r="P16" i="1"/>
  <c r="P14" i="1"/>
  <c r="R13" i="1"/>
  <c r="M53" i="1" l="1"/>
  <c r="Q53" i="1"/>
  <c r="M55" i="1"/>
  <c r="Q55" i="1" s="1"/>
  <c r="L33" i="1"/>
  <c r="P33" i="1" s="1"/>
  <c r="L34" i="1"/>
  <c r="P34" i="1" s="1"/>
  <c r="L35" i="1"/>
  <c r="P35" i="1" s="1"/>
  <c r="S25" i="1"/>
  <c r="S24" i="1"/>
  <c r="S26" i="1"/>
  <c r="L14" i="1"/>
  <c r="L15" i="1"/>
  <c r="L13" i="1"/>
  <c r="N14" i="1"/>
  <c r="N13" i="1"/>
  <c r="T13" i="1" s="1"/>
  <c r="N15" i="1"/>
  <c r="T15" i="1" s="1"/>
  <c r="N16" i="1"/>
  <c r="T16" i="1" s="1"/>
  <c r="S34" i="1" l="1"/>
  <c r="S37" i="1" s="1"/>
  <c r="W33" i="1" s="1"/>
  <c r="AA33" i="1" s="1"/>
  <c r="S35" i="1"/>
  <c r="S33" i="1"/>
  <c r="S28" i="1"/>
  <c r="W24" i="1" s="1"/>
  <c r="AA24" i="1" s="1"/>
  <c r="T14" i="1"/>
  <c r="AA13" i="1" l="1"/>
  <c r="AE13" i="1" s="1"/>
</calcChain>
</file>

<file path=xl/sharedStrings.xml><?xml version="1.0" encoding="utf-8"?>
<sst xmlns="http://schemas.openxmlformats.org/spreadsheetml/2006/main" count="102" uniqueCount="27">
  <si>
    <t xml:space="preserve">Matriz (A) de comprobacion por pares: CRITERIOS  </t>
  </si>
  <si>
    <t xml:space="preserve">Multiplicacion de </t>
  </si>
  <si>
    <t xml:space="preserve">n </t>
  </si>
  <si>
    <t xml:space="preserve">Matriz normalizada (W):  </t>
  </si>
  <si>
    <t>Vector Prioridad</t>
  </si>
  <si>
    <t>matrices</t>
  </si>
  <si>
    <t>(opciones)</t>
  </si>
  <si>
    <t xml:space="preserve">IC </t>
  </si>
  <si>
    <t>IA</t>
  </si>
  <si>
    <t xml:space="preserve">RC </t>
  </si>
  <si>
    <t>Suma</t>
  </si>
  <si>
    <r>
      <rPr>
        <b/>
        <sz val="12"/>
        <color theme="1"/>
        <rFont val="Calibri"/>
        <family val="2"/>
        <scheme val="minor"/>
      </rPr>
      <t>Total N_Max (</t>
    </r>
    <r>
      <rPr>
        <b/>
        <sz val="12"/>
        <color theme="1"/>
        <rFont val="Calibri"/>
        <family val="2"/>
      </rPr>
      <t>λ aprox) =</t>
    </r>
  </si>
  <si>
    <t>ASI</t>
  </si>
  <si>
    <t>NV</t>
  </si>
  <si>
    <t>IT</t>
  </si>
  <si>
    <t>CF</t>
  </si>
  <si>
    <t>Matriz normalizada:</t>
  </si>
  <si>
    <t>Valor promedio</t>
  </si>
  <si>
    <t>Criterio nivel de vida (NV):</t>
  </si>
  <si>
    <t>Empleo 1</t>
  </si>
  <si>
    <t>Empleo 2</t>
  </si>
  <si>
    <t>Empleo 3</t>
  </si>
  <si>
    <t>Criterio interes en el trabajo (IT):</t>
  </si>
  <si>
    <t>Criterio cercanía familiares y amigos (CF):</t>
  </si>
  <si>
    <t>Matriz de alternativas vs criterios:</t>
  </si>
  <si>
    <t>TOTAL</t>
  </si>
  <si>
    <t>Criterio Alto nivel salario Inicial (ASI):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</si>
</sst>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44" formatCode="_ &quot;$&quot;\ * #,##0.00_ ;_ &quot;$&quot;\ * \-#,##0.00_ ;_ &quot;$&quot;\ * &quot;-&quot;??_ ;_ @_ "/>
    <numFmt numFmtId="164" formatCode="0.0000"/>
    <numFmt numFmtId="165" formatCode="0.000"/>
  </numFmts>
  <fonts count="10" x14ac:knownFonts="1">
    <font>
      <sz val="11"/>
      <color theme="1"/>
      <name val="Calibri"/>
      <family val="2"/>
      <scheme val="minor"/>
    </font>
    <font>
      <sz val="11"/>
      <color theme="1"/>
      <name val="Calibri"/>
      <family val="2"/>
      <scheme val="minor"/>
    </font>
    <font>
      <b/>
      <sz val="11"/>
      <color theme="1"/>
      <name val="Calibri"/>
      <family val="2"/>
      <scheme val="minor"/>
    </font>
    <font>
      <b/>
      <sz val="12"/>
      <color theme="1"/>
      <name val="Calibri"/>
      <family val="2"/>
      <scheme val="minor"/>
    </font>
    <font>
      <b/>
      <sz val="14"/>
      <color theme="1"/>
      <name val="Calibri"/>
      <family val="2"/>
      <scheme val="minor"/>
    </font>
    <font>
      <sz val="12"/>
      <color theme="1"/>
      <name val="Calibri"/>
      <family val="2"/>
      <scheme val="minor"/>
    </font>
    <font>
      <b/>
      <sz val="12"/>
      <color theme="1"/>
      <name val="Calibri"/>
      <family val="2"/>
    </font>
    <font>
      <sz val="11"/>
      <color rgb="FF000000"/>
      <name val="Calibri"/>
      <family val="2"/>
      <scheme val="minor"/>
    </font>
    <font>
      <sz val="12"/>
      <name val="Calibri"/>
      <family val="2"/>
      <scheme val="minor"/>
    </font>
    <font>
      <b/>
      <sz val="12"/>
      <name val="Calibri"/>
      <family val="2"/>
      <scheme val="minor"/>
    </font>
  </fonts>
  <fills count="10">
    <fill>
      <patternFill patternType="none"/>
    </fill>
    <fill>
      <patternFill patternType="gray125"/>
    </fill>
    <fill>
      <patternFill patternType="solid">
        <fgColor theme="4" tint="0.39997558519241921"/>
        <bgColor indexed="64"/>
      </patternFill>
    </fill>
    <fill>
      <patternFill patternType="solid">
        <fgColor rgb="FFFFFF00"/>
        <bgColor indexed="64"/>
      </patternFill>
    </fill>
    <fill>
      <patternFill patternType="solid">
        <fgColor theme="0"/>
        <bgColor indexed="64"/>
      </patternFill>
    </fill>
    <fill>
      <patternFill patternType="solid">
        <fgColor theme="2" tint="-0.249977111117893"/>
        <bgColor indexed="64"/>
      </patternFill>
    </fill>
    <fill>
      <patternFill patternType="solid">
        <fgColor rgb="FF92D050"/>
        <bgColor indexed="64"/>
      </patternFill>
    </fill>
    <fill>
      <patternFill patternType="solid">
        <fgColor theme="4" tint="0.79998168889431442"/>
        <bgColor indexed="64"/>
      </patternFill>
    </fill>
    <fill>
      <patternFill patternType="solid">
        <fgColor rgb="FFFFC000"/>
        <bgColor indexed="64"/>
      </patternFill>
    </fill>
    <fill>
      <patternFill patternType="solid">
        <fgColor rgb="FFFF0000"/>
        <bgColor indexed="64"/>
      </patternFill>
    </fill>
  </fills>
  <borders count="10">
    <border>
      <left/>
      <right/>
      <top/>
      <bottom/>
      <diagonal/>
    </border>
    <border>
      <left/>
      <right/>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diagonal/>
    </border>
  </borders>
  <cellStyleXfs count="2">
    <xf numFmtId="0" fontId="0" fillId="0" borderId="0"/>
    <xf numFmtId="44" fontId="1" fillId="0" borderId="0" applyFont="0" applyFill="0" applyBorder="0" applyAlignment="0" applyProtection="0"/>
  </cellStyleXfs>
  <cellXfs count="82">
    <xf numFmtId="0" fontId="0" fillId="0" borderId="0" xfId="0"/>
    <xf numFmtId="0" fontId="3" fillId="0" borderId="1" xfId="0" applyFont="1" applyBorder="1" applyAlignment="1"/>
    <xf numFmtId="0" fontId="0" fillId="0" borderId="1" xfId="0" applyBorder="1" applyAlignment="1"/>
    <xf numFmtId="0" fontId="3" fillId="0" borderId="0" xfId="0" applyFont="1" applyAlignment="1"/>
    <xf numFmtId="0" fontId="0" fillId="0" borderId="0" xfId="0" applyAlignment="1"/>
    <xf numFmtId="0" fontId="3" fillId="2" borderId="2" xfId="0" applyFont="1" applyFill="1" applyBorder="1" applyAlignment="1"/>
    <xf numFmtId="0" fontId="3" fillId="2" borderId="3" xfId="0" applyFont="1" applyFill="1" applyBorder="1" applyAlignment="1"/>
    <xf numFmtId="0" fontId="3" fillId="2" borderId="2" xfId="0" applyFont="1" applyFill="1" applyBorder="1" applyAlignment="1">
      <alignment horizontal="center"/>
    </xf>
    <xf numFmtId="0" fontId="3" fillId="2" borderId="3" xfId="0" applyFont="1" applyFill="1" applyBorder="1" applyAlignment="1">
      <alignment horizontal="center"/>
    </xf>
    <xf numFmtId="0" fontId="2" fillId="3" borderId="4" xfId="0" applyFont="1" applyFill="1" applyBorder="1" applyAlignment="1">
      <alignment horizontal="center"/>
    </xf>
    <xf numFmtId="0" fontId="2" fillId="3" borderId="5" xfId="0" applyFont="1" applyFill="1" applyBorder="1" applyAlignment="1">
      <alignment horizontal="center"/>
    </xf>
    <xf numFmtId="0" fontId="4" fillId="3" borderId="4" xfId="0" applyFont="1" applyFill="1" applyBorder="1" applyAlignment="1">
      <alignment horizontal="center"/>
    </xf>
    <xf numFmtId="0" fontId="4" fillId="3" borderId="5" xfId="0" applyFont="1" applyFill="1" applyBorder="1" applyAlignment="1">
      <alignment horizontal="center"/>
    </xf>
    <xf numFmtId="0" fontId="3" fillId="3" borderId="4" xfId="0" applyFont="1" applyFill="1" applyBorder="1" applyAlignment="1"/>
    <xf numFmtId="0" fontId="0" fillId="3" borderId="6" xfId="0" applyFill="1" applyBorder="1" applyAlignment="1"/>
    <xf numFmtId="0" fontId="0" fillId="3" borderId="6" xfId="0" applyFill="1" applyBorder="1"/>
    <xf numFmtId="0" fontId="0" fillId="3" borderId="5" xfId="0" applyFill="1" applyBorder="1"/>
    <xf numFmtId="0" fontId="3" fillId="3" borderId="4" xfId="0" applyFont="1" applyFill="1" applyBorder="1" applyAlignment="1">
      <alignment horizontal="center"/>
    </xf>
    <xf numFmtId="0" fontId="3" fillId="3" borderId="5" xfId="0" applyFont="1" applyFill="1" applyBorder="1" applyAlignment="1">
      <alignment horizontal="center"/>
    </xf>
    <xf numFmtId="0" fontId="3" fillId="2" borderId="7" xfId="0" applyFont="1" applyFill="1" applyBorder="1" applyAlignment="1"/>
    <xf numFmtId="0" fontId="3" fillId="2" borderId="8" xfId="0" applyFont="1" applyFill="1" applyBorder="1" applyAlignment="1"/>
    <xf numFmtId="0" fontId="3" fillId="2" borderId="7" xfId="0" applyFont="1" applyFill="1" applyBorder="1" applyAlignment="1">
      <alignment horizontal="center"/>
    </xf>
    <xf numFmtId="0" fontId="3" fillId="2" borderId="8" xfId="0" applyFont="1" applyFill="1" applyBorder="1" applyAlignment="1">
      <alignment horizontal="center"/>
    </xf>
    <xf numFmtId="0" fontId="3" fillId="2" borderId="4" xfId="0" applyFont="1" applyFill="1" applyBorder="1" applyAlignment="1">
      <alignment horizontal="center"/>
    </xf>
    <xf numFmtId="0" fontId="3" fillId="2" borderId="5" xfId="0" applyFont="1" applyFill="1" applyBorder="1" applyAlignment="1">
      <alignment horizontal="center"/>
    </xf>
    <xf numFmtId="2" fontId="5" fillId="4" borderId="7" xfId="0" applyNumberFormat="1" applyFont="1" applyFill="1" applyBorder="1" applyAlignment="1">
      <alignment horizontal="center"/>
    </xf>
    <xf numFmtId="2" fontId="5" fillId="4" borderId="8" xfId="0" applyNumberFormat="1" applyFont="1" applyFill="1" applyBorder="1" applyAlignment="1">
      <alignment horizontal="center"/>
    </xf>
    <xf numFmtId="2" fontId="5" fillId="4" borderId="1" xfId="0" applyNumberFormat="1" applyFont="1" applyFill="1" applyBorder="1" applyAlignment="1">
      <alignment horizontal="center"/>
    </xf>
    <xf numFmtId="164" fontId="5" fillId="4" borderId="4" xfId="0" applyNumberFormat="1" applyFont="1" applyFill="1" applyBorder="1" applyAlignment="1">
      <alignment horizontal="center"/>
    </xf>
    <xf numFmtId="164" fontId="5" fillId="4" borderId="5" xfId="0" applyNumberFormat="1" applyFont="1" applyFill="1" applyBorder="1" applyAlignment="1">
      <alignment horizontal="center"/>
    </xf>
    <xf numFmtId="164" fontId="5" fillId="4" borderId="6" xfId="0" applyNumberFormat="1" applyFont="1" applyFill="1" applyBorder="1" applyAlignment="1">
      <alignment horizontal="center"/>
    </xf>
    <xf numFmtId="164" fontId="5" fillId="4" borderId="7" xfId="0" applyNumberFormat="1" applyFont="1" applyFill="1" applyBorder="1" applyAlignment="1">
      <alignment horizontal="center"/>
    </xf>
    <xf numFmtId="164" fontId="5" fillId="4" borderId="8" xfId="0" applyNumberFormat="1" applyFont="1" applyFill="1" applyBorder="1" applyAlignment="1">
      <alignment horizontal="center"/>
    </xf>
    <xf numFmtId="2" fontId="5" fillId="4" borderId="4" xfId="0" applyNumberFormat="1" applyFont="1" applyFill="1" applyBorder="1" applyAlignment="1">
      <alignment horizontal="center"/>
    </xf>
    <xf numFmtId="2" fontId="5" fillId="4" borderId="5" xfId="0" applyNumberFormat="1" applyFont="1" applyFill="1" applyBorder="1" applyAlignment="1">
      <alignment horizontal="center"/>
    </xf>
    <xf numFmtId="2" fontId="5" fillId="3" borderId="4" xfId="0" applyNumberFormat="1" applyFont="1" applyFill="1" applyBorder="1" applyAlignment="1">
      <alignment horizontal="center"/>
    </xf>
    <xf numFmtId="2" fontId="5" fillId="3" borderId="5" xfId="0" applyNumberFormat="1" applyFont="1" applyFill="1" applyBorder="1" applyAlignment="1">
      <alignment horizontal="center"/>
    </xf>
    <xf numFmtId="0" fontId="4" fillId="3" borderId="7" xfId="0" applyFont="1" applyFill="1" applyBorder="1" applyAlignment="1">
      <alignment horizontal="center"/>
    </xf>
    <xf numFmtId="0" fontId="4" fillId="3" borderId="8" xfId="0" applyFont="1" applyFill="1" applyBorder="1" applyAlignment="1">
      <alignment horizontal="center"/>
    </xf>
    <xf numFmtId="0" fontId="4" fillId="5" borderId="4" xfId="0" applyFont="1" applyFill="1" applyBorder="1" applyAlignment="1">
      <alignment horizontal="center"/>
    </xf>
    <xf numFmtId="0" fontId="4" fillId="5" borderId="5" xfId="0" applyFont="1" applyFill="1" applyBorder="1" applyAlignment="1">
      <alignment horizontal="center"/>
    </xf>
    <xf numFmtId="2" fontId="5" fillId="0" borderId="7" xfId="0" applyNumberFormat="1" applyFont="1" applyBorder="1" applyAlignment="1">
      <alignment horizontal="center"/>
    </xf>
    <xf numFmtId="2" fontId="5" fillId="0" borderId="8" xfId="0" applyNumberFormat="1" applyFont="1" applyBorder="1" applyAlignment="1">
      <alignment horizontal="center"/>
    </xf>
    <xf numFmtId="0" fontId="3" fillId="5" borderId="4" xfId="0" applyFont="1" applyFill="1" applyBorder="1" applyAlignment="1"/>
    <xf numFmtId="0" fontId="0" fillId="5" borderId="6" xfId="0" applyFill="1" applyBorder="1" applyAlignment="1"/>
    <xf numFmtId="0" fontId="0" fillId="5" borderId="5" xfId="0" applyFill="1" applyBorder="1" applyAlignment="1"/>
    <xf numFmtId="0" fontId="3" fillId="0" borderId="0" xfId="0" applyFont="1" applyAlignment="1"/>
    <xf numFmtId="0" fontId="7" fillId="0" borderId="1" xfId="0" applyFont="1" applyBorder="1" applyAlignment="1"/>
    <xf numFmtId="0" fontId="0" fillId="0" borderId="1" xfId="0" applyBorder="1" applyAlignment="1"/>
    <xf numFmtId="0" fontId="0" fillId="2" borderId="2" xfId="0" applyFill="1" applyBorder="1"/>
    <xf numFmtId="0" fontId="0" fillId="2" borderId="9" xfId="0" applyFill="1" applyBorder="1"/>
    <xf numFmtId="0" fontId="4" fillId="2" borderId="4" xfId="0" applyFont="1" applyFill="1" applyBorder="1" applyAlignment="1">
      <alignment horizontal="center"/>
    </xf>
    <xf numFmtId="0" fontId="4" fillId="2" borderId="5" xfId="0" applyFont="1" applyFill="1" applyBorder="1" applyAlignment="1">
      <alignment horizontal="center"/>
    </xf>
    <xf numFmtId="0" fontId="3" fillId="2" borderId="4" xfId="0" applyFont="1" applyFill="1" applyBorder="1" applyAlignment="1"/>
    <xf numFmtId="0" fontId="0" fillId="2" borderId="6" xfId="0" applyFill="1" applyBorder="1" applyAlignment="1"/>
    <xf numFmtId="0" fontId="0" fillId="2" borderId="6" xfId="0" applyFill="1" applyBorder="1"/>
    <xf numFmtId="0" fontId="0" fillId="2" borderId="5" xfId="0" applyFill="1" applyBorder="1"/>
    <xf numFmtId="0" fontId="3" fillId="2" borderId="6" xfId="0" applyFont="1" applyFill="1" applyBorder="1" applyAlignment="1">
      <alignment horizontal="center"/>
    </xf>
    <xf numFmtId="164" fontId="5" fillId="6" borderId="7" xfId="0" applyNumberFormat="1" applyFont="1" applyFill="1" applyBorder="1" applyAlignment="1">
      <alignment horizontal="center"/>
    </xf>
    <xf numFmtId="164" fontId="5" fillId="6" borderId="8" xfId="0" applyNumberFormat="1" applyFont="1" applyFill="1" applyBorder="1" applyAlignment="1">
      <alignment horizontal="center"/>
    </xf>
    <xf numFmtId="164" fontId="8" fillId="4" borderId="7" xfId="0" applyNumberFormat="1" applyFont="1" applyFill="1" applyBorder="1" applyAlignment="1">
      <alignment horizontal="center"/>
    </xf>
    <xf numFmtId="164" fontId="8" fillId="4" borderId="8" xfId="0" applyNumberFormat="1" applyFont="1" applyFill="1" applyBorder="1" applyAlignment="1">
      <alignment horizontal="center"/>
    </xf>
    <xf numFmtId="0" fontId="3" fillId="0" borderId="1" xfId="0" applyFont="1" applyBorder="1" applyAlignment="1">
      <alignment wrapText="1"/>
    </xf>
    <xf numFmtId="165" fontId="5" fillId="4" borderId="4" xfId="0" applyNumberFormat="1" applyFont="1" applyFill="1" applyBorder="1" applyAlignment="1">
      <alignment horizontal="center"/>
    </xf>
    <xf numFmtId="165" fontId="5" fillId="4" borderId="5" xfId="0" applyNumberFormat="1" applyFont="1" applyFill="1" applyBorder="1" applyAlignment="1">
      <alignment horizontal="center"/>
    </xf>
    <xf numFmtId="0" fontId="0" fillId="0" borderId="0" xfId="0" applyAlignment="1"/>
    <xf numFmtId="44" fontId="0" fillId="0" borderId="0" xfId="1" applyFont="1"/>
    <xf numFmtId="44" fontId="0" fillId="0" borderId="1" xfId="1" applyFont="1" applyBorder="1" applyAlignment="1"/>
    <xf numFmtId="0" fontId="3" fillId="0" borderId="0" xfId="0" applyFont="1" applyBorder="1" applyAlignment="1"/>
    <xf numFmtId="0" fontId="0" fillId="7" borderId="4" xfId="0" applyFill="1" applyBorder="1"/>
    <xf numFmtId="0" fontId="0" fillId="7" borderId="5" xfId="0" applyFill="1" applyBorder="1"/>
    <xf numFmtId="0" fontId="4" fillId="7" borderId="6" xfId="0" applyFont="1" applyFill="1" applyBorder="1" applyAlignment="1">
      <alignment horizontal="center"/>
    </xf>
    <xf numFmtId="0" fontId="4" fillId="7" borderId="5" xfId="0" applyFont="1" applyFill="1" applyBorder="1" applyAlignment="1">
      <alignment horizontal="center"/>
    </xf>
    <xf numFmtId="0" fontId="4" fillId="7" borderId="4" xfId="0" applyFont="1" applyFill="1" applyBorder="1" applyAlignment="1">
      <alignment horizontal="center"/>
    </xf>
    <xf numFmtId="2" fontId="9" fillId="7" borderId="4" xfId="0" applyNumberFormat="1" applyFont="1" applyFill="1" applyBorder="1" applyAlignment="1">
      <alignment horizontal="center"/>
    </xf>
    <xf numFmtId="2" fontId="9" fillId="7" borderId="5" xfId="0" applyNumberFormat="1" applyFont="1" applyFill="1" applyBorder="1" applyAlignment="1">
      <alignment horizontal="center"/>
    </xf>
    <xf numFmtId="0" fontId="4" fillId="7" borderId="7" xfId="0" applyFont="1" applyFill="1" applyBorder="1" applyAlignment="1">
      <alignment horizontal="center"/>
    </xf>
    <xf numFmtId="0" fontId="4" fillId="7" borderId="8" xfId="0" applyFont="1" applyFill="1" applyBorder="1" applyAlignment="1">
      <alignment horizontal="center"/>
    </xf>
    <xf numFmtId="164" fontId="5" fillId="9" borderId="7" xfId="0" applyNumberFormat="1" applyFont="1" applyFill="1" applyBorder="1" applyAlignment="1">
      <alignment horizontal="center"/>
    </xf>
    <xf numFmtId="164" fontId="5" fillId="9" borderId="8" xfId="0" applyNumberFormat="1" applyFont="1" applyFill="1" applyBorder="1" applyAlignment="1">
      <alignment horizontal="center"/>
    </xf>
    <xf numFmtId="164" fontId="8" fillId="8" borderId="7" xfId="0" applyNumberFormat="1" applyFont="1" applyFill="1" applyBorder="1" applyAlignment="1">
      <alignment horizontal="center"/>
    </xf>
    <xf numFmtId="164" fontId="8" fillId="8" borderId="8" xfId="0" applyNumberFormat="1" applyFont="1" applyFill="1" applyBorder="1" applyAlignment="1">
      <alignment horizontal="center"/>
    </xf>
  </cellXfs>
  <cellStyles count="2">
    <cellStyle name="Moneda" xfId="1" builtinId="4"/>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66675</xdr:rowOff>
    </xdr:from>
    <xdr:to>
      <xdr:col>3</xdr:col>
      <xdr:colOff>9525</xdr:colOff>
      <xdr:row>2</xdr:row>
      <xdr:rowOff>28575</xdr:rowOff>
    </xdr:to>
    <xdr:sp macro="" textlink="">
      <xdr:nvSpPr>
        <xdr:cNvPr id="2" name="CuadroTexto 1"/>
        <xdr:cNvSpPr txBox="1"/>
      </xdr:nvSpPr>
      <xdr:spPr>
        <a:xfrm>
          <a:off x="0" y="66675"/>
          <a:ext cx="1838325" cy="3429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AR" sz="1400" b="1"/>
            <a:t>Desicion Multicriterio</a:t>
          </a:r>
        </a:p>
      </xdr:txBody>
    </xdr:sp>
    <xdr:clientData/>
  </xdr:twoCellAnchor>
  <xdr:twoCellAnchor>
    <xdr:from>
      <xdr:col>0</xdr:col>
      <xdr:colOff>0</xdr:colOff>
      <xdr:row>2</xdr:row>
      <xdr:rowOff>76200</xdr:rowOff>
    </xdr:from>
    <xdr:to>
      <xdr:col>8</xdr:col>
      <xdr:colOff>180974</xdr:colOff>
      <xdr:row>9</xdr:row>
      <xdr:rowOff>0</xdr:rowOff>
    </xdr:to>
    <xdr:sp macro="" textlink="">
      <xdr:nvSpPr>
        <xdr:cNvPr id="3" name="CuadroTexto 2"/>
        <xdr:cNvSpPr txBox="1"/>
      </xdr:nvSpPr>
      <xdr:spPr>
        <a:xfrm>
          <a:off x="0" y="457200"/>
          <a:ext cx="5057774" cy="12573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AR"/>
            <a:t>7. Patricia quiere determinar lo bien que califica cada una de las alternativas de empleos que está considerando, para de esta manera escoger el que mejor. Para ello ha determinado cuatros criterios: I). Alto nivel salario Inicial, II). Nivel de vida donde se ubica el empleo, III). Interés en el trabajo. IV). Ubicación del trabajo cerca de parientes y amigos. Por otro lado María nos ha confeccionado una matriz con las preferencias de cada criterio, que se muestra a continuación: </a:t>
          </a:r>
          <a:endParaRPr lang="es-AR" sz="1100"/>
        </a:p>
      </xdr:txBody>
    </xdr:sp>
    <xdr:clientData/>
  </xdr:twoCellAnchor>
  <xdr:twoCellAnchor>
    <xdr:from>
      <xdr:col>27</xdr:col>
      <xdr:colOff>266701</xdr:colOff>
      <xdr:row>14</xdr:row>
      <xdr:rowOff>76200</xdr:rowOff>
    </xdr:from>
    <xdr:to>
      <xdr:col>31</xdr:col>
      <xdr:colOff>19051</xdr:colOff>
      <xdr:row>18</xdr:row>
      <xdr:rowOff>123825</xdr:rowOff>
    </xdr:to>
    <xdr:sp macro="" textlink="">
      <xdr:nvSpPr>
        <xdr:cNvPr id="4" name="CuadroTexto 3"/>
        <xdr:cNvSpPr txBox="1"/>
      </xdr:nvSpPr>
      <xdr:spPr>
        <a:xfrm>
          <a:off x="17316451" y="5429250"/>
          <a:ext cx="2190750" cy="10001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ES" sz="1100">
              <a:solidFill>
                <a:schemeClr val="dk1"/>
              </a:solidFill>
              <a:effectLst/>
              <a:latin typeface="+mn-lt"/>
              <a:ea typeface="+mn-ea"/>
              <a:cs typeface="+mn-cs"/>
            </a:rPr>
            <a:t>Índice</a:t>
          </a:r>
          <a:r>
            <a:rPr lang="es-ES" sz="1100" baseline="0">
              <a:solidFill>
                <a:schemeClr val="dk1"/>
              </a:solidFill>
              <a:effectLst/>
              <a:latin typeface="+mn-lt"/>
              <a:ea typeface="+mn-ea"/>
              <a:cs typeface="+mn-cs"/>
            </a:rPr>
            <a:t> de consistencia</a:t>
          </a:r>
          <a:endParaRPr lang="es-AR">
            <a:effectLst/>
          </a:endParaRPr>
        </a:p>
        <a:p>
          <a:r>
            <a:rPr lang="es-ES" sz="1100">
              <a:solidFill>
                <a:schemeClr val="dk1"/>
              </a:solidFill>
              <a:effectLst/>
              <a:latin typeface="+mn-lt"/>
              <a:ea typeface="+mn-ea"/>
              <a:cs typeface="+mn-cs"/>
            </a:rPr>
            <a:t>IC = (Nmax-n)</a:t>
          </a:r>
          <a:r>
            <a:rPr lang="es-ES" sz="1100" baseline="0">
              <a:solidFill>
                <a:schemeClr val="dk1"/>
              </a:solidFill>
              <a:effectLst/>
              <a:latin typeface="+mn-lt"/>
              <a:ea typeface="+mn-ea"/>
              <a:cs typeface="+mn-cs"/>
            </a:rPr>
            <a:t> / (n-1)</a:t>
          </a:r>
          <a:endParaRPr lang="es-AR">
            <a:effectLst/>
          </a:endParaRPr>
        </a:p>
        <a:p>
          <a:pPr eaLnBrk="1" fontAlgn="auto" latinLnBrk="0" hangingPunct="1"/>
          <a:r>
            <a:rPr lang="es-ES" sz="1100" baseline="0">
              <a:solidFill>
                <a:schemeClr val="dk1"/>
              </a:solidFill>
              <a:effectLst/>
              <a:latin typeface="+mn-lt"/>
              <a:ea typeface="+mn-ea"/>
              <a:cs typeface="+mn-cs"/>
            </a:rPr>
            <a:t>IC = (4,27-4)/(4-1) =  0,0897</a:t>
          </a:r>
          <a:endParaRPr lang="es-AR">
            <a:effectLst/>
          </a:endParaRPr>
        </a:p>
        <a:p>
          <a:pPr eaLnBrk="1" fontAlgn="auto" latinLnBrk="0" hangingPunct="1"/>
          <a:r>
            <a:rPr lang="es-ES" sz="1100">
              <a:solidFill>
                <a:schemeClr val="dk1"/>
              </a:solidFill>
              <a:effectLst/>
              <a:latin typeface="+mn-lt"/>
              <a:ea typeface="+mn-ea"/>
              <a:cs typeface="+mn-cs"/>
            </a:rPr>
            <a:t>Razón</a:t>
          </a:r>
          <a:r>
            <a:rPr lang="es-ES" sz="1100" baseline="0">
              <a:solidFill>
                <a:schemeClr val="dk1"/>
              </a:solidFill>
              <a:effectLst/>
              <a:latin typeface="+mn-lt"/>
              <a:ea typeface="+mn-ea"/>
              <a:cs typeface="+mn-cs"/>
            </a:rPr>
            <a:t> de consistencia RC &lt;= 0,1</a:t>
          </a:r>
          <a:endParaRPr lang="es-AR">
            <a:effectLst/>
          </a:endParaRPr>
        </a:p>
        <a:p>
          <a:pPr eaLnBrk="1" fontAlgn="auto" latinLnBrk="0" hangingPunct="1"/>
          <a:r>
            <a:rPr lang="es-ES" sz="1100">
              <a:solidFill>
                <a:schemeClr val="dk1"/>
              </a:solidFill>
              <a:effectLst/>
              <a:latin typeface="+mn-lt"/>
              <a:ea typeface="+mn-ea"/>
              <a:cs typeface="+mn-cs"/>
            </a:rPr>
            <a:t>RC</a:t>
          </a:r>
          <a:r>
            <a:rPr lang="es-ES" sz="1100" baseline="0">
              <a:solidFill>
                <a:schemeClr val="dk1"/>
              </a:solidFill>
              <a:effectLst/>
              <a:latin typeface="+mn-lt"/>
              <a:ea typeface="+mn-ea"/>
              <a:cs typeface="+mn-cs"/>
            </a:rPr>
            <a:t> = IC /AI = 0,0897/0,9 = 0,0996</a:t>
          </a:r>
          <a:endParaRPr lang="es-AR">
            <a:effectLst/>
          </a:endParaRPr>
        </a:p>
      </xdr:txBody>
    </xdr:sp>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0:AF65"/>
  <sheetViews>
    <sheetView tabSelected="1" topLeftCell="A3" workbookViewId="0">
      <selection activeCell="K64" sqref="K64:L64"/>
    </sheetView>
  </sheetViews>
  <sheetFormatPr baseColWidth="10" defaultColWidth="9.140625" defaultRowHeight="15" x14ac:dyDescent="0.25"/>
  <cols>
    <col min="1" max="1" width="10.42578125" bestFit="1" customWidth="1"/>
  </cols>
  <sheetData>
    <row r="10" spans="1:32" ht="15.75" thickBot="1" x14ac:dyDescent="0.3"/>
    <row r="11" spans="1:32" ht="16.5" thickBot="1" x14ac:dyDescent="0.3">
      <c r="A11" s="1" t="s">
        <v>0</v>
      </c>
      <c r="B11" s="1"/>
      <c r="C11" s="1"/>
      <c r="D11" s="1"/>
      <c r="E11" s="1"/>
      <c r="F11" s="2"/>
      <c r="L11" s="3"/>
      <c r="M11" s="4"/>
      <c r="N11" s="4"/>
      <c r="W11" s="5" t="s">
        <v>1</v>
      </c>
      <c r="X11" s="6"/>
      <c r="Y11" s="7" t="s">
        <v>2</v>
      </c>
      <c r="Z11" s="8"/>
    </row>
    <row r="12" spans="1:32" ht="19.5" thickBot="1" x14ac:dyDescent="0.35">
      <c r="A12" s="9"/>
      <c r="B12" s="10"/>
      <c r="C12" s="11" t="s">
        <v>12</v>
      </c>
      <c r="D12" s="12"/>
      <c r="E12" s="37" t="s">
        <v>13</v>
      </c>
      <c r="F12" s="38"/>
      <c r="G12" s="11" t="s">
        <v>14</v>
      </c>
      <c r="H12" s="12"/>
      <c r="I12" s="11" t="s">
        <v>15</v>
      </c>
      <c r="J12" s="12"/>
      <c r="L12" s="13" t="s">
        <v>3</v>
      </c>
      <c r="M12" s="14"/>
      <c r="N12" s="14"/>
      <c r="O12" s="15"/>
      <c r="P12" s="15"/>
      <c r="Q12" s="15"/>
      <c r="R12" s="15"/>
      <c r="S12" s="16"/>
      <c r="T12" s="17" t="s">
        <v>4</v>
      </c>
      <c r="U12" s="18"/>
      <c r="W12" s="19" t="s">
        <v>5</v>
      </c>
      <c r="X12" s="20"/>
      <c r="Y12" s="21" t="s">
        <v>6</v>
      </c>
      <c r="Z12" s="22"/>
      <c r="AA12" s="23" t="s">
        <v>7</v>
      </c>
      <c r="AB12" s="24"/>
      <c r="AC12" s="23" t="s">
        <v>8</v>
      </c>
      <c r="AD12" s="24"/>
      <c r="AE12" s="23" t="s">
        <v>9</v>
      </c>
      <c r="AF12" s="24"/>
    </row>
    <row r="13" spans="1:32" ht="19.5" thickBot="1" x14ac:dyDescent="0.35">
      <c r="A13" s="11" t="s">
        <v>12</v>
      </c>
      <c r="B13" s="12"/>
      <c r="C13" s="25">
        <v>1</v>
      </c>
      <c r="D13" s="26"/>
      <c r="E13" s="25">
        <v>5</v>
      </c>
      <c r="F13" s="26"/>
      <c r="G13" s="25">
        <v>2</v>
      </c>
      <c r="H13" s="26"/>
      <c r="I13" s="27">
        <v>4</v>
      </c>
      <c r="J13" s="26"/>
      <c r="L13" s="28">
        <f>C13/$C$17</f>
        <v>0.51282051282051289</v>
      </c>
      <c r="M13" s="29"/>
      <c r="N13" s="28">
        <f>E13/$E$17</f>
        <v>0.5</v>
      </c>
      <c r="O13" s="29"/>
      <c r="P13" s="28">
        <f>G13/$G$17</f>
        <v>0.5</v>
      </c>
      <c r="Q13" s="29"/>
      <c r="R13" s="30">
        <f>I13/$I$17</f>
        <v>0.53333333333333333</v>
      </c>
      <c r="S13" s="29"/>
      <c r="T13" s="31">
        <f>AVERAGE(L13:S13)</f>
        <v>0.5115384615384615</v>
      </c>
      <c r="U13" s="32"/>
      <c r="W13" s="33">
        <f>$T$13*C13+$T$14*E13+$T$15*G13+$T$16*I13</f>
        <v>2.077403846153846</v>
      </c>
      <c r="X13" s="34"/>
      <c r="Y13" s="35">
        <v>4</v>
      </c>
      <c r="Z13" s="36"/>
      <c r="AA13" s="33">
        <f>(W18-Y13)/(Y13-1)</f>
        <v>1.8637820512820369E-2</v>
      </c>
      <c r="AB13" s="34"/>
      <c r="AC13" s="35">
        <v>0.89</v>
      </c>
      <c r="AD13" s="36"/>
      <c r="AE13" s="28">
        <f>AA13/AC13</f>
        <v>2.0941371362719514E-2</v>
      </c>
      <c r="AF13" s="29"/>
    </row>
    <row r="14" spans="1:32" ht="19.5" thickBot="1" x14ac:dyDescent="0.35">
      <c r="A14" s="37" t="s">
        <v>13</v>
      </c>
      <c r="B14" s="38"/>
      <c r="C14" s="25">
        <f>1/5</f>
        <v>0.2</v>
      </c>
      <c r="D14" s="26"/>
      <c r="E14" s="25">
        <v>1</v>
      </c>
      <c r="F14" s="26"/>
      <c r="G14" s="25">
        <f>1/2</f>
        <v>0.5</v>
      </c>
      <c r="H14" s="26"/>
      <c r="I14" s="27">
        <f>1/2</f>
        <v>0.5</v>
      </c>
      <c r="J14" s="26"/>
      <c r="L14" s="28">
        <f t="shared" ref="L14:L16" si="0">C14/$C$17</f>
        <v>0.10256410256410257</v>
      </c>
      <c r="M14" s="29"/>
      <c r="N14" s="28">
        <f t="shared" ref="N14:N16" si="1">E14/$E$17</f>
        <v>0.1</v>
      </c>
      <c r="O14" s="29"/>
      <c r="P14" s="28">
        <f t="shared" ref="P14:P16" si="2">G14/$G$17</f>
        <v>0.125</v>
      </c>
      <c r="Q14" s="29"/>
      <c r="R14" s="30">
        <f t="shared" ref="R14:R16" si="3">I14/$I$17</f>
        <v>6.6666666666666666E-2</v>
      </c>
      <c r="S14" s="29"/>
      <c r="T14" s="31">
        <f>AVERAGE(L14:S14)</f>
        <v>9.8557692307692304E-2</v>
      </c>
      <c r="U14" s="32"/>
      <c r="W14" s="33">
        <f t="shared" ref="W14:W16" si="4">$T$13*C14+$T$14*E14+$T$15*G14+$T$16*I14</f>
        <v>0.39581730769230772</v>
      </c>
      <c r="X14" s="34"/>
    </row>
    <row r="15" spans="1:32" ht="19.5" thickBot="1" x14ac:dyDescent="0.35">
      <c r="A15" s="11" t="s">
        <v>14</v>
      </c>
      <c r="B15" s="12"/>
      <c r="C15" s="25">
        <f>1/2</f>
        <v>0.5</v>
      </c>
      <c r="D15" s="26"/>
      <c r="E15" s="25">
        <v>2</v>
      </c>
      <c r="F15" s="26"/>
      <c r="G15" s="25">
        <v>1</v>
      </c>
      <c r="H15" s="26"/>
      <c r="I15" s="27">
        <v>2</v>
      </c>
      <c r="J15" s="26"/>
      <c r="L15" s="28">
        <f t="shared" si="0"/>
        <v>0.25641025641025644</v>
      </c>
      <c r="M15" s="29"/>
      <c r="N15" s="28">
        <f t="shared" si="1"/>
        <v>0.2</v>
      </c>
      <c r="O15" s="29"/>
      <c r="P15" s="28">
        <f t="shared" si="2"/>
        <v>0.25</v>
      </c>
      <c r="Q15" s="29"/>
      <c r="R15" s="30">
        <f t="shared" si="3"/>
        <v>0.26666666666666666</v>
      </c>
      <c r="S15" s="29"/>
      <c r="T15" s="31">
        <f>AVERAGE(L15:S15)</f>
        <v>0.24326923076923079</v>
      </c>
      <c r="U15" s="32"/>
      <c r="W15" s="33">
        <f t="shared" si="4"/>
        <v>0.98942307692307696</v>
      </c>
      <c r="X15" s="34"/>
    </row>
    <row r="16" spans="1:32" ht="19.5" thickBot="1" x14ac:dyDescent="0.35">
      <c r="A16" s="37" t="s">
        <v>15</v>
      </c>
      <c r="B16" s="38"/>
      <c r="C16" s="25">
        <f>1/4</f>
        <v>0.25</v>
      </c>
      <c r="D16" s="26"/>
      <c r="E16" s="25">
        <v>2</v>
      </c>
      <c r="F16" s="26"/>
      <c r="G16" s="25">
        <f>1/2</f>
        <v>0.5</v>
      </c>
      <c r="H16" s="26"/>
      <c r="I16" s="27">
        <v>1</v>
      </c>
      <c r="J16" s="26"/>
      <c r="L16" s="28">
        <f t="shared" si="0"/>
        <v>0.12820512820512822</v>
      </c>
      <c r="M16" s="29"/>
      <c r="N16" s="28">
        <f t="shared" si="1"/>
        <v>0.2</v>
      </c>
      <c r="O16" s="29"/>
      <c r="P16" s="28">
        <f t="shared" si="2"/>
        <v>0.125</v>
      </c>
      <c r="Q16" s="29"/>
      <c r="R16" s="30">
        <f t="shared" si="3"/>
        <v>0.13333333333333333</v>
      </c>
      <c r="S16" s="29"/>
      <c r="T16" s="31">
        <f>AVERAGE(L16:S16)</f>
        <v>0.14663461538461539</v>
      </c>
      <c r="U16" s="32"/>
      <c r="W16" s="33">
        <f t="shared" si="4"/>
        <v>0.59326923076923077</v>
      </c>
      <c r="X16" s="34"/>
    </row>
    <row r="17" spans="1:28" ht="19.5" thickBot="1" x14ac:dyDescent="0.35">
      <c r="A17" s="39" t="s">
        <v>10</v>
      </c>
      <c r="B17" s="40"/>
      <c r="C17" s="41">
        <f>SUM(C13:D16)</f>
        <v>1.95</v>
      </c>
      <c r="D17" s="42"/>
      <c r="E17" s="41">
        <f>SUM(E13:F16)</f>
        <v>10</v>
      </c>
      <c r="F17" s="42"/>
      <c r="G17" s="41">
        <f>SUM(G13:H16)</f>
        <v>4</v>
      </c>
      <c r="H17" s="42"/>
      <c r="I17" s="41">
        <f>SUM(I13:J16)</f>
        <v>7.5</v>
      </c>
      <c r="J17" s="42"/>
    </row>
    <row r="18" spans="1:28" ht="16.5" thickBot="1" x14ac:dyDescent="0.3">
      <c r="T18" s="43" t="s">
        <v>11</v>
      </c>
      <c r="U18" s="44"/>
      <c r="V18" s="45"/>
      <c r="W18" s="33">
        <f>SUM(W13:X16)</f>
        <v>4.0559134615384611</v>
      </c>
      <c r="X18" s="34"/>
    </row>
    <row r="21" spans="1:28" ht="15.75" thickBot="1" x14ac:dyDescent="0.3"/>
    <row r="22" spans="1:28" ht="16.5" thickBot="1" x14ac:dyDescent="0.3">
      <c r="A22" s="1" t="s">
        <v>18</v>
      </c>
      <c r="B22" s="1"/>
      <c r="C22" s="2"/>
      <c r="J22" s="47"/>
      <c r="K22" s="48"/>
      <c r="S22" s="5" t="s">
        <v>1</v>
      </c>
      <c r="T22" s="6"/>
      <c r="U22" s="7" t="s">
        <v>2</v>
      </c>
      <c r="V22" s="8"/>
    </row>
    <row r="23" spans="1:28" ht="19.5" thickBot="1" x14ac:dyDescent="0.35">
      <c r="A23" s="49"/>
      <c r="B23" s="50"/>
      <c r="C23" s="51" t="s">
        <v>19</v>
      </c>
      <c r="D23" s="52"/>
      <c r="E23" s="51" t="s">
        <v>20</v>
      </c>
      <c r="F23" s="52"/>
      <c r="G23" s="51" t="s">
        <v>21</v>
      </c>
      <c r="H23" s="52"/>
      <c r="J23" s="53" t="s">
        <v>16</v>
      </c>
      <c r="K23" s="54"/>
      <c r="L23" s="54"/>
      <c r="M23" s="55"/>
      <c r="N23" s="55"/>
      <c r="O23" s="56"/>
      <c r="P23" s="57" t="s">
        <v>17</v>
      </c>
      <c r="Q23" s="24"/>
      <c r="S23" s="19" t="s">
        <v>5</v>
      </c>
      <c r="T23" s="20"/>
      <c r="U23" s="21" t="s">
        <v>6</v>
      </c>
      <c r="V23" s="22"/>
      <c r="W23" s="23" t="s">
        <v>7</v>
      </c>
      <c r="X23" s="24"/>
      <c r="Y23" s="23" t="s">
        <v>8</v>
      </c>
      <c r="Z23" s="24"/>
      <c r="AA23" s="23" t="s">
        <v>9</v>
      </c>
      <c r="AB23" s="24"/>
    </row>
    <row r="24" spans="1:28" ht="19.5" thickBot="1" x14ac:dyDescent="0.35">
      <c r="A24" s="51" t="s">
        <v>19</v>
      </c>
      <c r="B24" s="52"/>
      <c r="C24" s="25">
        <v>1</v>
      </c>
      <c r="D24" s="26"/>
      <c r="E24" s="25">
        <f>1/2</f>
        <v>0.5</v>
      </c>
      <c r="F24" s="26"/>
      <c r="G24" s="25">
        <f>1/3</f>
        <v>0.33333333333333331</v>
      </c>
      <c r="H24" s="26"/>
      <c r="J24" s="31">
        <f>C24/$C$27</f>
        <v>0.16666666666666666</v>
      </c>
      <c r="K24" s="32"/>
      <c r="L24" s="31">
        <f>E24/$E$27</f>
        <v>0.1111111111111111</v>
      </c>
      <c r="M24" s="32"/>
      <c r="N24" s="31">
        <f>G24/$G$27</f>
        <v>0.2</v>
      </c>
      <c r="O24" s="32"/>
      <c r="P24" s="31">
        <f>AVERAGE(J24:O24)</f>
        <v>0.15925925925925927</v>
      </c>
      <c r="Q24" s="32"/>
      <c r="S24" s="33">
        <f>$P$24*C24+$P$25*E24+$P$26*G24</f>
        <v>0.48148148148148151</v>
      </c>
      <c r="T24" s="34"/>
      <c r="U24" s="35">
        <v>3</v>
      </c>
      <c r="V24" s="36"/>
      <c r="W24" s="28">
        <f>(S28-U24)/(U24-1)</f>
        <v>3.5185185185185208E-2</v>
      </c>
      <c r="X24" s="29"/>
      <c r="Y24" s="35">
        <v>0.57999999999999996</v>
      </c>
      <c r="Z24" s="36"/>
      <c r="AA24" s="28">
        <f>W24/Y24</f>
        <v>6.0664112388250362E-2</v>
      </c>
      <c r="AB24" s="29"/>
    </row>
    <row r="25" spans="1:28" ht="19.5" thickBot="1" x14ac:dyDescent="0.35">
      <c r="A25" s="51" t="s">
        <v>20</v>
      </c>
      <c r="B25" s="52"/>
      <c r="C25" s="25">
        <v>2</v>
      </c>
      <c r="D25" s="26"/>
      <c r="E25" s="25">
        <v>1</v>
      </c>
      <c r="F25" s="26"/>
      <c r="G25" s="25">
        <f>1/3</f>
        <v>0.33333333333333331</v>
      </c>
      <c r="H25" s="26"/>
      <c r="J25" s="31">
        <f t="shared" ref="J25:J26" si="5">C25/$C$27</f>
        <v>0.33333333333333331</v>
      </c>
      <c r="K25" s="32"/>
      <c r="L25" s="31">
        <f t="shared" ref="L25:L26" si="6">E25/$E$27</f>
        <v>0.22222222222222221</v>
      </c>
      <c r="M25" s="32"/>
      <c r="N25" s="31">
        <f t="shared" ref="N25:N26" si="7">G25/$G$27</f>
        <v>0.2</v>
      </c>
      <c r="O25" s="32"/>
      <c r="P25" s="31">
        <f>AVERAGE(J25:O25)</f>
        <v>0.25185185185185183</v>
      </c>
      <c r="Q25" s="32"/>
      <c r="S25" s="33">
        <f t="shared" ref="S25:S26" si="8">$P$24*C25+$P$25*E25+$P$26*G25</f>
        <v>0.76666666666666672</v>
      </c>
      <c r="T25" s="34"/>
    </row>
    <row r="26" spans="1:28" ht="19.5" thickBot="1" x14ac:dyDescent="0.35">
      <c r="A26" s="51" t="s">
        <v>21</v>
      </c>
      <c r="B26" s="52"/>
      <c r="C26" s="25">
        <v>3</v>
      </c>
      <c r="D26" s="26"/>
      <c r="E26" s="25">
        <v>3</v>
      </c>
      <c r="F26" s="26"/>
      <c r="G26" s="25">
        <v>1</v>
      </c>
      <c r="H26" s="26"/>
      <c r="J26" s="31">
        <f t="shared" si="5"/>
        <v>0.5</v>
      </c>
      <c r="K26" s="32"/>
      <c r="L26" s="31">
        <f t="shared" si="6"/>
        <v>0.66666666666666663</v>
      </c>
      <c r="M26" s="32"/>
      <c r="N26" s="31">
        <f t="shared" si="7"/>
        <v>0.60000000000000009</v>
      </c>
      <c r="O26" s="32"/>
      <c r="P26" s="60">
        <f>AVERAGE(J26:O26)</f>
        <v>0.58888888888888891</v>
      </c>
      <c r="Q26" s="61"/>
      <c r="S26" s="33">
        <f t="shared" si="8"/>
        <v>1.8222222222222224</v>
      </c>
      <c r="T26" s="34"/>
    </row>
    <row r="27" spans="1:28" ht="19.5" thickBot="1" x14ac:dyDescent="0.35">
      <c r="A27" s="39" t="s">
        <v>10</v>
      </c>
      <c r="B27" s="40"/>
      <c r="C27" s="25">
        <f>SUM(C24:D26)</f>
        <v>6</v>
      </c>
      <c r="D27" s="26"/>
      <c r="E27" s="25">
        <f>SUM(E24:F26)</f>
        <v>4.5</v>
      </c>
      <c r="F27" s="26"/>
      <c r="G27" s="25">
        <f>SUM(G24:H26)</f>
        <v>1.6666666666666665</v>
      </c>
      <c r="H27" s="26"/>
    </row>
    <row r="28" spans="1:28" ht="16.5" thickBot="1" x14ac:dyDescent="0.3">
      <c r="P28" s="43" t="s">
        <v>11</v>
      </c>
      <c r="Q28" s="44"/>
      <c r="R28" s="45"/>
      <c r="S28" s="33">
        <f>SUM(S23:T26)</f>
        <v>3.0703703703703704</v>
      </c>
      <c r="T28" s="34"/>
    </row>
    <row r="30" spans="1:28" ht="15.75" thickBot="1" x14ac:dyDescent="0.3"/>
    <row r="31" spans="1:28" ht="16.5" thickBot="1" x14ac:dyDescent="0.3">
      <c r="A31" s="1" t="s">
        <v>22</v>
      </c>
      <c r="B31" s="1"/>
      <c r="C31" s="2"/>
      <c r="D31" s="2"/>
      <c r="J31" s="47"/>
      <c r="K31" s="48"/>
      <c r="S31" s="5" t="s">
        <v>1</v>
      </c>
      <c r="T31" s="6"/>
      <c r="U31" s="7" t="s">
        <v>2</v>
      </c>
      <c r="V31" s="8"/>
    </row>
    <row r="32" spans="1:28" ht="19.5" thickBot="1" x14ac:dyDescent="0.35">
      <c r="A32" s="49"/>
      <c r="B32" s="50"/>
      <c r="C32" s="51" t="s">
        <v>19</v>
      </c>
      <c r="D32" s="52"/>
      <c r="E32" s="51" t="s">
        <v>20</v>
      </c>
      <c r="F32" s="52"/>
      <c r="G32" s="51" t="s">
        <v>21</v>
      </c>
      <c r="H32" s="52"/>
      <c r="J32" s="53" t="s">
        <v>16</v>
      </c>
      <c r="K32" s="54"/>
      <c r="L32" s="54"/>
      <c r="M32" s="55"/>
      <c r="N32" s="55"/>
      <c r="O32" s="56"/>
      <c r="P32" s="57" t="s">
        <v>17</v>
      </c>
      <c r="Q32" s="24"/>
      <c r="S32" s="19" t="s">
        <v>5</v>
      </c>
      <c r="T32" s="20"/>
      <c r="U32" s="21" t="s">
        <v>6</v>
      </c>
      <c r="V32" s="22"/>
      <c r="W32" s="23" t="s">
        <v>7</v>
      </c>
      <c r="X32" s="24"/>
      <c r="Y32" s="23" t="s">
        <v>8</v>
      </c>
      <c r="Z32" s="24"/>
      <c r="AA32" s="23" t="s">
        <v>9</v>
      </c>
      <c r="AB32" s="24"/>
    </row>
    <row r="33" spans="1:28" ht="19.5" thickBot="1" x14ac:dyDescent="0.35">
      <c r="A33" s="51" t="s">
        <v>19</v>
      </c>
      <c r="B33" s="52"/>
      <c r="C33" s="25">
        <v>1</v>
      </c>
      <c r="D33" s="26"/>
      <c r="E33" s="25">
        <f>1/7</f>
        <v>0.14285714285714285</v>
      </c>
      <c r="F33" s="26"/>
      <c r="G33" s="25">
        <f>1/3</f>
        <v>0.33333333333333331</v>
      </c>
      <c r="H33" s="26"/>
      <c r="J33" s="31">
        <f>C33/$C$36</f>
        <v>9.0909090909090912E-2</v>
      </c>
      <c r="K33" s="32"/>
      <c r="L33" s="31">
        <f>E33/$E$36</f>
        <v>9.6774193548387094E-2</v>
      </c>
      <c r="M33" s="32"/>
      <c r="N33" s="31">
        <f>G33/$G$36</f>
        <v>7.6923076923076913E-2</v>
      </c>
      <c r="O33" s="32"/>
      <c r="P33" s="31">
        <f>AVERAGE(J33:O33)</f>
        <v>8.8202120460184982E-2</v>
      </c>
      <c r="Q33" s="32"/>
      <c r="S33" s="33">
        <f>$P$33*C33+$P$34*E33+$P$35*G33</f>
        <v>0.35853680369809404</v>
      </c>
      <c r="T33" s="34"/>
      <c r="U33" s="35">
        <v>3</v>
      </c>
      <c r="V33" s="36"/>
      <c r="W33" s="28">
        <f>(S37-U33)/(U33-1)</f>
        <v>0.54458659619949934</v>
      </c>
      <c r="X33" s="29"/>
      <c r="Y33" s="35">
        <v>0.57999999999999996</v>
      </c>
      <c r="Z33" s="36"/>
      <c r="AA33" s="28">
        <f>W33/Y33</f>
        <v>0.93894240724051614</v>
      </c>
      <c r="AB33" s="29"/>
    </row>
    <row r="34" spans="1:28" ht="19.5" thickBot="1" x14ac:dyDescent="0.35">
      <c r="A34" s="51" t="s">
        <v>20</v>
      </c>
      <c r="B34" s="52"/>
      <c r="C34" s="25">
        <v>7</v>
      </c>
      <c r="D34" s="26"/>
      <c r="E34" s="25">
        <v>1</v>
      </c>
      <c r="F34" s="26"/>
      <c r="G34" s="25">
        <v>3</v>
      </c>
      <c r="H34" s="26"/>
      <c r="J34" s="31">
        <f>C34/$C$36</f>
        <v>0.63636363636363635</v>
      </c>
      <c r="K34" s="32"/>
      <c r="L34" s="31">
        <f>E34/$E$36</f>
        <v>0.67741935483870974</v>
      </c>
      <c r="M34" s="32"/>
      <c r="N34" s="31">
        <f t="shared" ref="N34:N35" si="9">G34/$G$27</f>
        <v>1.8000000000000003</v>
      </c>
      <c r="O34" s="32"/>
      <c r="P34" s="31">
        <f>AVERAGE(J34:O34)</f>
        <v>1.0379276637341155</v>
      </c>
      <c r="Q34" s="32"/>
      <c r="S34" s="33">
        <f t="shared" ref="S34:S35" si="10">$P$33*C34+$P$34*E34+$P$35*G34</f>
        <v>2.7538762312955862</v>
      </c>
      <c r="T34" s="34"/>
    </row>
    <row r="35" spans="1:28" ht="19.5" thickBot="1" x14ac:dyDescent="0.35">
      <c r="A35" s="51" t="s">
        <v>21</v>
      </c>
      <c r="B35" s="52"/>
      <c r="C35" s="25">
        <v>3</v>
      </c>
      <c r="D35" s="26"/>
      <c r="E35" s="25">
        <f>1/3</f>
        <v>0.33333333333333331</v>
      </c>
      <c r="F35" s="26"/>
      <c r="G35" s="25">
        <v>1</v>
      </c>
      <c r="H35" s="26"/>
      <c r="J35" s="31">
        <f t="shared" ref="J34:J35" si="11">C35/$C$36</f>
        <v>0.27272727272727271</v>
      </c>
      <c r="K35" s="32"/>
      <c r="L35" s="31">
        <f t="shared" ref="L34:L35" si="12">E35/$E$36</f>
        <v>0.22580645161290325</v>
      </c>
      <c r="M35" s="32"/>
      <c r="N35" s="31">
        <f t="shared" si="9"/>
        <v>0.60000000000000009</v>
      </c>
      <c r="O35" s="32"/>
      <c r="P35" s="60">
        <f>AVERAGE(J35:O35)</f>
        <v>0.36617790811339201</v>
      </c>
      <c r="Q35" s="61"/>
      <c r="S35" s="33">
        <f t="shared" si="10"/>
        <v>0.97676015740531874</v>
      </c>
      <c r="T35" s="34"/>
    </row>
    <row r="36" spans="1:28" ht="19.5" thickBot="1" x14ac:dyDescent="0.35">
      <c r="A36" s="39" t="s">
        <v>10</v>
      </c>
      <c r="B36" s="40"/>
      <c r="C36" s="25">
        <f>SUM(C33:D35)</f>
        <v>11</v>
      </c>
      <c r="D36" s="26"/>
      <c r="E36" s="25">
        <f>SUM(E33:F35)</f>
        <v>1.4761904761904761</v>
      </c>
      <c r="F36" s="26"/>
      <c r="G36" s="25">
        <f>SUM(G33:H35)</f>
        <v>4.3333333333333339</v>
      </c>
      <c r="H36" s="26"/>
    </row>
    <row r="37" spans="1:28" ht="16.5" thickBot="1" x14ac:dyDescent="0.3">
      <c r="P37" s="43" t="s">
        <v>11</v>
      </c>
      <c r="Q37" s="44"/>
      <c r="R37" s="45"/>
      <c r="S37" s="33">
        <f>SUM(S32:T35)</f>
        <v>4.0891731923989987</v>
      </c>
      <c r="T37" s="34"/>
    </row>
    <row r="39" spans="1:28" ht="15.75" thickBot="1" x14ac:dyDescent="0.3"/>
    <row r="40" spans="1:28" ht="16.5" thickBot="1" x14ac:dyDescent="0.3">
      <c r="A40" s="62" t="s">
        <v>23</v>
      </c>
      <c r="B40" s="1"/>
      <c r="C40" s="2"/>
      <c r="D40" s="2"/>
      <c r="E40" s="2"/>
      <c r="J40" s="47"/>
      <c r="K40" s="48"/>
      <c r="S40" s="5" t="s">
        <v>1</v>
      </c>
      <c r="T40" s="6"/>
      <c r="U40" s="7" t="s">
        <v>2</v>
      </c>
      <c r="V40" s="8"/>
    </row>
    <row r="41" spans="1:28" ht="19.5" thickBot="1" x14ac:dyDescent="0.35">
      <c r="A41" s="49"/>
      <c r="B41" s="50"/>
      <c r="C41" s="51" t="s">
        <v>19</v>
      </c>
      <c r="D41" s="52"/>
      <c r="E41" s="51" t="s">
        <v>20</v>
      </c>
      <c r="F41" s="52"/>
      <c r="G41" s="51" t="s">
        <v>21</v>
      </c>
      <c r="H41" s="52"/>
      <c r="J41" s="53" t="s">
        <v>16</v>
      </c>
      <c r="K41" s="54"/>
      <c r="L41" s="54"/>
      <c r="M41" s="55"/>
      <c r="N41" s="55"/>
      <c r="O41" s="56"/>
      <c r="P41" s="57" t="s">
        <v>17</v>
      </c>
      <c r="Q41" s="24"/>
      <c r="S41" s="19" t="s">
        <v>5</v>
      </c>
      <c r="T41" s="20"/>
      <c r="U41" s="21" t="s">
        <v>6</v>
      </c>
      <c r="V41" s="22"/>
      <c r="W41" s="23" t="s">
        <v>7</v>
      </c>
      <c r="X41" s="24"/>
      <c r="Y41" s="23" t="s">
        <v>8</v>
      </c>
      <c r="Z41" s="24"/>
      <c r="AA41" s="23" t="s">
        <v>9</v>
      </c>
      <c r="AB41" s="24"/>
    </row>
    <row r="42" spans="1:28" ht="19.5" thickBot="1" x14ac:dyDescent="0.35">
      <c r="A42" s="51" t="s">
        <v>19</v>
      </c>
      <c r="B42" s="52"/>
      <c r="C42" s="25">
        <v>1</v>
      </c>
      <c r="D42" s="26"/>
      <c r="E42" s="25">
        <f>1/4</f>
        <v>0.25</v>
      </c>
      <c r="F42" s="26"/>
      <c r="G42" s="25">
        <f>1/7</f>
        <v>0.14285714285714285</v>
      </c>
      <c r="H42" s="26"/>
      <c r="J42" s="31">
        <f>C42/$C$45</f>
        <v>8.3333333333333329E-2</v>
      </c>
      <c r="K42" s="32"/>
      <c r="L42" s="31">
        <f>E42/$E$45</f>
        <v>7.6923076923076927E-2</v>
      </c>
      <c r="M42" s="32"/>
      <c r="N42" s="31">
        <f>G42/$G$45</f>
        <v>8.6956521739130432E-2</v>
      </c>
      <c r="O42" s="32"/>
      <c r="P42" s="31">
        <f>AVERAGE(J42:O42)</f>
        <v>8.2404310665180225E-2</v>
      </c>
      <c r="Q42" s="32"/>
      <c r="S42" s="33">
        <f>$P$42*C42+$P$43*E42+$P$44*G42</f>
        <v>0.24725274725274721</v>
      </c>
      <c r="T42" s="34"/>
      <c r="U42" s="35">
        <v>3</v>
      </c>
      <c r="V42" s="36"/>
      <c r="W42" s="28">
        <f>(S46-U42)/(U42-1)</f>
        <v>1.3902160641290351E-3</v>
      </c>
      <c r="X42" s="29"/>
      <c r="Y42" s="35">
        <v>0.57999999999999996</v>
      </c>
      <c r="Z42" s="36"/>
      <c r="AA42" s="28">
        <f>W42/Y42</f>
        <v>2.3969242484983364E-3</v>
      </c>
      <c r="AB42" s="29"/>
    </row>
    <row r="43" spans="1:28" ht="19.5" thickBot="1" x14ac:dyDescent="0.35">
      <c r="A43" s="51" t="s">
        <v>20</v>
      </c>
      <c r="B43" s="52"/>
      <c r="C43" s="25">
        <v>4</v>
      </c>
      <c r="D43" s="26"/>
      <c r="E43" s="25">
        <v>1</v>
      </c>
      <c r="F43" s="26"/>
      <c r="G43" s="25">
        <f>1/2</f>
        <v>0.5</v>
      </c>
      <c r="H43" s="26"/>
      <c r="J43" s="31">
        <f t="shared" ref="J43:J44" si="13">C43/$C$45</f>
        <v>0.33333333333333331</v>
      </c>
      <c r="K43" s="32"/>
      <c r="L43" s="31">
        <f t="shared" ref="L43:L44" si="14">E43/$E$45</f>
        <v>0.30769230769230771</v>
      </c>
      <c r="M43" s="32"/>
      <c r="N43" s="31">
        <f t="shared" ref="N43:N44" si="15">G43/$G$45</f>
        <v>0.30434782608695654</v>
      </c>
      <c r="O43" s="32"/>
      <c r="P43" s="31">
        <f>AVERAGE(J43:O43)</f>
        <v>0.31512448903753248</v>
      </c>
      <c r="Q43" s="32"/>
      <c r="S43" s="33">
        <f t="shared" ref="S43:S44" si="16">$P$42*C43+$P$43*E43+$P$44*G43</f>
        <v>0.94597733184689692</v>
      </c>
      <c r="T43" s="34"/>
    </row>
    <row r="44" spans="1:28" ht="19.5" thickBot="1" x14ac:dyDescent="0.35">
      <c r="A44" s="51" t="s">
        <v>21</v>
      </c>
      <c r="B44" s="52"/>
      <c r="C44" s="25">
        <v>7</v>
      </c>
      <c r="D44" s="26"/>
      <c r="E44" s="25">
        <v>2</v>
      </c>
      <c r="F44" s="26"/>
      <c r="G44" s="25">
        <v>1</v>
      </c>
      <c r="H44" s="26"/>
      <c r="J44" s="31">
        <f t="shared" si="13"/>
        <v>0.58333333333333337</v>
      </c>
      <c r="K44" s="32"/>
      <c r="L44" s="31">
        <f t="shared" si="14"/>
        <v>0.61538461538461542</v>
      </c>
      <c r="M44" s="32"/>
      <c r="N44" s="31">
        <f t="shared" si="15"/>
        <v>0.60869565217391308</v>
      </c>
      <c r="O44" s="32"/>
      <c r="P44" s="60">
        <f>AVERAGE(J44:O44)</f>
        <v>0.60247120029728729</v>
      </c>
      <c r="Q44" s="61"/>
      <c r="S44" s="33">
        <f t="shared" si="16"/>
        <v>1.8095503530286137</v>
      </c>
      <c r="T44" s="34"/>
    </row>
    <row r="45" spans="1:28" ht="19.5" thickBot="1" x14ac:dyDescent="0.35">
      <c r="A45" s="39" t="s">
        <v>10</v>
      </c>
      <c r="B45" s="40"/>
      <c r="C45" s="25">
        <f>SUM(C42:D44)</f>
        <v>12</v>
      </c>
      <c r="D45" s="26"/>
      <c r="E45" s="25">
        <f>SUM(E42:F44)</f>
        <v>3.25</v>
      </c>
      <c r="F45" s="26"/>
      <c r="G45" s="25">
        <f>SUM(G42:H44)</f>
        <v>1.6428571428571428</v>
      </c>
      <c r="H45" s="26"/>
    </row>
    <row r="46" spans="1:28" ht="16.5" thickBot="1" x14ac:dyDescent="0.3">
      <c r="P46" s="43" t="s">
        <v>11</v>
      </c>
      <c r="Q46" s="44"/>
      <c r="R46" s="45"/>
      <c r="S46" s="63">
        <f>SUM(S41:T44)</f>
        <v>3.0027804321282581</v>
      </c>
      <c r="T46" s="64"/>
    </row>
    <row r="49" spans="1:29" ht="15.75" x14ac:dyDescent="0.25">
      <c r="A49" s="46" t="s">
        <v>26</v>
      </c>
      <c r="B49" s="46"/>
      <c r="C49" s="46"/>
      <c r="D49" s="46"/>
      <c r="E49" s="65"/>
    </row>
    <row r="50" spans="1:29" ht="15.75" thickBot="1" x14ac:dyDescent="0.3"/>
    <row r="51" spans="1:29" ht="16.5" thickBot="1" x14ac:dyDescent="0.3">
      <c r="D51" s="67">
        <v>1851.71</v>
      </c>
      <c r="E51" s="67"/>
      <c r="F51" s="67">
        <v>929.5</v>
      </c>
      <c r="G51" s="67"/>
      <c r="H51" s="67">
        <v>464.75</v>
      </c>
      <c r="I51" s="67"/>
      <c r="K51" s="47"/>
      <c r="L51" s="48"/>
      <c r="T51" s="5" t="s">
        <v>1</v>
      </c>
      <c r="U51" s="6"/>
      <c r="V51" s="7" t="s">
        <v>2</v>
      </c>
      <c r="W51" s="8"/>
    </row>
    <row r="52" spans="1:29" ht="19.5" thickBot="1" x14ac:dyDescent="0.35">
      <c r="B52" s="49"/>
      <c r="C52" s="50"/>
      <c r="D52" s="51" t="s">
        <v>19</v>
      </c>
      <c r="E52" s="52"/>
      <c r="F52" s="51" t="s">
        <v>20</v>
      </c>
      <c r="G52" s="52"/>
      <c r="H52" s="51" t="s">
        <v>21</v>
      </c>
      <c r="I52" s="52"/>
      <c r="K52" s="53" t="s">
        <v>16</v>
      </c>
      <c r="L52" s="54"/>
      <c r="M52" s="54"/>
      <c r="N52" s="55"/>
      <c r="O52" s="55"/>
      <c r="P52" s="56"/>
      <c r="Q52" s="57" t="s">
        <v>17</v>
      </c>
      <c r="R52" s="24"/>
      <c r="T52" s="19" t="s">
        <v>5</v>
      </c>
      <c r="U52" s="20"/>
      <c r="V52" s="21" t="s">
        <v>6</v>
      </c>
      <c r="W52" s="22"/>
      <c r="X52" s="23" t="s">
        <v>7</v>
      </c>
      <c r="Y52" s="24"/>
      <c r="Z52" s="23" t="s">
        <v>8</v>
      </c>
      <c r="AA52" s="24"/>
      <c r="AB52" s="23" t="s">
        <v>9</v>
      </c>
      <c r="AC52" s="24"/>
    </row>
    <row r="53" spans="1:29" ht="19.5" thickBot="1" x14ac:dyDescent="0.35">
      <c r="A53" s="66">
        <v>1851.71</v>
      </c>
      <c r="B53" s="51" t="s">
        <v>19</v>
      </c>
      <c r="C53" s="52"/>
      <c r="D53" s="25">
        <f>$A$53/D51</f>
        <v>1</v>
      </c>
      <c r="E53" s="26"/>
      <c r="F53" s="25">
        <f t="shared" ref="F53:I53" si="17">$A$53/F51</f>
        <v>1.9921570736955352</v>
      </c>
      <c r="G53" s="26"/>
      <c r="H53" s="25">
        <f t="shared" ref="H53:I53" si="18">$A$53/H51</f>
        <v>3.9843141473910704</v>
      </c>
      <c r="I53" s="26"/>
      <c r="K53" s="31">
        <f>D53/$D$56</f>
        <v>0.57046605626686708</v>
      </c>
      <c r="L53" s="32"/>
      <c r="M53" s="31">
        <f>F53/$F$56</f>
        <v>0.57046605626686708</v>
      </c>
      <c r="N53" s="32"/>
      <c r="O53" s="31">
        <f>H53/$H$56</f>
        <v>0.57046605626686708</v>
      </c>
      <c r="P53" s="32"/>
      <c r="Q53" s="31">
        <f>AVERAGE(K53:P53)</f>
        <v>0.57046605626686708</v>
      </c>
      <c r="R53" s="32"/>
      <c r="T53" s="33">
        <f>$Q$53*D53+$Q$54*F53+$Q$55*H53</f>
        <v>1.7113981688006015</v>
      </c>
      <c r="U53" s="34"/>
      <c r="V53" s="35">
        <v>3</v>
      </c>
      <c r="W53" s="36"/>
      <c r="X53" s="28">
        <f>(T57-V53)/(V53-1)</f>
        <v>0</v>
      </c>
      <c r="Y53" s="29"/>
      <c r="Z53" s="35">
        <v>0.57999999999999996</v>
      </c>
      <c r="AA53" s="36"/>
      <c r="AB53" s="28">
        <f>X53/Z53</f>
        <v>0</v>
      </c>
      <c r="AC53" s="29"/>
    </row>
    <row r="54" spans="1:29" ht="19.5" thickBot="1" x14ac:dyDescent="0.35">
      <c r="A54" s="66">
        <v>929.5</v>
      </c>
      <c r="B54" s="51" t="s">
        <v>20</v>
      </c>
      <c r="C54" s="52"/>
      <c r="D54" s="25">
        <f>$A$54/D51</f>
        <v>0.50196845078332997</v>
      </c>
      <c r="E54" s="26"/>
      <c r="F54" s="25">
        <f t="shared" ref="F54:I54" si="19">$A$54/F51</f>
        <v>1</v>
      </c>
      <c r="G54" s="26"/>
      <c r="H54" s="25">
        <f t="shared" ref="H54:I54" si="20">$A$54/H51</f>
        <v>2</v>
      </c>
      <c r="I54" s="26"/>
      <c r="K54" s="31">
        <f t="shared" ref="K54:K55" si="21">D54/$D$56</f>
        <v>0.28635596248875522</v>
      </c>
      <c r="L54" s="32"/>
      <c r="M54" s="31">
        <f t="shared" ref="M54:M55" si="22">F54/$F$56</f>
        <v>0.28635596248875528</v>
      </c>
      <c r="N54" s="32"/>
      <c r="O54" s="31">
        <f t="shared" ref="O54:O55" si="23">H54/$H$56</f>
        <v>0.28635596248875528</v>
      </c>
      <c r="P54" s="32"/>
      <c r="Q54" s="31">
        <f>AVERAGE(K54:P54)</f>
        <v>0.28635596248875528</v>
      </c>
      <c r="R54" s="32"/>
      <c r="T54" s="33">
        <f t="shared" ref="T54:T55" si="24">$Q$53*D54+$Q$54*F54+$Q$55*H54</f>
        <v>0.85906788746626583</v>
      </c>
      <c r="U54" s="34"/>
    </row>
    <row r="55" spans="1:29" ht="19.5" thickBot="1" x14ac:dyDescent="0.35">
      <c r="A55" s="66">
        <v>464.75</v>
      </c>
      <c r="B55" s="51" t="s">
        <v>21</v>
      </c>
      <c r="C55" s="52"/>
      <c r="D55" s="25">
        <f>$A$55/D51</f>
        <v>0.25098422539166498</v>
      </c>
      <c r="E55" s="26"/>
      <c r="F55" s="25">
        <f t="shared" ref="F55:I55" si="25">$A$55/F51</f>
        <v>0.5</v>
      </c>
      <c r="G55" s="26"/>
      <c r="H55" s="25">
        <f t="shared" ref="H55:I55" si="26">$A$55/H51</f>
        <v>1</v>
      </c>
      <c r="I55" s="26"/>
      <c r="K55" s="31">
        <f t="shared" si="21"/>
        <v>0.14317798124437761</v>
      </c>
      <c r="L55" s="32"/>
      <c r="M55" s="31">
        <f t="shared" si="22"/>
        <v>0.14317798124437764</v>
      </c>
      <c r="N55" s="32"/>
      <c r="O55" s="31">
        <f t="shared" si="23"/>
        <v>0.14317798124437764</v>
      </c>
      <c r="P55" s="32"/>
      <c r="Q55" s="60">
        <f>AVERAGE(K55:P55)</f>
        <v>0.14317798124437764</v>
      </c>
      <c r="R55" s="61"/>
      <c r="T55" s="33">
        <f t="shared" si="24"/>
        <v>0.42953394373313292</v>
      </c>
      <c r="U55" s="34"/>
    </row>
    <row r="56" spans="1:29" ht="19.5" thickBot="1" x14ac:dyDescent="0.35">
      <c r="B56" s="39" t="s">
        <v>10</v>
      </c>
      <c r="C56" s="40"/>
      <c r="D56" s="25">
        <f>SUM(D53:E55)</f>
        <v>1.752952676174995</v>
      </c>
      <c r="E56" s="26"/>
      <c r="F56" s="25">
        <f>SUM(F53:G55)</f>
        <v>3.4921570736955352</v>
      </c>
      <c r="G56" s="26"/>
      <c r="H56" s="25">
        <f>SUM(H53:I55)</f>
        <v>6.9843141473910704</v>
      </c>
      <c r="I56" s="26"/>
    </row>
    <row r="57" spans="1:29" ht="16.5" thickBot="1" x14ac:dyDescent="0.3">
      <c r="Q57" s="43" t="s">
        <v>11</v>
      </c>
      <c r="R57" s="44"/>
      <c r="S57" s="45"/>
      <c r="T57" s="63">
        <f>SUM(T52:U55)</f>
        <v>3</v>
      </c>
      <c r="U57" s="64"/>
    </row>
    <row r="60" spans="1:29" ht="16.5" thickBot="1" x14ac:dyDescent="0.3">
      <c r="A60" s="68" t="s">
        <v>24</v>
      </c>
      <c r="B60" s="68"/>
      <c r="C60" s="68"/>
      <c r="D60" s="68"/>
    </row>
    <row r="61" spans="1:29" ht="19.5" thickBot="1" x14ac:dyDescent="0.35">
      <c r="A61" s="69"/>
      <c r="B61" s="70"/>
      <c r="C61" s="71" t="s">
        <v>12</v>
      </c>
      <c r="D61" s="72"/>
      <c r="E61" s="73" t="s">
        <v>13</v>
      </c>
      <c r="F61" s="72"/>
      <c r="G61" s="73" t="s">
        <v>14</v>
      </c>
      <c r="H61" s="72"/>
      <c r="I61" s="71" t="s">
        <v>15</v>
      </c>
      <c r="J61" s="72"/>
      <c r="K61" s="74" t="s">
        <v>25</v>
      </c>
      <c r="L61" s="75"/>
    </row>
    <row r="62" spans="1:29" ht="19.5" thickBot="1" x14ac:dyDescent="0.35">
      <c r="A62" s="76" t="s">
        <v>19</v>
      </c>
      <c r="B62" s="77"/>
      <c r="C62" s="31">
        <f>Q53</f>
        <v>0.57046605626686708</v>
      </c>
      <c r="D62" s="32"/>
      <c r="E62" s="31">
        <f>P24</f>
        <v>0.15925925925925927</v>
      </c>
      <c r="F62" s="32"/>
      <c r="G62" s="31">
        <f>P33</f>
        <v>8.8202120460184982E-2</v>
      </c>
      <c r="H62" s="32"/>
      <c r="I62" s="31">
        <f>P42</f>
        <v>8.2404310665180225E-2</v>
      </c>
      <c r="J62" s="32"/>
      <c r="K62" s="80">
        <f>SUMPRODUCT(C62:J62,$C$65:$J$65)</f>
        <v>0.34105174025087892</v>
      </c>
      <c r="L62" s="81"/>
    </row>
    <row r="63" spans="1:29" ht="19.5" thickBot="1" x14ac:dyDescent="0.35">
      <c r="A63" s="76" t="s">
        <v>20</v>
      </c>
      <c r="B63" s="77"/>
      <c r="C63" s="31">
        <f t="shared" ref="C63:C64" si="27">Q54</f>
        <v>0.28635596248875528</v>
      </c>
      <c r="D63" s="32"/>
      <c r="E63" s="31">
        <f t="shared" ref="E63:E64" si="28">P25</f>
        <v>0.25185185185185183</v>
      </c>
      <c r="F63" s="32"/>
      <c r="G63" s="31">
        <f t="shared" ref="G63:G64" si="29">P34</f>
        <v>1.0379276637341155</v>
      </c>
      <c r="H63" s="32"/>
      <c r="I63" s="31">
        <f t="shared" ref="I63:I64" si="30">P43</f>
        <v>0.31512448903753248</v>
      </c>
      <c r="J63" s="32"/>
      <c r="K63" s="58">
        <f>SUMPRODUCT(C63:J63,$C$65:$J$65)</f>
        <v>0.47000804842479582</v>
      </c>
      <c r="L63" s="59"/>
    </row>
    <row r="64" spans="1:29" ht="19.5" thickBot="1" x14ac:dyDescent="0.35">
      <c r="A64" s="76" t="s">
        <v>21</v>
      </c>
      <c r="B64" s="77"/>
      <c r="C64" s="31">
        <f t="shared" si="27"/>
        <v>0.14317798124437764</v>
      </c>
      <c r="D64" s="32"/>
      <c r="E64" s="31">
        <f t="shared" si="28"/>
        <v>0.58888888888888891</v>
      </c>
      <c r="F64" s="32"/>
      <c r="G64" s="31">
        <f t="shared" si="29"/>
        <v>0.36617790811339201</v>
      </c>
      <c r="H64" s="32"/>
      <c r="I64" s="31">
        <f t="shared" si="30"/>
        <v>0.60247120029728729</v>
      </c>
      <c r="J64" s="32"/>
      <c r="K64" s="78">
        <f t="shared" ref="K63:K64" si="31">SUMPRODUCT(C64:J64,$C$65:$J$65)</f>
        <v>0.30870352493379283</v>
      </c>
      <c r="L64" s="79"/>
    </row>
    <row r="65" spans="1:10" ht="19.5" thickBot="1" x14ac:dyDescent="0.35">
      <c r="A65" s="39" t="s">
        <v>10</v>
      </c>
      <c r="B65" s="40"/>
      <c r="C65" s="31">
        <f>T13</f>
        <v>0.5115384615384615</v>
      </c>
      <c r="D65" s="32"/>
      <c r="E65" s="31">
        <f>T14</f>
        <v>9.8557692307692304E-2</v>
      </c>
      <c r="F65" s="32"/>
      <c r="G65" s="31">
        <f>T15</f>
        <v>0.24326923076923079</v>
      </c>
      <c r="H65" s="32"/>
      <c r="I65" s="31">
        <f>T16</f>
        <v>0.14663461538461539</v>
      </c>
      <c r="J65" s="32"/>
    </row>
  </sheetData>
  <mergeCells count="301">
    <mergeCell ref="A65:B65"/>
    <mergeCell ref="C65:D65"/>
    <mergeCell ref="E65:F65"/>
    <mergeCell ref="G65:H65"/>
    <mergeCell ref="I65:J65"/>
    <mergeCell ref="A64:B64"/>
    <mergeCell ref="C64:D64"/>
    <mergeCell ref="E64:F64"/>
    <mergeCell ref="G64:H64"/>
    <mergeCell ref="I64:J64"/>
    <mergeCell ref="K64:L64"/>
    <mergeCell ref="A63:B63"/>
    <mergeCell ref="C63:D63"/>
    <mergeCell ref="E63:F63"/>
    <mergeCell ref="G63:H63"/>
    <mergeCell ref="I63:J63"/>
    <mergeCell ref="K63:L63"/>
    <mergeCell ref="A62:B62"/>
    <mergeCell ref="C62:D62"/>
    <mergeCell ref="E62:F62"/>
    <mergeCell ref="G62:H62"/>
    <mergeCell ref="I62:J62"/>
    <mergeCell ref="K62:L62"/>
    <mergeCell ref="A60:D60"/>
    <mergeCell ref="C61:D61"/>
    <mergeCell ref="E61:F61"/>
    <mergeCell ref="G61:H61"/>
    <mergeCell ref="I61:J61"/>
    <mergeCell ref="K61:L61"/>
    <mergeCell ref="K52:M52"/>
    <mergeCell ref="Q52:R52"/>
    <mergeCell ref="X52:Y52"/>
    <mergeCell ref="Z52:AA52"/>
    <mergeCell ref="AB52:AC52"/>
    <mergeCell ref="K53:L53"/>
    <mergeCell ref="M53:N53"/>
    <mergeCell ref="O53:P53"/>
    <mergeCell ref="Q57:S57"/>
    <mergeCell ref="T57:U57"/>
    <mergeCell ref="K55:L55"/>
    <mergeCell ref="M55:N55"/>
    <mergeCell ref="O55:P55"/>
    <mergeCell ref="Q55:R55"/>
    <mergeCell ref="T55:U55"/>
    <mergeCell ref="X53:Y53"/>
    <mergeCell ref="Z53:AA53"/>
    <mergeCell ref="AB53:AC53"/>
    <mergeCell ref="K54:L54"/>
    <mergeCell ref="M54:N54"/>
    <mergeCell ref="O54:P54"/>
    <mergeCell ref="Q54:R54"/>
    <mergeCell ref="T54:U54"/>
    <mergeCell ref="F51:G51"/>
    <mergeCell ref="H51:I51"/>
    <mergeCell ref="T52:U52"/>
    <mergeCell ref="V52:W52"/>
    <mergeCell ref="Q53:R53"/>
    <mergeCell ref="T53:U53"/>
    <mergeCell ref="V53:W53"/>
    <mergeCell ref="T51:U51"/>
    <mergeCell ref="V51:W51"/>
    <mergeCell ref="B55:C55"/>
    <mergeCell ref="D55:E55"/>
    <mergeCell ref="F55:G55"/>
    <mergeCell ref="H55:I55"/>
    <mergeCell ref="B56:C56"/>
    <mergeCell ref="D56:E56"/>
    <mergeCell ref="F56:G56"/>
    <mergeCell ref="H56:I56"/>
    <mergeCell ref="B53:C53"/>
    <mergeCell ref="D53:E53"/>
    <mergeCell ref="F53:G53"/>
    <mergeCell ref="H53:I53"/>
    <mergeCell ref="B54:C54"/>
    <mergeCell ref="D54:E54"/>
    <mergeCell ref="F54:G54"/>
    <mergeCell ref="H54:I54"/>
    <mergeCell ref="P46:R46"/>
    <mergeCell ref="S46:T46"/>
    <mergeCell ref="A40:E40"/>
    <mergeCell ref="A49:E49"/>
    <mergeCell ref="D52:E52"/>
    <mergeCell ref="F52:G52"/>
    <mergeCell ref="H52:I52"/>
    <mergeCell ref="D51:E51"/>
    <mergeCell ref="N44:O44"/>
    <mergeCell ref="P44:Q44"/>
    <mergeCell ref="S44:T44"/>
    <mergeCell ref="A45:B45"/>
    <mergeCell ref="C45:D45"/>
    <mergeCell ref="E45:F45"/>
    <mergeCell ref="G45:H45"/>
    <mergeCell ref="A44:B44"/>
    <mergeCell ref="C44:D44"/>
    <mergeCell ref="E44:F44"/>
    <mergeCell ref="G44:H44"/>
    <mergeCell ref="J44:K44"/>
    <mergeCell ref="L44:M44"/>
    <mergeCell ref="AA42:AB42"/>
    <mergeCell ref="A43:B43"/>
    <mergeCell ref="C43:D43"/>
    <mergeCell ref="E43:F43"/>
    <mergeCell ref="G43:H43"/>
    <mergeCell ref="J43:K43"/>
    <mergeCell ref="L43:M43"/>
    <mergeCell ref="N43:O43"/>
    <mergeCell ref="P43:Q43"/>
    <mergeCell ref="S43:T43"/>
    <mergeCell ref="N42:O42"/>
    <mergeCell ref="P42:Q42"/>
    <mergeCell ref="S42:T42"/>
    <mergeCell ref="U42:V42"/>
    <mergeCell ref="W42:X42"/>
    <mergeCell ref="Y42:Z42"/>
    <mergeCell ref="U41:V41"/>
    <mergeCell ref="W41:X41"/>
    <mergeCell ref="Y41:Z41"/>
    <mergeCell ref="AA41:AB41"/>
    <mergeCell ref="A42:B42"/>
    <mergeCell ref="C42:D42"/>
    <mergeCell ref="E42:F42"/>
    <mergeCell ref="G42:H42"/>
    <mergeCell ref="J42:K42"/>
    <mergeCell ref="L42:M42"/>
    <mergeCell ref="C41:D41"/>
    <mergeCell ref="E41:F41"/>
    <mergeCell ref="G41:H41"/>
    <mergeCell ref="J41:L41"/>
    <mergeCell ref="P41:Q41"/>
    <mergeCell ref="S41:T41"/>
    <mergeCell ref="P37:R37"/>
    <mergeCell ref="S37:T37"/>
    <mergeCell ref="A31:D31"/>
    <mergeCell ref="S40:T40"/>
    <mergeCell ref="U40:V40"/>
    <mergeCell ref="N35:O35"/>
    <mergeCell ref="P35:Q35"/>
    <mergeCell ref="S35:T35"/>
    <mergeCell ref="A36:B36"/>
    <mergeCell ref="C36:D36"/>
    <mergeCell ref="E36:F36"/>
    <mergeCell ref="G36:H36"/>
    <mergeCell ref="A35:B35"/>
    <mergeCell ref="C35:D35"/>
    <mergeCell ref="E35:F35"/>
    <mergeCell ref="G35:H35"/>
    <mergeCell ref="J35:K35"/>
    <mergeCell ref="L35:M35"/>
    <mergeCell ref="AA33:AB33"/>
    <mergeCell ref="A34:B34"/>
    <mergeCell ref="C34:D34"/>
    <mergeCell ref="E34:F34"/>
    <mergeCell ref="G34:H34"/>
    <mergeCell ref="J34:K34"/>
    <mergeCell ref="L34:M34"/>
    <mergeCell ref="N34:O34"/>
    <mergeCell ref="P34:Q34"/>
    <mergeCell ref="S34:T34"/>
    <mergeCell ref="N33:O33"/>
    <mergeCell ref="P33:Q33"/>
    <mergeCell ref="S33:T33"/>
    <mergeCell ref="U33:V33"/>
    <mergeCell ref="W33:X33"/>
    <mergeCell ref="Y33:Z33"/>
    <mergeCell ref="U32:V32"/>
    <mergeCell ref="W32:X32"/>
    <mergeCell ref="Y32:Z32"/>
    <mergeCell ref="AA32:AB32"/>
    <mergeCell ref="A33:B33"/>
    <mergeCell ref="C33:D33"/>
    <mergeCell ref="E33:F33"/>
    <mergeCell ref="G33:H33"/>
    <mergeCell ref="J33:K33"/>
    <mergeCell ref="L33:M33"/>
    <mergeCell ref="C32:D32"/>
    <mergeCell ref="E32:F32"/>
    <mergeCell ref="G32:H32"/>
    <mergeCell ref="J32:L32"/>
    <mergeCell ref="P32:Q32"/>
    <mergeCell ref="S32:T32"/>
    <mergeCell ref="P28:R28"/>
    <mergeCell ref="S28:T28"/>
    <mergeCell ref="A22:C22"/>
    <mergeCell ref="S31:T31"/>
    <mergeCell ref="U31:V31"/>
    <mergeCell ref="N26:O26"/>
    <mergeCell ref="P26:Q26"/>
    <mergeCell ref="S26:T26"/>
    <mergeCell ref="A27:B27"/>
    <mergeCell ref="C27:D27"/>
    <mergeCell ref="E27:F27"/>
    <mergeCell ref="G27:H27"/>
    <mergeCell ref="A26:B26"/>
    <mergeCell ref="C26:D26"/>
    <mergeCell ref="E26:F26"/>
    <mergeCell ref="G26:H26"/>
    <mergeCell ref="J26:K26"/>
    <mergeCell ref="L26:M26"/>
    <mergeCell ref="AA24:AB24"/>
    <mergeCell ref="A25:B25"/>
    <mergeCell ref="C25:D25"/>
    <mergeCell ref="E25:F25"/>
    <mergeCell ref="G25:H25"/>
    <mergeCell ref="J25:K25"/>
    <mergeCell ref="L25:M25"/>
    <mergeCell ref="N25:O25"/>
    <mergeCell ref="P25:Q25"/>
    <mergeCell ref="S25:T25"/>
    <mergeCell ref="N24:O24"/>
    <mergeCell ref="P24:Q24"/>
    <mergeCell ref="S24:T24"/>
    <mergeCell ref="U24:V24"/>
    <mergeCell ref="W24:X24"/>
    <mergeCell ref="Y24:Z24"/>
    <mergeCell ref="U23:V23"/>
    <mergeCell ref="W23:X23"/>
    <mergeCell ref="Y23:Z23"/>
    <mergeCell ref="AA23:AB23"/>
    <mergeCell ref="A24:B24"/>
    <mergeCell ref="C24:D24"/>
    <mergeCell ref="E24:F24"/>
    <mergeCell ref="G24:H24"/>
    <mergeCell ref="J24:K24"/>
    <mergeCell ref="L24:M24"/>
    <mergeCell ref="W18:X18"/>
    <mergeCell ref="S22:T22"/>
    <mergeCell ref="U22:V22"/>
    <mergeCell ref="C23:D23"/>
    <mergeCell ref="E23:F23"/>
    <mergeCell ref="G23:H23"/>
    <mergeCell ref="J23:L23"/>
    <mergeCell ref="P23:Q23"/>
    <mergeCell ref="S23:T23"/>
    <mergeCell ref="A17:B17"/>
    <mergeCell ref="C17:D17"/>
    <mergeCell ref="E17:F17"/>
    <mergeCell ref="G17:H17"/>
    <mergeCell ref="I17:J17"/>
    <mergeCell ref="T18:V18"/>
    <mergeCell ref="L16:M16"/>
    <mergeCell ref="N16:O16"/>
    <mergeCell ref="P16:Q16"/>
    <mergeCell ref="R16:S16"/>
    <mergeCell ref="T16:U16"/>
    <mergeCell ref="W16:X16"/>
    <mergeCell ref="N15:O15"/>
    <mergeCell ref="P15:Q15"/>
    <mergeCell ref="R15:S15"/>
    <mergeCell ref="T15:U15"/>
    <mergeCell ref="W15:X15"/>
    <mergeCell ref="A16:B16"/>
    <mergeCell ref="C16:D16"/>
    <mergeCell ref="E16:F16"/>
    <mergeCell ref="G16:H16"/>
    <mergeCell ref="I16:J16"/>
    <mergeCell ref="P14:Q14"/>
    <mergeCell ref="R14:S14"/>
    <mergeCell ref="T14:U14"/>
    <mergeCell ref="W14:X14"/>
    <mergeCell ref="A15:B15"/>
    <mergeCell ref="C15:D15"/>
    <mergeCell ref="E15:F15"/>
    <mergeCell ref="G15:H15"/>
    <mergeCell ref="I15:J15"/>
    <mergeCell ref="L15:M15"/>
    <mergeCell ref="AA13:AB13"/>
    <mergeCell ref="AC13:AD13"/>
    <mergeCell ref="AE13:AF13"/>
    <mergeCell ref="A14:B14"/>
    <mergeCell ref="C14:D14"/>
    <mergeCell ref="E14:F14"/>
    <mergeCell ref="G14:H14"/>
    <mergeCell ref="I14:J14"/>
    <mergeCell ref="L14:M14"/>
    <mergeCell ref="N14:O14"/>
    <mergeCell ref="N13:O13"/>
    <mergeCell ref="P13:Q13"/>
    <mergeCell ref="R13:S13"/>
    <mergeCell ref="T13:U13"/>
    <mergeCell ref="W13:X13"/>
    <mergeCell ref="Y13:Z13"/>
    <mergeCell ref="Y12:Z12"/>
    <mergeCell ref="AA12:AB12"/>
    <mergeCell ref="AC12:AD12"/>
    <mergeCell ref="AE12:AF12"/>
    <mergeCell ref="A13:B13"/>
    <mergeCell ref="C13:D13"/>
    <mergeCell ref="E13:F13"/>
    <mergeCell ref="G13:H13"/>
    <mergeCell ref="I13:J13"/>
    <mergeCell ref="L13:M13"/>
    <mergeCell ref="A11:F11"/>
    <mergeCell ref="W11:X11"/>
    <mergeCell ref="Y11:Z11"/>
    <mergeCell ref="C12:D12"/>
    <mergeCell ref="E12:F12"/>
    <mergeCell ref="G12:H12"/>
    <mergeCell ref="I12:J12"/>
    <mergeCell ref="L12:N12"/>
    <mergeCell ref="T12:U12"/>
    <mergeCell ref="W12:X12"/>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2020-11-09T17:00:23Z</dcterms:modified>
</cp:coreProperties>
</file>