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T20" i="1"/>
  <c r="X32" i="1" l="1"/>
  <c r="X31" i="1"/>
  <c r="Z20" i="1"/>
  <c r="Z31" i="1" s="1"/>
  <c r="P39" i="1"/>
  <c r="P37" i="1"/>
  <c r="P35" i="1"/>
  <c r="P31" i="1"/>
  <c r="P33" i="1"/>
  <c r="Z21" i="1" l="1"/>
  <c r="Z22" i="1"/>
  <c r="Z23" i="1"/>
  <c r="Z24" i="1"/>
  <c r="Z25" i="1"/>
  <c r="Z26" i="1"/>
  <c r="Z27" i="1"/>
  <c r="Z28" i="1"/>
  <c r="Z29" i="1"/>
  <c r="V21" i="1"/>
  <c r="V22" i="1"/>
  <c r="V23" i="1"/>
  <c r="V24" i="1"/>
  <c r="V25" i="1"/>
  <c r="V26" i="1"/>
  <c r="V27" i="1"/>
  <c r="V28" i="1"/>
  <c r="V29" i="1"/>
  <c r="T21" i="1"/>
  <c r="T22" i="1"/>
  <c r="T23" i="1"/>
  <c r="T24" i="1"/>
  <c r="T25" i="1"/>
  <c r="T26" i="1"/>
  <c r="T27" i="1"/>
  <c r="T28" i="1"/>
  <c r="T29" i="1"/>
  <c r="X21" i="1"/>
  <c r="X22" i="1"/>
  <c r="X23" i="1"/>
  <c r="X24" i="1"/>
  <c r="X25" i="1"/>
  <c r="X26" i="1"/>
  <c r="X27" i="1"/>
  <c r="X28" i="1"/>
  <c r="X29" i="1"/>
  <c r="X20" i="1"/>
  <c r="R22" i="1"/>
  <c r="R23" i="1"/>
  <c r="R24" i="1"/>
  <c r="R25" i="1" s="1"/>
  <c r="R26" i="1" s="1"/>
  <c r="R27" i="1" s="1"/>
  <c r="R28" i="1" s="1"/>
  <c r="R29" i="1" s="1"/>
  <c r="R21" i="1"/>
  <c r="E36" i="1"/>
  <c r="E37" i="1" s="1"/>
  <c r="H31" i="1"/>
  <c r="G31" i="1"/>
  <c r="H30" i="1"/>
  <c r="G30" i="1"/>
  <c r="H29" i="1"/>
  <c r="G29" i="1"/>
  <c r="H28" i="1"/>
  <c r="G28" i="1"/>
  <c r="H27" i="1"/>
  <c r="G27" i="1"/>
  <c r="H26" i="1"/>
  <c r="E31" i="1"/>
  <c r="E30" i="1"/>
  <c r="E29" i="1"/>
  <c r="E28" i="1"/>
  <c r="E27" i="1"/>
  <c r="E26" i="1"/>
  <c r="H21" i="1"/>
  <c r="G21" i="1"/>
  <c r="H20" i="1"/>
  <c r="E21" i="1"/>
  <c r="E20" i="1"/>
  <c r="G37" i="1" l="1"/>
  <c r="G38" i="1"/>
  <c r="E38" i="1"/>
  <c r="H37" i="1"/>
  <c r="H36" i="1"/>
  <c r="G39" i="1" l="1"/>
  <c r="E39" i="1"/>
  <c r="H38" i="1"/>
  <c r="H39" i="1" l="1"/>
  <c r="G40" i="1"/>
  <c r="E40" i="1"/>
  <c r="E41" i="1" l="1"/>
  <c r="H41" i="1" s="1"/>
  <c r="H40" i="1"/>
  <c r="G41" i="1"/>
</calcChain>
</file>

<file path=xl/sharedStrings.xml><?xml version="1.0" encoding="utf-8"?>
<sst xmlns="http://schemas.openxmlformats.org/spreadsheetml/2006/main" count="47" uniqueCount="28">
  <si>
    <t>Distribucion de prob. de tipo de demanda:</t>
  </si>
  <si>
    <t>Tipo de demanda</t>
  </si>
  <si>
    <t>Alta</t>
  </si>
  <si>
    <t>Baja</t>
  </si>
  <si>
    <t>Probabilidad</t>
  </si>
  <si>
    <t>Rango</t>
  </si>
  <si>
    <t>Prob. Acumuladas</t>
  </si>
  <si>
    <t>Distribucion de prob. de la demanda alta:</t>
  </si>
  <si>
    <t>Demanda</t>
  </si>
  <si>
    <t>Distribucion de prob. de la demanda baja:</t>
  </si>
  <si>
    <t>RTD</t>
  </si>
  <si>
    <t>RD</t>
  </si>
  <si>
    <t>A</t>
  </si>
  <si>
    <t>B</t>
  </si>
  <si>
    <t>Produccion</t>
  </si>
  <si>
    <t>Vendidos</t>
  </si>
  <si>
    <t>Sobraron</t>
  </si>
  <si>
    <t>Faltaron</t>
  </si>
  <si>
    <t>Promedio</t>
  </si>
  <si>
    <t>Desviacion</t>
  </si>
  <si>
    <t>Moda</t>
  </si>
  <si>
    <t>Media</t>
  </si>
  <si>
    <t>Total</t>
  </si>
  <si>
    <t>Resultado</t>
  </si>
  <si>
    <t>Costo fabricacion</t>
  </si>
  <si>
    <t>Precio docena</t>
  </si>
  <si>
    <t>Precio recup</t>
  </si>
  <si>
    <t>Costo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</si>
</sst>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$-2C0A]\ * #,##0.00_ ;_ [$$-2C0A]\ * \-#,##0.00_ ;_ [$$-2C0A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5" xfId="0" applyBorder="1" applyAlignment="1"/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401515</xdr:colOff>
      <xdr:row>15</xdr:row>
      <xdr:rowOff>97448</xdr:rowOff>
    </xdr:to>
    <xdr:grpSp>
      <xdr:nvGrpSpPr>
        <xdr:cNvPr id="2" name="Grupo 1"/>
        <xdr:cNvGrpSpPr/>
      </xdr:nvGrpSpPr>
      <xdr:grpSpPr>
        <a:xfrm>
          <a:off x="0" y="0"/>
          <a:ext cx="6539848" cy="2954948"/>
          <a:chOff x="131885" y="102577"/>
          <a:chExt cx="4008457" cy="184162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1885" y="102577"/>
            <a:ext cx="3957087" cy="70207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10809" b="58766"/>
          <a:stretch/>
        </xdr:blipFill>
        <xdr:spPr>
          <a:xfrm>
            <a:off x="192505" y="789034"/>
            <a:ext cx="3947837" cy="115517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295275</xdr:colOff>
      <xdr:row>0</xdr:row>
      <xdr:rowOff>0</xdr:rowOff>
    </xdr:from>
    <xdr:to>
      <xdr:col>23</xdr:col>
      <xdr:colOff>16828</xdr:colOff>
      <xdr:row>14</xdr:row>
      <xdr:rowOff>177067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1234"/>
        <a:stretch/>
      </xdr:blipFill>
      <xdr:spPr>
        <a:xfrm>
          <a:off x="6391275" y="0"/>
          <a:ext cx="7646353" cy="2844067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0</xdr:colOff>
      <xdr:row>34</xdr:row>
      <xdr:rowOff>66675</xdr:rowOff>
    </xdr:to>
    <xdr:sp macro="" textlink="">
      <xdr:nvSpPr>
        <xdr:cNvPr id="6" name="CuadroTexto 5"/>
        <xdr:cNvSpPr txBox="1"/>
      </xdr:nvSpPr>
      <xdr:spPr>
        <a:xfrm>
          <a:off x="10439400" y="6381750"/>
          <a:ext cx="24384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Respuesta</a:t>
          </a:r>
          <a:r>
            <a:rPr lang="es-AR" sz="1200" baseline="0"/>
            <a:t> optimo:</a:t>
          </a:r>
          <a:r>
            <a:rPr lang="es-AR" sz="1200"/>
            <a:t> 84</a:t>
          </a:r>
        </a:p>
        <a:p>
          <a:r>
            <a:rPr lang="es-AR" sz="1200"/>
            <a:t>Cubre el 96,55% de la cantidad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A41"/>
  <sheetViews>
    <sheetView tabSelected="1" zoomScale="90" zoomScaleNormal="90" workbookViewId="0">
      <selection activeCell="J19" sqref="J19"/>
    </sheetView>
  </sheetViews>
  <sheetFormatPr baseColWidth="10" defaultColWidth="9.140625" defaultRowHeight="15" x14ac:dyDescent="0.25"/>
  <cols>
    <col min="16" max="16" width="10.28515625" customWidth="1"/>
  </cols>
  <sheetData>
    <row r="18" spans="1:27" ht="16.5" thickBot="1" x14ac:dyDescent="0.3">
      <c r="A18" s="13" t="s">
        <v>0</v>
      </c>
      <c r="B18" s="13"/>
      <c r="C18" s="13"/>
      <c r="D18" s="13"/>
      <c r="E18" s="13"/>
    </row>
    <row r="19" spans="1:27" ht="16.5" thickBot="1" x14ac:dyDescent="0.3">
      <c r="A19" s="14" t="s">
        <v>1</v>
      </c>
      <c r="B19" s="15"/>
      <c r="C19" s="14" t="s">
        <v>4</v>
      </c>
      <c r="D19" s="15"/>
      <c r="E19" s="14" t="s">
        <v>6</v>
      </c>
      <c r="F19" s="15"/>
      <c r="G19" s="14" t="s">
        <v>5</v>
      </c>
      <c r="H19" s="15"/>
      <c r="K19" s="8"/>
      <c r="L19" s="6" t="s">
        <v>10</v>
      </c>
      <c r="M19" s="20" t="s">
        <v>1</v>
      </c>
      <c r="N19" s="21"/>
      <c r="O19" s="6" t="s">
        <v>11</v>
      </c>
      <c r="P19" s="7" t="s">
        <v>8</v>
      </c>
      <c r="Q19" s="4"/>
      <c r="R19" s="20" t="s">
        <v>14</v>
      </c>
      <c r="S19" s="24"/>
      <c r="T19" s="20" t="s">
        <v>15</v>
      </c>
      <c r="U19" s="24"/>
      <c r="V19" s="20" t="s">
        <v>16</v>
      </c>
      <c r="W19" s="24"/>
      <c r="X19" s="20" t="s">
        <v>17</v>
      </c>
      <c r="Y19" s="24"/>
      <c r="Z19" s="20" t="s">
        <v>23</v>
      </c>
      <c r="AA19" s="24"/>
    </row>
    <row r="20" spans="1:27" ht="16.5" thickBot="1" x14ac:dyDescent="0.3">
      <c r="A20" s="16" t="s">
        <v>2</v>
      </c>
      <c r="B20" s="17"/>
      <c r="C20" s="18">
        <v>0.6</v>
      </c>
      <c r="D20" s="19"/>
      <c r="E20" s="18">
        <f>C20</f>
        <v>0.6</v>
      </c>
      <c r="F20" s="17"/>
      <c r="G20" s="3">
        <v>0</v>
      </c>
      <c r="H20" s="2">
        <f>E20-0.01</f>
        <v>0.59</v>
      </c>
      <c r="K20" s="5">
        <v>1</v>
      </c>
      <c r="L20" s="9">
        <v>0.22</v>
      </c>
      <c r="M20" s="22" t="s">
        <v>12</v>
      </c>
      <c r="N20" s="23"/>
      <c r="O20" s="9">
        <v>0.6</v>
      </c>
      <c r="P20" s="10">
        <v>72</v>
      </c>
      <c r="Q20" s="4"/>
      <c r="R20" s="25">
        <v>84</v>
      </c>
      <c r="S20" s="26"/>
      <c r="T20" s="25">
        <f>IF(X20&gt;0,R20,P20)</f>
        <v>72</v>
      </c>
      <c r="U20" s="26"/>
      <c r="V20" s="25">
        <f>IF(P20&lt;R20,R20-P20,0)</f>
        <v>12</v>
      </c>
      <c r="W20" s="26"/>
      <c r="X20" s="25">
        <f>IF(P20&gt;R20,P20-R20,0)</f>
        <v>0</v>
      </c>
      <c r="Y20" s="26"/>
      <c r="Z20" s="25">
        <f>(T20*$Y$35+V20*$Y$36-X20*$Y$37-R20*$Y$34)</f>
        <v>111.59999999999997</v>
      </c>
      <c r="AA20" s="26"/>
    </row>
    <row r="21" spans="1:27" ht="16.5" thickBot="1" x14ac:dyDescent="0.3">
      <c r="A21" s="16" t="s">
        <v>3</v>
      </c>
      <c r="B21" s="17"/>
      <c r="C21" s="18">
        <v>0.4</v>
      </c>
      <c r="D21" s="19"/>
      <c r="E21" s="18">
        <f>E20+C21</f>
        <v>1</v>
      </c>
      <c r="F21" s="17"/>
      <c r="G21" s="3">
        <f>E20</f>
        <v>0.6</v>
      </c>
      <c r="H21" s="2">
        <f>E21-0.01</f>
        <v>0.99</v>
      </c>
      <c r="K21" s="5">
        <v>2</v>
      </c>
      <c r="L21" s="9">
        <v>0.5</v>
      </c>
      <c r="M21" s="22" t="s">
        <v>12</v>
      </c>
      <c r="N21" s="23"/>
      <c r="O21" s="9">
        <v>0.52</v>
      </c>
      <c r="P21" s="10">
        <v>72</v>
      </c>
      <c r="Q21" s="4"/>
      <c r="R21" s="27">
        <f>R20</f>
        <v>84</v>
      </c>
      <c r="S21" s="28"/>
      <c r="T21" s="25">
        <f t="shared" ref="T21:T29" si="0">IF(X21&gt;0,R21,P21)</f>
        <v>72</v>
      </c>
      <c r="U21" s="26"/>
      <c r="V21" s="25">
        <f t="shared" ref="V21:V29" si="1">IF(P21&lt;R21,R21-P21,0)</f>
        <v>12</v>
      </c>
      <c r="W21" s="26"/>
      <c r="X21" s="25">
        <f t="shared" ref="X21:X29" si="2">IF(P21&gt;R21,P21-R21,0)</f>
        <v>0</v>
      </c>
      <c r="Y21" s="26"/>
      <c r="Z21" s="25">
        <f t="shared" ref="Z21:Z29" si="3">(T21*$Y$35+V21*$Y$36-X21*$Y$37-R21*$Y$34)</f>
        <v>111.59999999999997</v>
      </c>
      <c r="AA21" s="26"/>
    </row>
    <row r="22" spans="1:27" ht="16.5" thickBot="1" x14ac:dyDescent="0.3">
      <c r="K22" s="5">
        <v>3</v>
      </c>
      <c r="L22" s="9">
        <v>0.13</v>
      </c>
      <c r="M22" s="22" t="s">
        <v>12</v>
      </c>
      <c r="N22" s="23"/>
      <c r="O22" s="9">
        <v>0.88</v>
      </c>
      <c r="P22" s="10">
        <v>84</v>
      </c>
      <c r="Q22" s="4"/>
      <c r="R22" s="27">
        <f>R21</f>
        <v>84</v>
      </c>
      <c r="S22" s="28"/>
      <c r="T22" s="25">
        <f t="shared" si="0"/>
        <v>84</v>
      </c>
      <c r="U22" s="26"/>
      <c r="V22" s="25">
        <f t="shared" si="1"/>
        <v>0</v>
      </c>
      <c r="W22" s="26"/>
      <c r="X22" s="25">
        <f t="shared" si="2"/>
        <v>0</v>
      </c>
      <c r="Y22" s="26"/>
      <c r="Z22" s="25">
        <f t="shared" si="3"/>
        <v>151.19999999999999</v>
      </c>
      <c r="AA22" s="26"/>
    </row>
    <row r="23" spans="1:27" ht="16.5" thickBot="1" x14ac:dyDescent="0.3">
      <c r="K23" s="5">
        <v>4</v>
      </c>
      <c r="L23" s="9">
        <v>0.36</v>
      </c>
      <c r="M23" s="22" t="s">
        <v>12</v>
      </c>
      <c r="N23" s="23"/>
      <c r="O23" s="9">
        <v>0.34</v>
      </c>
      <c r="P23" s="10">
        <v>60</v>
      </c>
      <c r="Q23" s="4"/>
      <c r="R23" s="27">
        <f t="shared" ref="R23:R29" si="4">R22</f>
        <v>84</v>
      </c>
      <c r="S23" s="28"/>
      <c r="T23" s="25">
        <f t="shared" si="0"/>
        <v>60</v>
      </c>
      <c r="U23" s="26"/>
      <c r="V23" s="25">
        <f t="shared" si="1"/>
        <v>24</v>
      </c>
      <c r="W23" s="26"/>
      <c r="X23" s="25">
        <f t="shared" si="2"/>
        <v>0</v>
      </c>
      <c r="Y23" s="26"/>
      <c r="Z23" s="25">
        <f t="shared" si="3"/>
        <v>72</v>
      </c>
      <c r="AA23" s="26"/>
    </row>
    <row r="24" spans="1:27" ht="16.5" thickBot="1" x14ac:dyDescent="0.3">
      <c r="A24" s="13" t="s">
        <v>7</v>
      </c>
      <c r="B24" s="13"/>
      <c r="C24" s="13"/>
      <c r="D24" s="13"/>
      <c r="E24" s="13"/>
      <c r="K24" s="5">
        <v>5</v>
      </c>
      <c r="L24" s="9">
        <v>0.91</v>
      </c>
      <c r="M24" s="22" t="s">
        <v>13</v>
      </c>
      <c r="N24" s="23"/>
      <c r="O24" s="9">
        <v>0.41</v>
      </c>
      <c r="P24" s="10">
        <v>60</v>
      </c>
      <c r="Q24" s="4"/>
      <c r="R24" s="27">
        <f t="shared" si="4"/>
        <v>84</v>
      </c>
      <c r="S24" s="28"/>
      <c r="T24" s="25">
        <f t="shared" si="0"/>
        <v>60</v>
      </c>
      <c r="U24" s="26"/>
      <c r="V24" s="25">
        <f t="shared" si="1"/>
        <v>24</v>
      </c>
      <c r="W24" s="26"/>
      <c r="X24" s="25">
        <f t="shared" si="2"/>
        <v>0</v>
      </c>
      <c r="Y24" s="26"/>
      <c r="Z24" s="25">
        <f t="shared" si="3"/>
        <v>72</v>
      </c>
      <c r="AA24" s="26"/>
    </row>
    <row r="25" spans="1:27" ht="16.5" thickBot="1" x14ac:dyDescent="0.3">
      <c r="A25" s="14" t="s">
        <v>8</v>
      </c>
      <c r="B25" s="15"/>
      <c r="C25" s="14" t="s">
        <v>2</v>
      </c>
      <c r="D25" s="15"/>
      <c r="E25" s="14" t="s">
        <v>6</v>
      </c>
      <c r="F25" s="15"/>
      <c r="G25" s="14" t="s">
        <v>5</v>
      </c>
      <c r="H25" s="15"/>
      <c r="K25" s="5">
        <v>6</v>
      </c>
      <c r="L25" s="9">
        <v>0.1</v>
      </c>
      <c r="M25" s="22" t="s">
        <v>12</v>
      </c>
      <c r="N25" s="23"/>
      <c r="O25" s="9">
        <v>7.0000000000000007E-2</v>
      </c>
      <c r="P25" s="10">
        <v>48</v>
      </c>
      <c r="Q25" s="4"/>
      <c r="R25" s="27">
        <f t="shared" si="4"/>
        <v>84</v>
      </c>
      <c r="S25" s="28"/>
      <c r="T25" s="25">
        <f t="shared" si="0"/>
        <v>48</v>
      </c>
      <c r="U25" s="26"/>
      <c r="V25" s="25">
        <f t="shared" si="1"/>
        <v>36</v>
      </c>
      <c r="W25" s="26"/>
      <c r="X25" s="25">
        <f t="shared" si="2"/>
        <v>0</v>
      </c>
      <c r="Y25" s="26"/>
      <c r="Z25" s="25">
        <f t="shared" si="3"/>
        <v>32.399999999999977</v>
      </c>
      <c r="AA25" s="26"/>
    </row>
    <row r="26" spans="1:27" ht="16.5" thickBot="1" x14ac:dyDescent="0.3">
      <c r="A26" s="16">
        <v>36</v>
      </c>
      <c r="B26" s="17"/>
      <c r="C26" s="18">
        <v>0.05</v>
      </c>
      <c r="D26" s="19"/>
      <c r="E26" s="18">
        <f>C26</f>
        <v>0.05</v>
      </c>
      <c r="F26" s="17"/>
      <c r="G26" s="3">
        <v>0</v>
      </c>
      <c r="H26" s="2">
        <f t="shared" ref="H26:H31" si="5">E26-0.01</f>
        <v>0.04</v>
      </c>
      <c r="K26" s="5">
        <v>7</v>
      </c>
      <c r="L26" s="9">
        <v>0.72</v>
      </c>
      <c r="M26" s="22" t="s">
        <v>13</v>
      </c>
      <c r="N26" s="23"/>
      <c r="O26" s="9">
        <v>0.95</v>
      </c>
      <c r="P26" s="10">
        <v>96</v>
      </c>
      <c r="Q26" s="4"/>
      <c r="R26" s="27">
        <f t="shared" si="4"/>
        <v>84</v>
      </c>
      <c r="S26" s="28"/>
      <c r="T26" s="25">
        <f t="shared" si="0"/>
        <v>84</v>
      </c>
      <c r="U26" s="26"/>
      <c r="V26" s="25">
        <f t="shared" si="1"/>
        <v>0</v>
      </c>
      <c r="W26" s="26"/>
      <c r="X26" s="25">
        <f t="shared" si="2"/>
        <v>12</v>
      </c>
      <c r="Y26" s="26"/>
      <c r="Z26" s="25">
        <f t="shared" si="3"/>
        <v>129.59999999999997</v>
      </c>
      <c r="AA26" s="26"/>
    </row>
    <row r="27" spans="1:27" ht="16.5" thickBot="1" x14ac:dyDescent="0.3">
      <c r="A27" s="16">
        <v>48</v>
      </c>
      <c r="B27" s="17"/>
      <c r="C27" s="18">
        <v>0.1</v>
      </c>
      <c r="D27" s="19"/>
      <c r="E27" s="18">
        <f>E26+C27</f>
        <v>0.15000000000000002</v>
      </c>
      <c r="F27" s="17"/>
      <c r="G27" s="3">
        <f>E26</f>
        <v>0.05</v>
      </c>
      <c r="H27" s="2">
        <f t="shared" si="5"/>
        <v>0.14000000000000001</v>
      </c>
      <c r="K27" s="5">
        <v>8</v>
      </c>
      <c r="L27" s="9">
        <v>0.74</v>
      </c>
      <c r="M27" s="22" t="s">
        <v>13</v>
      </c>
      <c r="N27" s="23"/>
      <c r="O27" s="9">
        <v>0.41</v>
      </c>
      <c r="P27" s="10">
        <v>60</v>
      </c>
      <c r="Q27" s="4"/>
      <c r="R27" s="27">
        <f t="shared" si="4"/>
        <v>84</v>
      </c>
      <c r="S27" s="28"/>
      <c r="T27" s="25">
        <f t="shared" si="0"/>
        <v>60</v>
      </c>
      <c r="U27" s="26"/>
      <c r="V27" s="25">
        <f t="shared" si="1"/>
        <v>24</v>
      </c>
      <c r="W27" s="26"/>
      <c r="X27" s="25">
        <f t="shared" si="2"/>
        <v>0</v>
      </c>
      <c r="Y27" s="26"/>
      <c r="Z27" s="25">
        <f t="shared" si="3"/>
        <v>72</v>
      </c>
      <c r="AA27" s="26"/>
    </row>
    <row r="28" spans="1:27" ht="16.5" thickBot="1" x14ac:dyDescent="0.3">
      <c r="A28" s="16">
        <v>60</v>
      </c>
      <c r="B28" s="17"/>
      <c r="C28" s="18">
        <v>0.25</v>
      </c>
      <c r="D28" s="19"/>
      <c r="E28" s="18">
        <f>E27+C28</f>
        <v>0.4</v>
      </c>
      <c r="F28" s="17"/>
      <c r="G28" s="3">
        <f>E27</f>
        <v>0.15000000000000002</v>
      </c>
      <c r="H28" s="2">
        <f t="shared" si="5"/>
        <v>0.39</v>
      </c>
      <c r="K28" s="5">
        <v>9</v>
      </c>
      <c r="L28" s="9">
        <v>0.76</v>
      </c>
      <c r="M28" s="22" t="s">
        <v>13</v>
      </c>
      <c r="N28" s="23"/>
      <c r="O28" s="9">
        <v>0.98</v>
      </c>
      <c r="P28" s="10">
        <v>96</v>
      </c>
      <c r="Q28" s="4"/>
      <c r="R28" s="27">
        <f t="shared" si="4"/>
        <v>84</v>
      </c>
      <c r="S28" s="28"/>
      <c r="T28" s="25">
        <f t="shared" si="0"/>
        <v>84</v>
      </c>
      <c r="U28" s="26"/>
      <c r="V28" s="25">
        <f t="shared" si="1"/>
        <v>0</v>
      </c>
      <c r="W28" s="26"/>
      <c r="X28" s="25">
        <f t="shared" si="2"/>
        <v>12</v>
      </c>
      <c r="Y28" s="26"/>
      <c r="Z28" s="25">
        <f t="shared" si="3"/>
        <v>129.59999999999997</v>
      </c>
      <c r="AA28" s="26"/>
    </row>
    <row r="29" spans="1:27" ht="16.5" thickBot="1" x14ac:dyDescent="0.3">
      <c r="A29" s="16">
        <v>72</v>
      </c>
      <c r="B29" s="17"/>
      <c r="C29" s="18">
        <v>0.3</v>
      </c>
      <c r="D29" s="19"/>
      <c r="E29" s="18">
        <f>E28+C29</f>
        <v>0.7</v>
      </c>
      <c r="F29" s="17"/>
      <c r="G29" s="3">
        <f>E28</f>
        <v>0.4</v>
      </c>
      <c r="H29" s="2">
        <f t="shared" si="5"/>
        <v>0.69</v>
      </c>
      <c r="K29" s="5">
        <v>10</v>
      </c>
      <c r="L29" s="9">
        <v>0.82</v>
      </c>
      <c r="M29" s="22" t="s">
        <v>13</v>
      </c>
      <c r="N29" s="23"/>
      <c r="O29" s="9">
        <v>0.14000000000000001</v>
      </c>
      <c r="P29" s="10">
        <v>48</v>
      </c>
      <c r="Q29" s="4"/>
      <c r="R29" s="27">
        <f t="shared" si="4"/>
        <v>84</v>
      </c>
      <c r="S29" s="28"/>
      <c r="T29" s="25">
        <f t="shared" si="0"/>
        <v>48</v>
      </c>
      <c r="U29" s="26"/>
      <c r="V29" s="25">
        <f t="shared" si="1"/>
        <v>36</v>
      </c>
      <c r="W29" s="26"/>
      <c r="X29" s="25">
        <f t="shared" si="2"/>
        <v>0</v>
      </c>
      <c r="Y29" s="26"/>
      <c r="Z29" s="25">
        <f t="shared" si="3"/>
        <v>32.399999999999977</v>
      </c>
      <c r="AA29" s="26"/>
    </row>
    <row r="30" spans="1:27" ht="16.5" thickBot="1" x14ac:dyDescent="0.3">
      <c r="A30" s="16">
        <v>84</v>
      </c>
      <c r="B30" s="17"/>
      <c r="C30" s="18">
        <v>0.2</v>
      </c>
      <c r="D30" s="19"/>
      <c r="E30" s="18">
        <f>E29+C30</f>
        <v>0.89999999999999991</v>
      </c>
      <c r="F30" s="17"/>
      <c r="G30" s="3">
        <f>E29</f>
        <v>0.7</v>
      </c>
      <c r="H30" s="2">
        <f t="shared" si="5"/>
        <v>0.8899999999999999</v>
      </c>
      <c r="X30" s="29" t="s">
        <v>22</v>
      </c>
      <c r="Y30" s="30"/>
      <c r="Z30" s="29" t="s">
        <v>22</v>
      </c>
      <c r="AA30" s="30"/>
    </row>
    <row r="31" spans="1:27" ht="16.5" thickBot="1" x14ac:dyDescent="0.3">
      <c r="A31" s="16">
        <v>96</v>
      </c>
      <c r="B31" s="17"/>
      <c r="C31" s="18">
        <v>0.1</v>
      </c>
      <c r="D31" s="19"/>
      <c r="E31" s="18">
        <f>E30+C31</f>
        <v>0.99999999999999989</v>
      </c>
      <c r="F31" s="17"/>
      <c r="G31" s="3">
        <f>E30</f>
        <v>0.89999999999999991</v>
      </c>
      <c r="H31" s="2">
        <f t="shared" si="5"/>
        <v>0.98999999999999988</v>
      </c>
      <c r="N31" s="29" t="s">
        <v>22</v>
      </c>
      <c r="O31" s="30"/>
      <c r="P31" s="1">
        <f>SUM(P20:P29)</f>
        <v>696</v>
      </c>
      <c r="X31" s="33">
        <f>SUM(X20:Y29)</f>
        <v>24</v>
      </c>
      <c r="Y31" s="34"/>
      <c r="Z31" s="33">
        <f>SUM(Z20:AA29)</f>
        <v>914.39999999999975</v>
      </c>
      <c r="AA31" s="34"/>
    </row>
    <row r="32" spans="1:27" ht="16.5" thickBot="1" x14ac:dyDescent="0.3">
      <c r="P32" s="4"/>
      <c r="X32" s="35">
        <f>1-(X31/SUM(P31))</f>
        <v>0.96551724137931039</v>
      </c>
      <c r="Y32" s="36"/>
    </row>
    <row r="33" spans="1:25" ht="16.5" thickBot="1" x14ac:dyDescent="0.3">
      <c r="N33" s="29" t="s">
        <v>18</v>
      </c>
      <c r="O33" s="30"/>
      <c r="P33" s="1">
        <f>AVERAGE(P20:P29)</f>
        <v>69.599999999999994</v>
      </c>
    </row>
    <row r="34" spans="1:25" ht="16.5" thickBot="1" x14ac:dyDescent="0.3">
      <c r="A34" s="13" t="s">
        <v>9</v>
      </c>
      <c r="B34" s="13"/>
      <c r="C34" s="13"/>
      <c r="D34" s="13"/>
      <c r="E34" s="13"/>
      <c r="P34" s="4"/>
      <c r="W34" s="31" t="s">
        <v>24</v>
      </c>
      <c r="X34" s="32"/>
      <c r="Y34" s="11">
        <v>3</v>
      </c>
    </row>
    <row r="35" spans="1:25" ht="16.5" thickBot="1" x14ac:dyDescent="0.3">
      <c r="A35" s="14" t="s">
        <v>8</v>
      </c>
      <c r="B35" s="15"/>
      <c r="C35" s="14" t="s">
        <v>3</v>
      </c>
      <c r="D35" s="15"/>
      <c r="E35" s="14" t="s">
        <v>6</v>
      </c>
      <c r="F35" s="15"/>
      <c r="G35" s="14" t="s">
        <v>5</v>
      </c>
      <c r="H35" s="15"/>
      <c r="N35" s="29" t="s">
        <v>19</v>
      </c>
      <c r="O35" s="30"/>
      <c r="P35" s="1">
        <f>STDEVA(P20:P29)</f>
        <v>17.708754896942928</v>
      </c>
      <c r="W35" s="37" t="s">
        <v>25</v>
      </c>
      <c r="X35" s="38"/>
      <c r="Y35" s="12">
        <v>4.8</v>
      </c>
    </row>
    <row r="36" spans="1:25" ht="16.5" thickBot="1" x14ac:dyDescent="0.3">
      <c r="A36" s="16">
        <v>36</v>
      </c>
      <c r="B36" s="17"/>
      <c r="C36" s="18">
        <v>0.1</v>
      </c>
      <c r="D36" s="19"/>
      <c r="E36" s="18">
        <f>C36</f>
        <v>0.1</v>
      </c>
      <c r="F36" s="17"/>
      <c r="G36" s="3">
        <v>0</v>
      </c>
      <c r="H36" s="2">
        <f t="shared" ref="H36:H41" si="6">E36-0.01</f>
        <v>9.0000000000000011E-2</v>
      </c>
      <c r="P36" s="4"/>
      <c r="W36" s="37" t="s">
        <v>26</v>
      </c>
      <c r="X36" s="38"/>
      <c r="Y36" s="12">
        <v>1.5</v>
      </c>
    </row>
    <row r="37" spans="1:25" ht="16.5" thickBot="1" x14ac:dyDescent="0.3">
      <c r="A37" s="16">
        <v>48</v>
      </c>
      <c r="B37" s="17"/>
      <c r="C37" s="18">
        <v>0.2</v>
      </c>
      <c r="D37" s="19"/>
      <c r="E37" s="18">
        <f>E36+C37</f>
        <v>0.30000000000000004</v>
      </c>
      <c r="F37" s="17"/>
      <c r="G37" s="3">
        <f>E36</f>
        <v>0.1</v>
      </c>
      <c r="H37" s="2">
        <f t="shared" si="6"/>
        <v>0.29000000000000004</v>
      </c>
      <c r="N37" s="29" t="s">
        <v>20</v>
      </c>
      <c r="O37" s="30"/>
      <c r="P37" s="1">
        <f>MODE(P20:P29)</f>
        <v>60</v>
      </c>
      <c r="W37" s="37" t="s">
        <v>27</v>
      </c>
      <c r="X37" s="38"/>
      <c r="Y37" s="12">
        <v>1.8</v>
      </c>
    </row>
    <row r="38" spans="1:25" ht="16.5" thickBot="1" x14ac:dyDescent="0.3">
      <c r="A38" s="16">
        <v>60</v>
      </c>
      <c r="B38" s="17"/>
      <c r="C38" s="18">
        <v>0.3</v>
      </c>
      <c r="D38" s="19"/>
      <c r="E38" s="18">
        <f>E37+C38</f>
        <v>0.60000000000000009</v>
      </c>
      <c r="F38" s="17"/>
      <c r="G38" s="3">
        <f>E37</f>
        <v>0.30000000000000004</v>
      </c>
      <c r="H38" s="2">
        <f t="shared" si="6"/>
        <v>0.59000000000000008</v>
      </c>
      <c r="P38" s="4"/>
    </row>
    <row r="39" spans="1:25" ht="16.5" thickBot="1" x14ac:dyDescent="0.3">
      <c r="A39" s="16">
        <v>72</v>
      </c>
      <c r="B39" s="17"/>
      <c r="C39" s="18">
        <v>0.25</v>
      </c>
      <c r="D39" s="19"/>
      <c r="E39" s="18">
        <f>E38+C39</f>
        <v>0.85000000000000009</v>
      </c>
      <c r="F39" s="17"/>
      <c r="G39" s="3">
        <f>E38</f>
        <v>0.60000000000000009</v>
      </c>
      <c r="H39" s="2">
        <f t="shared" si="6"/>
        <v>0.84000000000000008</v>
      </c>
      <c r="N39" s="29" t="s">
        <v>21</v>
      </c>
      <c r="O39" s="30"/>
      <c r="P39" s="1">
        <f>MEDIAN(P20:P29)</f>
        <v>66</v>
      </c>
    </row>
    <row r="40" spans="1:25" ht="16.5" thickBot="1" x14ac:dyDescent="0.3">
      <c r="A40" s="16">
        <v>84</v>
      </c>
      <c r="B40" s="17"/>
      <c r="C40" s="18">
        <v>0.1</v>
      </c>
      <c r="D40" s="19"/>
      <c r="E40" s="18">
        <f>E39+C40</f>
        <v>0.95000000000000007</v>
      </c>
      <c r="F40" s="17"/>
      <c r="G40" s="3">
        <f>E39</f>
        <v>0.85000000000000009</v>
      </c>
      <c r="H40" s="2">
        <f t="shared" si="6"/>
        <v>0.94000000000000006</v>
      </c>
    </row>
    <row r="41" spans="1:25" ht="16.5" thickBot="1" x14ac:dyDescent="0.3">
      <c r="A41" s="16">
        <v>96</v>
      </c>
      <c r="B41" s="17"/>
      <c r="C41" s="18">
        <v>0.05</v>
      </c>
      <c r="D41" s="19"/>
      <c r="E41" s="18">
        <f>E40+C41</f>
        <v>1</v>
      </c>
      <c r="F41" s="17"/>
      <c r="G41" s="3">
        <f>E40</f>
        <v>0.95000000000000007</v>
      </c>
      <c r="H41" s="2">
        <f t="shared" si="6"/>
        <v>0.99</v>
      </c>
    </row>
  </sheetData>
  <mergeCells count="137">
    <mergeCell ref="Z25:AA25"/>
    <mergeCell ref="Z26:AA26"/>
    <mergeCell ref="Z27:AA27"/>
    <mergeCell ref="Z28:AA28"/>
    <mergeCell ref="Z29:AA29"/>
    <mergeCell ref="W34:X34"/>
    <mergeCell ref="Z30:AA30"/>
    <mergeCell ref="Z31:AA31"/>
    <mergeCell ref="N39:O39"/>
    <mergeCell ref="X30:Y30"/>
    <mergeCell ref="X31:Y31"/>
    <mergeCell ref="X32:Y32"/>
    <mergeCell ref="N33:O33"/>
    <mergeCell ref="N35:O35"/>
    <mergeCell ref="N37:O37"/>
    <mergeCell ref="W35:X35"/>
    <mergeCell ref="W36:X36"/>
    <mergeCell ref="W37:X37"/>
    <mergeCell ref="M29:N29"/>
    <mergeCell ref="Z19:AA19"/>
    <mergeCell ref="Z20:AA20"/>
    <mergeCell ref="Z21:AA21"/>
    <mergeCell ref="Z22:AA22"/>
    <mergeCell ref="Z23:AA23"/>
    <mergeCell ref="Z24:AA24"/>
    <mergeCell ref="X28:Y28"/>
    <mergeCell ref="X29:Y29"/>
    <mergeCell ref="N31:O31"/>
    <mergeCell ref="V28:W28"/>
    <mergeCell ref="V29:W29"/>
    <mergeCell ref="X20:Y20"/>
    <mergeCell ref="X21:Y21"/>
    <mergeCell ref="X22:Y22"/>
    <mergeCell ref="X23:Y23"/>
    <mergeCell ref="X24:Y24"/>
    <mergeCell ref="X25:Y25"/>
    <mergeCell ref="X26:Y26"/>
    <mergeCell ref="X27:Y27"/>
    <mergeCell ref="T28:U28"/>
    <mergeCell ref="T29:U29"/>
    <mergeCell ref="V20:W20"/>
    <mergeCell ref="V21:W21"/>
    <mergeCell ref="V22:W22"/>
    <mergeCell ref="R29:S29"/>
    <mergeCell ref="T20:U20"/>
    <mergeCell ref="T21:U21"/>
    <mergeCell ref="T22:U22"/>
    <mergeCell ref="T23:U23"/>
    <mergeCell ref="T24:U24"/>
    <mergeCell ref="T25:U25"/>
    <mergeCell ref="T26:U26"/>
    <mergeCell ref="T27:U27"/>
    <mergeCell ref="V19:W19"/>
    <mergeCell ref="X19:Y19"/>
    <mergeCell ref="R20:S20"/>
    <mergeCell ref="R21:S21"/>
    <mergeCell ref="R22:S22"/>
    <mergeCell ref="R23:S23"/>
    <mergeCell ref="M26:N26"/>
    <mergeCell ref="M27:N27"/>
    <mergeCell ref="M28:N28"/>
    <mergeCell ref="R19:S19"/>
    <mergeCell ref="T19:U19"/>
    <mergeCell ref="R24:S24"/>
    <mergeCell ref="R25:S25"/>
    <mergeCell ref="R26:S26"/>
    <mergeCell ref="R27:S27"/>
    <mergeCell ref="V24:W24"/>
    <mergeCell ref="V23:W23"/>
    <mergeCell ref="V25:W25"/>
    <mergeCell ref="V26:W26"/>
    <mergeCell ref="V27:W27"/>
    <mergeCell ref="R28:S28"/>
    <mergeCell ref="A41:B41"/>
    <mergeCell ref="C41:D41"/>
    <mergeCell ref="E41:F41"/>
    <mergeCell ref="M19:N19"/>
    <mergeCell ref="M20:N20"/>
    <mergeCell ref="M21:N21"/>
    <mergeCell ref="M22:N22"/>
    <mergeCell ref="M23:N23"/>
    <mergeCell ref="M24:N24"/>
    <mergeCell ref="M25:N25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34:E34"/>
    <mergeCell ref="A35:B35"/>
    <mergeCell ref="A36:B36"/>
    <mergeCell ref="C36:D36"/>
    <mergeCell ref="E36:F36"/>
    <mergeCell ref="C31:D31"/>
    <mergeCell ref="E26:F26"/>
    <mergeCell ref="E27:F27"/>
    <mergeCell ref="E28:F28"/>
    <mergeCell ref="E29:F29"/>
    <mergeCell ref="E30:F30"/>
    <mergeCell ref="E31:F31"/>
    <mergeCell ref="A27:B27"/>
    <mergeCell ref="A28:B28"/>
    <mergeCell ref="A29:B29"/>
    <mergeCell ref="A30:B30"/>
    <mergeCell ref="A31:B31"/>
    <mergeCell ref="C26:D26"/>
    <mergeCell ref="C27:D27"/>
    <mergeCell ref="C28:D28"/>
    <mergeCell ref="C29:D29"/>
    <mergeCell ref="C30:D30"/>
    <mergeCell ref="G25:H25"/>
    <mergeCell ref="A26:B26"/>
    <mergeCell ref="G19:H19"/>
    <mergeCell ref="C20:D20"/>
    <mergeCell ref="C21:D21"/>
    <mergeCell ref="E20:F20"/>
    <mergeCell ref="E21:F21"/>
    <mergeCell ref="C35:D35"/>
    <mergeCell ref="E35:F35"/>
    <mergeCell ref="G35:H35"/>
    <mergeCell ref="A18:E18"/>
    <mergeCell ref="A19:B19"/>
    <mergeCell ref="A20:B20"/>
    <mergeCell ref="A21:B21"/>
    <mergeCell ref="C19:D19"/>
    <mergeCell ref="E19:F19"/>
    <mergeCell ref="A24:E24"/>
    <mergeCell ref="A25:B25"/>
    <mergeCell ref="C25:D25"/>
    <mergeCell ref="E25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2020-11-14T21:47:11Z</dcterms:modified>
</cp:coreProperties>
</file>