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C44" i="1"/>
  <c r="H44" i="1"/>
  <c r="H28" i="1"/>
  <c r="G28" i="1"/>
  <c r="H27" i="1"/>
  <c r="H34" i="1"/>
  <c r="D35" i="1"/>
  <c r="D34" i="1"/>
  <c r="E29" i="1"/>
  <c r="E28" i="1"/>
  <c r="E27" i="1"/>
  <c r="F43" i="1" l="1"/>
  <c r="F34" i="1" l="1"/>
  <c r="D44" i="1" l="1"/>
  <c r="F35" i="1"/>
  <c r="J34" i="1" l="1"/>
  <c r="J44" i="1" s="1"/>
  <c r="L35" i="1"/>
  <c r="L36" i="1"/>
  <c r="L37" i="1"/>
  <c r="L38" i="1"/>
  <c r="L39" i="1"/>
  <c r="L40" i="1"/>
  <c r="L41" i="1"/>
  <c r="L42" i="1"/>
  <c r="L43" i="1"/>
  <c r="J35" i="1"/>
  <c r="J36" i="1"/>
  <c r="J37" i="1"/>
  <c r="J38" i="1"/>
  <c r="J39" i="1"/>
  <c r="J40" i="1"/>
  <c r="J41" i="1"/>
  <c r="J42" i="1"/>
  <c r="J43" i="1"/>
  <c r="H35" i="1"/>
  <c r="H36" i="1"/>
  <c r="H37" i="1"/>
  <c r="H38" i="1"/>
  <c r="H39" i="1"/>
  <c r="H40" i="1"/>
  <c r="H41" i="1"/>
  <c r="H42" i="1"/>
  <c r="H43" i="1"/>
  <c r="F36" i="1"/>
  <c r="F37" i="1"/>
  <c r="F38" i="1"/>
  <c r="F39" i="1"/>
  <c r="F40" i="1"/>
  <c r="F41" i="1"/>
  <c r="F42" i="1"/>
  <c r="D36" i="1"/>
  <c r="D37" i="1"/>
  <c r="D38" i="1"/>
  <c r="D39" i="1"/>
  <c r="D40" i="1"/>
  <c r="D41" i="1"/>
  <c r="D42" i="1"/>
  <c r="D43" i="1"/>
  <c r="L34" i="1" l="1"/>
  <c r="G29" i="1"/>
  <c r="E30" i="1" l="1"/>
  <c r="H30" i="1" s="1"/>
  <c r="H29" i="1"/>
  <c r="G30" i="1"/>
</calcChain>
</file>

<file path=xl/sharedStrings.xml><?xml version="1.0" encoding="utf-8"?>
<sst xmlns="http://schemas.openxmlformats.org/spreadsheetml/2006/main" count="29" uniqueCount="28">
  <si>
    <t>Costo desarrollo:</t>
  </si>
  <si>
    <t>Costo publicidad:</t>
  </si>
  <si>
    <t xml:space="preserve">Precio de venta: </t>
  </si>
  <si>
    <t>$/unidad</t>
  </si>
  <si>
    <t>Demanda</t>
  </si>
  <si>
    <t>Prob. Acumuladas</t>
  </si>
  <si>
    <t>Rango</t>
  </si>
  <si>
    <t>Tabla de costo de mano de obra:</t>
  </si>
  <si>
    <t>Costo MDO</t>
  </si>
  <si>
    <t>Probabilidad</t>
  </si>
  <si>
    <t>RMO</t>
  </si>
  <si>
    <t>$ MDO</t>
  </si>
  <si>
    <t>$ MP</t>
  </si>
  <si>
    <t>Dia</t>
  </si>
  <si>
    <t>Costo de mano de material:</t>
  </si>
  <si>
    <t>D. Uniforme</t>
  </si>
  <si>
    <t>X=a+R(b-a) = 60+r(90-60)</t>
  </si>
  <si>
    <t>Min (a)</t>
  </si>
  <si>
    <t>Máx (b)</t>
  </si>
  <si>
    <t>Z</t>
  </si>
  <si>
    <t>Costo total</t>
  </si>
  <si>
    <t>Ingreso neto</t>
  </si>
  <si>
    <t>Demanda:</t>
  </si>
  <si>
    <t>D. Normal</t>
  </si>
  <si>
    <t>Media (µ)</t>
  </si>
  <si>
    <t>Desv. Est. (σ)</t>
  </si>
  <si>
    <t>X= µ ± Z*σ</t>
  </si>
  <si>
    <t>Resultados prom: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</si>
</sst>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$&quot;\ * #,##0.00_ ;_ &quot;$&quot;\ * \-#,##0.00_ ;_ &quot;$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9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0" fillId="0" borderId="0" xfId="0" applyBorder="1" applyAlignment="1"/>
    <xf numFmtId="2" fontId="2" fillId="5" borderId="10" xfId="0" applyNumberFormat="1" applyFont="1" applyFill="1" applyBorder="1" applyAlignment="1">
      <alignment horizontal="center"/>
    </xf>
    <xf numFmtId="44" fontId="2" fillId="0" borderId="10" xfId="1" applyFont="1" applyFill="1" applyBorder="1" applyAlignment="1">
      <alignment horizontal="center"/>
    </xf>
    <xf numFmtId="44" fontId="2" fillId="0" borderId="10" xfId="1" applyFont="1" applyBorder="1" applyAlignment="1">
      <alignment horizontal="center"/>
    </xf>
    <xf numFmtId="44" fontId="2" fillId="0" borderId="1" xfId="0" applyNumberFormat="1" applyFont="1" applyBorder="1"/>
    <xf numFmtId="44" fontId="2" fillId="0" borderId="9" xfId="0" applyNumberFormat="1" applyFont="1" applyBorder="1"/>
    <xf numFmtId="0" fontId="3" fillId="6" borderId="8" xfId="0" applyFont="1" applyFill="1" applyBorder="1" applyAlignment="1"/>
    <xf numFmtId="0" fontId="3" fillId="6" borderId="9" xfId="0" applyFont="1" applyFill="1" applyBorder="1" applyAlignment="1"/>
    <xf numFmtId="44" fontId="2" fillId="0" borderId="8" xfId="1" applyFont="1" applyBorder="1" applyAlignment="1"/>
    <xf numFmtId="44" fontId="2" fillId="0" borderId="9" xfId="1" applyFont="1" applyBorder="1" applyAlignment="1"/>
    <xf numFmtId="44" fontId="2" fillId="3" borderId="8" xfId="1" applyFont="1" applyFill="1" applyBorder="1" applyAlignment="1"/>
    <xf numFmtId="44" fontId="2" fillId="3" borderId="9" xfId="1" applyFont="1" applyFill="1" applyBorder="1" applyAlignment="1"/>
    <xf numFmtId="44" fontId="2" fillId="0" borderId="5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3" fillId="3" borderId="8" xfId="0" applyFont="1" applyFill="1" applyBorder="1" applyAlignment="1"/>
    <xf numFmtId="0" fontId="2" fillId="3" borderId="9" xfId="0" applyFont="1" applyFill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5" xfId="1" applyNumberFormat="1" applyFont="1" applyBorder="1" applyAlignment="1">
      <alignment horizontal="right"/>
    </xf>
    <xf numFmtId="0" fontId="2" fillId="0" borderId="7" xfId="1" applyNumberFormat="1" applyFont="1" applyBorder="1" applyAlignment="1">
      <alignment horizontal="right"/>
    </xf>
    <xf numFmtId="44" fontId="2" fillId="0" borderId="5" xfId="1" applyFont="1" applyBorder="1" applyAlignment="1">
      <alignment horizontal="center"/>
    </xf>
    <xf numFmtId="44" fontId="2" fillId="0" borderId="7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Border="1" applyAlignment="1"/>
    <xf numFmtId="0" fontId="0" fillId="0" borderId="0" xfId="0" applyBorder="1" applyAlignment="1"/>
    <xf numFmtId="0" fontId="3" fillId="3" borderId="2" xfId="0" applyFont="1" applyFill="1" applyBorder="1" applyAlignment="1"/>
    <xf numFmtId="0" fontId="2" fillId="3" borderId="4" xfId="0" applyFont="1" applyFill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7" xfId="0" applyFont="1" applyBorder="1" applyAlignment="1"/>
    <xf numFmtId="2" fontId="2" fillId="0" borderId="5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0" borderId="6" xfId="0" applyFont="1" applyBorder="1" applyAlignment="1"/>
    <xf numFmtId="0" fontId="0" fillId="0" borderId="6" xfId="0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1" xfId="1" applyFont="1" applyBorder="1" applyAlignment="1"/>
    <xf numFmtId="44" fontId="2" fillId="0" borderId="5" xfId="1" applyFont="1" applyBorder="1" applyAlignment="1"/>
    <xf numFmtId="44" fontId="2" fillId="0" borderId="6" xfId="1" applyFont="1" applyBorder="1" applyAlignment="1"/>
    <xf numFmtId="44" fontId="2" fillId="0" borderId="7" xfId="1" applyFont="1" applyBorder="1" applyAlignment="1"/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3" borderId="9" xfId="0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523875</xdr:colOff>
      <xdr:row>17</xdr:row>
      <xdr:rowOff>133350</xdr:rowOff>
    </xdr:to>
    <xdr:grpSp>
      <xdr:nvGrpSpPr>
        <xdr:cNvPr id="2" name="Grupo 1"/>
        <xdr:cNvGrpSpPr/>
      </xdr:nvGrpSpPr>
      <xdr:grpSpPr>
        <a:xfrm>
          <a:off x="0" y="0"/>
          <a:ext cx="5467350" cy="3371850"/>
          <a:chOff x="7456651" y="3035932"/>
          <a:chExt cx="6140393" cy="3485892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456651" y="3035932"/>
            <a:ext cx="6140393" cy="27468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-1" b="35984"/>
          <a:stretch/>
        </xdr:blipFill>
        <xdr:spPr>
          <a:xfrm>
            <a:off x="7543196" y="6031553"/>
            <a:ext cx="6027128" cy="490271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0</xdr:colOff>
      <xdr:row>1</xdr:row>
      <xdr:rowOff>0</xdr:rowOff>
    </xdr:from>
    <xdr:to>
      <xdr:col>12</xdr:col>
      <xdr:colOff>180975</xdr:colOff>
      <xdr:row>3</xdr:row>
      <xdr:rowOff>9525</xdr:rowOff>
    </xdr:to>
    <xdr:sp macro="" textlink="">
      <xdr:nvSpPr>
        <xdr:cNvPr id="5" name="CuadroTexto 4"/>
        <xdr:cNvSpPr txBox="1"/>
      </xdr:nvSpPr>
      <xdr:spPr>
        <a:xfrm>
          <a:off x="5514975" y="190500"/>
          <a:ext cx="200977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/>
            <a:t>Distribucion uniforme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N44"/>
  <sheetViews>
    <sheetView tabSelected="1" topLeftCell="A22" zoomScaleNormal="100" workbookViewId="0">
      <selection activeCell="S42" sqref="S42"/>
    </sheetView>
  </sheetViews>
  <sheetFormatPr baseColWidth="10" defaultColWidth="9.140625" defaultRowHeight="15" x14ac:dyDescent="0.25"/>
  <cols>
    <col min="3" max="3" width="9.5703125" customWidth="1"/>
    <col min="4" max="4" width="9.7109375" customWidth="1"/>
  </cols>
  <sheetData>
    <row r="19" spans="1:14" ht="15.75" thickBot="1" x14ac:dyDescent="0.3"/>
    <row r="20" spans="1:14" ht="16.5" thickBot="1" x14ac:dyDescent="0.3">
      <c r="A20" s="45" t="s">
        <v>0</v>
      </c>
      <c r="B20" s="46"/>
      <c r="C20" s="1">
        <v>325000</v>
      </c>
      <c r="J20" s="36" t="s">
        <v>14</v>
      </c>
      <c r="K20" s="37"/>
      <c r="L20" s="37"/>
      <c r="M20" s="7"/>
    </row>
    <row r="21" spans="1:14" ht="16.5" thickBot="1" x14ac:dyDescent="0.3">
      <c r="A21" s="45" t="s">
        <v>1</v>
      </c>
      <c r="B21" s="46"/>
      <c r="C21" s="1">
        <v>150000</v>
      </c>
      <c r="J21" s="38" t="s">
        <v>15</v>
      </c>
      <c r="K21" s="39"/>
      <c r="L21" s="49" t="s">
        <v>16</v>
      </c>
      <c r="M21" s="50"/>
      <c r="N21" s="51"/>
    </row>
    <row r="22" spans="1:14" ht="16.5" thickBot="1" x14ac:dyDescent="0.3">
      <c r="A22" s="45" t="s">
        <v>2</v>
      </c>
      <c r="B22" s="46"/>
      <c r="C22" s="1">
        <v>150</v>
      </c>
      <c r="D22" t="s">
        <v>3</v>
      </c>
      <c r="J22" s="40" t="s">
        <v>17</v>
      </c>
      <c r="K22" s="41"/>
      <c r="L22" s="15">
        <v>60</v>
      </c>
      <c r="M22" s="52"/>
      <c r="N22" s="16"/>
    </row>
    <row r="23" spans="1:14" ht="16.5" thickBot="1" x14ac:dyDescent="0.3">
      <c r="J23" s="25" t="s">
        <v>18</v>
      </c>
      <c r="K23" s="42"/>
      <c r="L23" s="53">
        <v>90</v>
      </c>
      <c r="M23" s="54"/>
      <c r="N23" s="55"/>
    </row>
    <row r="25" spans="1:14" ht="16.5" thickBot="1" x14ac:dyDescent="0.3">
      <c r="A25" s="47" t="s">
        <v>7</v>
      </c>
      <c r="B25" s="48"/>
      <c r="C25" s="48"/>
      <c r="D25" s="48"/>
      <c r="J25" s="21" t="s">
        <v>22</v>
      </c>
      <c r="K25" s="22"/>
    </row>
    <row r="26" spans="1:14" ht="16.5" thickBot="1" x14ac:dyDescent="0.3">
      <c r="A26" s="56" t="s">
        <v>8</v>
      </c>
      <c r="B26" s="57"/>
      <c r="C26" s="56" t="s">
        <v>9</v>
      </c>
      <c r="D26" s="58"/>
      <c r="E26" s="56" t="s">
        <v>5</v>
      </c>
      <c r="F26" s="58"/>
      <c r="G26" s="56" t="s">
        <v>6</v>
      </c>
      <c r="H26" s="57"/>
      <c r="J26" s="23" t="s">
        <v>23</v>
      </c>
      <c r="K26" s="24"/>
      <c r="L26" s="27" t="s">
        <v>26</v>
      </c>
      <c r="M26" s="28"/>
    </row>
    <row r="27" spans="1:14" ht="16.5" thickBot="1" x14ac:dyDescent="0.3">
      <c r="A27" s="33">
        <v>20</v>
      </c>
      <c r="B27" s="20"/>
      <c r="C27" s="43">
        <v>0.35</v>
      </c>
      <c r="D27" s="44"/>
      <c r="E27" s="43">
        <f>C27</f>
        <v>0.35</v>
      </c>
      <c r="F27" s="20"/>
      <c r="G27" s="2">
        <v>0</v>
      </c>
      <c r="H27" s="3">
        <f>E27-0.01</f>
        <v>0.33999999999999997</v>
      </c>
      <c r="J27" s="25" t="s">
        <v>24</v>
      </c>
      <c r="K27" s="26"/>
      <c r="L27" s="29">
        <v>20000</v>
      </c>
      <c r="M27" s="30"/>
    </row>
    <row r="28" spans="1:14" ht="16.5" thickBot="1" x14ac:dyDescent="0.3">
      <c r="A28" s="33">
        <v>25</v>
      </c>
      <c r="B28" s="20"/>
      <c r="C28" s="43">
        <v>0.3</v>
      </c>
      <c r="D28" s="44"/>
      <c r="E28" s="43">
        <f>E27+C28</f>
        <v>0.64999999999999991</v>
      </c>
      <c r="F28" s="20"/>
      <c r="G28" s="2">
        <f>E27</f>
        <v>0.35</v>
      </c>
      <c r="H28" s="3">
        <f>E28-0.01</f>
        <v>0.6399999999999999</v>
      </c>
      <c r="J28" s="25" t="s">
        <v>25</v>
      </c>
      <c r="K28" s="26"/>
      <c r="L28" s="29">
        <v>5000</v>
      </c>
      <c r="M28" s="30"/>
    </row>
    <row r="29" spans="1:14" ht="16.5" thickBot="1" x14ac:dyDescent="0.3">
      <c r="A29" s="33">
        <v>30</v>
      </c>
      <c r="B29" s="20"/>
      <c r="C29" s="43">
        <v>0.2</v>
      </c>
      <c r="D29" s="44"/>
      <c r="E29" s="43">
        <f>E28+C29</f>
        <v>0.84999999999999987</v>
      </c>
      <c r="F29" s="20"/>
      <c r="G29" s="2">
        <f>E28</f>
        <v>0.64999999999999991</v>
      </c>
      <c r="H29" s="3">
        <f>E29-0.01</f>
        <v>0.83999999999999986</v>
      </c>
    </row>
    <row r="30" spans="1:14" ht="16.5" thickBot="1" x14ac:dyDescent="0.3">
      <c r="A30" s="33">
        <v>35</v>
      </c>
      <c r="B30" s="20"/>
      <c r="C30" s="43">
        <v>0.15</v>
      </c>
      <c r="D30" s="44"/>
      <c r="E30" s="43">
        <f>E29+C30</f>
        <v>0.99999999999999989</v>
      </c>
      <c r="F30" s="20"/>
      <c r="G30" s="2">
        <f>E29</f>
        <v>0.84999999999999987</v>
      </c>
      <c r="H30" s="3">
        <f>E30-0.01</f>
        <v>0.98999999999999988</v>
      </c>
    </row>
    <row r="32" spans="1:14" ht="15.75" thickBot="1" x14ac:dyDescent="0.3"/>
    <row r="33" spans="1:13" ht="16.5" thickBot="1" x14ac:dyDescent="0.3">
      <c r="A33" s="4" t="s">
        <v>13</v>
      </c>
      <c r="B33" s="4" t="s">
        <v>10</v>
      </c>
      <c r="C33" s="4" t="s">
        <v>11</v>
      </c>
      <c r="D33" s="4" t="s">
        <v>12</v>
      </c>
      <c r="F33" s="4" t="s">
        <v>19</v>
      </c>
      <c r="H33" s="34" t="s">
        <v>4</v>
      </c>
      <c r="I33" s="35"/>
      <c r="J33" s="34" t="s">
        <v>20</v>
      </c>
      <c r="K33" s="35"/>
      <c r="L33" s="34" t="s">
        <v>21</v>
      </c>
      <c r="M33" s="28"/>
    </row>
    <row r="34" spans="1:13" ht="16.5" thickBot="1" x14ac:dyDescent="0.3">
      <c r="A34" s="5">
        <v>1</v>
      </c>
      <c r="B34" s="6">
        <v>0.22</v>
      </c>
      <c r="C34" s="9">
        <v>20</v>
      </c>
      <c r="D34" s="10">
        <f>$L$22+B34*($L$23-$L$22)</f>
        <v>66.599999999999994</v>
      </c>
      <c r="F34" s="8">
        <f>NORMINV(B34,0,1)</f>
        <v>-0.77219321418868503</v>
      </c>
      <c r="H34" s="33">
        <f>$L$27+(F34*$L$28)</f>
        <v>16139.033929056575</v>
      </c>
      <c r="I34" s="20"/>
      <c r="J34" s="31">
        <f>H34*(C34+D34)+$C$20+$C$21</f>
        <v>1872640.3382562993</v>
      </c>
      <c r="K34" s="32"/>
      <c r="L34" s="19">
        <f>H34*$C$22-J34</f>
        <v>548214.75110218697</v>
      </c>
      <c r="M34" s="20"/>
    </row>
    <row r="35" spans="1:13" ht="16.5" thickBot="1" x14ac:dyDescent="0.3">
      <c r="A35" s="5">
        <v>2</v>
      </c>
      <c r="B35" s="6">
        <v>0.5</v>
      </c>
      <c r="C35" s="9">
        <v>25</v>
      </c>
      <c r="D35" s="10">
        <f>$L$22+B35*($L$23-$L$22)</f>
        <v>75</v>
      </c>
      <c r="F35" s="8">
        <f>NORMINV(B35,0,1)</f>
        <v>0</v>
      </c>
      <c r="H35" s="33">
        <f t="shared" ref="H35:H43" si="0">$L$27+(F35*$L$28)</f>
        <v>20000</v>
      </c>
      <c r="I35" s="20"/>
      <c r="J35" s="31">
        <f t="shared" ref="J35:J43" si="1">H35*(C35+D35)+$C$20+$C$21</f>
        <v>2475000</v>
      </c>
      <c r="K35" s="32"/>
      <c r="L35" s="19">
        <f t="shared" ref="L35:L43" si="2">H35*$C$22-J35</f>
        <v>525000</v>
      </c>
      <c r="M35" s="20"/>
    </row>
    <row r="36" spans="1:13" ht="16.5" thickBot="1" x14ac:dyDescent="0.3">
      <c r="A36" s="5">
        <v>3</v>
      </c>
      <c r="B36" s="6">
        <v>0.13</v>
      </c>
      <c r="C36" s="9">
        <v>20</v>
      </c>
      <c r="D36" s="10">
        <f t="shared" ref="D36:D43" si="3">$L$22+B36*($L$23-$L$22)</f>
        <v>63.9</v>
      </c>
      <c r="F36" s="8">
        <f t="shared" ref="F36:F43" si="4">NORMINV(B36,0,1)</f>
        <v>-1.1263911290388013</v>
      </c>
      <c r="H36" s="33">
        <f t="shared" si="0"/>
        <v>14368.044354805992</v>
      </c>
      <c r="I36" s="20"/>
      <c r="J36" s="31">
        <f t="shared" si="1"/>
        <v>1680478.9213682229</v>
      </c>
      <c r="K36" s="32"/>
      <c r="L36" s="19">
        <f t="shared" si="2"/>
        <v>474727.73185267602</v>
      </c>
      <c r="M36" s="20"/>
    </row>
    <row r="37" spans="1:13" ht="16.5" thickBot="1" x14ac:dyDescent="0.3">
      <c r="A37" s="5">
        <v>4</v>
      </c>
      <c r="B37" s="6">
        <v>0.36</v>
      </c>
      <c r="C37" s="9">
        <v>25</v>
      </c>
      <c r="D37" s="10">
        <f t="shared" si="3"/>
        <v>70.8</v>
      </c>
      <c r="F37" s="8">
        <f t="shared" si="4"/>
        <v>-0.35845879325119384</v>
      </c>
      <c r="H37" s="33">
        <f t="shared" si="0"/>
        <v>18207.706033744031</v>
      </c>
      <c r="I37" s="20"/>
      <c r="J37" s="31">
        <f t="shared" si="1"/>
        <v>2219298.2380326781</v>
      </c>
      <c r="K37" s="32"/>
      <c r="L37" s="19">
        <f t="shared" si="2"/>
        <v>511857.66702892631</v>
      </c>
      <c r="M37" s="20"/>
    </row>
    <row r="38" spans="1:13" ht="16.5" thickBot="1" x14ac:dyDescent="0.3">
      <c r="A38" s="5">
        <v>5</v>
      </c>
      <c r="B38" s="6">
        <v>0.91</v>
      </c>
      <c r="C38" s="9">
        <v>35</v>
      </c>
      <c r="D38" s="10">
        <f t="shared" si="3"/>
        <v>87.3</v>
      </c>
      <c r="F38" s="8">
        <f t="shared" si="4"/>
        <v>1.3407550336902161</v>
      </c>
      <c r="H38" s="33">
        <f t="shared" si="0"/>
        <v>26703.77516845108</v>
      </c>
      <c r="I38" s="20"/>
      <c r="J38" s="31">
        <f t="shared" si="1"/>
        <v>3740871.703101567</v>
      </c>
      <c r="K38" s="32"/>
      <c r="L38" s="19">
        <f t="shared" si="2"/>
        <v>264694.57216609502</v>
      </c>
      <c r="M38" s="20"/>
    </row>
    <row r="39" spans="1:13" ht="16.5" thickBot="1" x14ac:dyDescent="0.3">
      <c r="A39" s="5">
        <v>6</v>
      </c>
      <c r="B39" s="6">
        <v>0.1</v>
      </c>
      <c r="C39" s="9">
        <v>20</v>
      </c>
      <c r="D39" s="10">
        <f t="shared" si="3"/>
        <v>63</v>
      </c>
      <c r="F39" s="8">
        <f t="shared" si="4"/>
        <v>-1.2815515655446006</v>
      </c>
      <c r="H39" s="33">
        <f t="shared" si="0"/>
        <v>13592.242172276998</v>
      </c>
      <c r="I39" s="20"/>
      <c r="J39" s="31">
        <f t="shared" si="1"/>
        <v>1603156.1002989907</v>
      </c>
      <c r="K39" s="32"/>
      <c r="L39" s="19">
        <f t="shared" si="2"/>
        <v>435680.22554255882</v>
      </c>
      <c r="M39" s="20"/>
    </row>
    <row r="40" spans="1:13" ht="16.5" thickBot="1" x14ac:dyDescent="0.3">
      <c r="A40" s="5">
        <v>7</v>
      </c>
      <c r="B40" s="6">
        <v>0.72</v>
      </c>
      <c r="C40" s="9">
        <v>30</v>
      </c>
      <c r="D40" s="10">
        <f t="shared" si="3"/>
        <v>81.599999999999994</v>
      </c>
      <c r="F40" s="8">
        <f t="shared" si="4"/>
        <v>0.58284150727121631</v>
      </c>
      <c r="H40" s="33">
        <f t="shared" si="0"/>
        <v>22914.20753635608</v>
      </c>
      <c r="I40" s="20"/>
      <c r="J40" s="31">
        <f t="shared" si="1"/>
        <v>3032225.5610573385</v>
      </c>
      <c r="K40" s="32"/>
      <c r="L40" s="19">
        <f t="shared" si="2"/>
        <v>404905.56939607346</v>
      </c>
      <c r="M40" s="20"/>
    </row>
    <row r="41" spans="1:13" ht="16.5" thickBot="1" x14ac:dyDescent="0.3">
      <c r="A41" s="5">
        <v>8</v>
      </c>
      <c r="B41" s="6">
        <v>0.74</v>
      </c>
      <c r="C41" s="9">
        <v>30</v>
      </c>
      <c r="D41" s="10">
        <f t="shared" si="3"/>
        <v>82.2</v>
      </c>
      <c r="F41" s="8">
        <f t="shared" si="4"/>
        <v>0.64334540539291696</v>
      </c>
      <c r="H41" s="33">
        <f t="shared" si="0"/>
        <v>23216.727026964585</v>
      </c>
      <c r="I41" s="20"/>
      <c r="J41" s="31">
        <f t="shared" si="1"/>
        <v>3079916.7724254266</v>
      </c>
      <c r="K41" s="32"/>
      <c r="L41" s="19">
        <f t="shared" si="2"/>
        <v>402592.28161926102</v>
      </c>
      <c r="M41" s="20"/>
    </row>
    <row r="42" spans="1:13" ht="16.5" thickBot="1" x14ac:dyDescent="0.3">
      <c r="A42" s="5">
        <v>9</v>
      </c>
      <c r="B42" s="6">
        <v>0.76</v>
      </c>
      <c r="C42" s="9">
        <v>30</v>
      </c>
      <c r="D42" s="10">
        <f t="shared" si="3"/>
        <v>82.8</v>
      </c>
      <c r="F42" s="8">
        <f t="shared" si="4"/>
        <v>0.7063025628400873</v>
      </c>
      <c r="H42" s="33">
        <f t="shared" si="0"/>
        <v>23531.512814200436</v>
      </c>
      <c r="I42" s="20"/>
      <c r="J42" s="31">
        <f t="shared" si="1"/>
        <v>3129354.6454418092</v>
      </c>
      <c r="K42" s="32"/>
      <c r="L42" s="19">
        <f t="shared" si="2"/>
        <v>400372.2766882563</v>
      </c>
      <c r="M42" s="20"/>
    </row>
    <row r="43" spans="1:13" ht="16.5" thickBot="1" x14ac:dyDescent="0.3">
      <c r="A43" s="5">
        <v>10</v>
      </c>
      <c r="B43" s="6">
        <v>0.82</v>
      </c>
      <c r="C43" s="9">
        <v>30</v>
      </c>
      <c r="D43" s="10">
        <f t="shared" si="3"/>
        <v>84.6</v>
      </c>
      <c r="F43" s="8">
        <f>NORMINV(B43,0,1)</f>
        <v>0.91536508784281256</v>
      </c>
      <c r="H43" s="33">
        <f t="shared" si="0"/>
        <v>24576.825439214062</v>
      </c>
      <c r="I43" s="20"/>
      <c r="J43" s="31">
        <f t="shared" si="1"/>
        <v>3291504.1953339316</v>
      </c>
      <c r="K43" s="32"/>
      <c r="L43" s="19">
        <f t="shared" si="2"/>
        <v>395019.62054817798</v>
      </c>
      <c r="M43" s="20"/>
    </row>
    <row r="44" spans="1:13" ht="16.5" thickBot="1" x14ac:dyDescent="0.3">
      <c r="A44" s="13" t="s">
        <v>27</v>
      </c>
      <c r="B44" s="14"/>
      <c r="C44" s="11">
        <f>AVERAGE(C34:C43)</f>
        <v>26.5</v>
      </c>
      <c r="D44" s="12">
        <f>AVERAGE(D34:D43)</f>
        <v>75.78</v>
      </c>
      <c r="F44" s="13" t="s">
        <v>27</v>
      </c>
      <c r="G44" s="14"/>
      <c r="H44" s="15">
        <f>AVERAGE(H34:I43)</f>
        <v>20325.007447506981</v>
      </c>
      <c r="I44" s="16"/>
      <c r="J44" s="15">
        <f>AVERAGE(J34:K43)</f>
        <v>2612444.6475316263</v>
      </c>
      <c r="K44" s="16"/>
      <c r="L44" s="17">
        <f>AVERAGE(L34:M43)</f>
        <v>436306.46959442121</v>
      </c>
      <c r="M44" s="18"/>
    </row>
  </sheetData>
  <mergeCells count="72">
    <mergeCell ref="A30:B30"/>
    <mergeCell ref="C30:D30"/>
    <mergeCell ref="E30:F30"/>
    <mergeCell ref="G26:H26"/>
    <mergeCell ref="A27:B27"/>
    <mergeCell ref="C27:D27"/>
    <mergeCell ref="E27:F27"/>
    <mergeCell ref="A28:B28"/>
    <mergeCell ref="C28:D28"/>
    <mergeCell ref="E28:F28"/>
    <mergeCell ref="A26:B26"/>
    <mergeCell ref="C26:D26"/>
    <mergeCell ref="E26:F26"/>
    <mergeCell ref="J20:L20"/>
    <mergeCell ref="J21:K21"/>
    <mergeCell ref="J22:K22"/>
    <mergeCell ref="J23:K23"/>
    <mergeCell ref="A29:B29"/>
    <mergeCell ref="C29:D29"/>
    <mergeCell ref="E29:F29"/>
    <mergeCell ref="A20:B20"/>
    <mergeCell ref="A21:B21"/>
    <mergeCell ref="A22:B22"/>
    <mergeCell ref="A25:D25"/>
    <mergeCell ref="L21:N21"/>
    <mergeCell ref="L22:N22"/>
    <mergeCell ref="L23:N23"/>
    <mergeCell ref="H33:I33"/>
    <mergeCell ref="J33:K33"/>
    <mergeCell ref="L33:M33"/>
    <mergeCell ref="L28:M28"/>
    <mergeCell ref="H41:I41"/>
    <mergeCell ref="L36:M36"/>
    <mergeCell ref="L37:M37"/>
    <mergeCell ref="L38:M38"/>
    <mergeCell ref="L39:M39"/>
    <mergeCell ref="L40:M40"/>
    <mergeCell ref="L41:M41"/>
    <mergeCell ref="H42:I42"/>
    <mergeCell ref="H43:I43"/>
    <mergeCell ref="J34:K34"/>
    <mergeCell ref="J35:K35"/>
    <mergeCell ref="J36:K36"/>
    <mergeCell ref="J37:K37"/>
    <mergeCell ref="J38:K38"/>
    <mergeCell ref="J39:K39"/>
    <mergeCell ref="H34:I34"/>
    <mergeCell ref="H35:I35"/>
    <mergeCell ref="H36:I36"/>
    <mergeCell ref="H37:I37"/>
    <mergeCell ref="H39:I39"/>
    <mergeCell ref="H38:I38"/>
    <mergeCell ref="H40:I40"/>
    <mergeCell ref="L42:M42"/>
    <mergeCell ref="L43:M43"/>
    <mergeCell ref="J25:K25"/>
    <mergeCell ref="J26:K26"/>
    <mergeCell ref="J27:K27"/>
    <mergeCell ref="J28:K28"/>
    <mergeCell ref="L26:M26"/>
    <mergeCell ref="L27:M27"/>
    <mergeCell ref="J40:K40"/>
    <mergeCell ref="J41:K41"/>
    <mergeCell ref="J42:K42"/>
    <mergeCell ref="J43:K43"/>
    <mergeCell ref="L34:M34"/>
    <mergeCell ref="L35:M35"/>
    <mergeCell ref="A44:B44"/>
    <mergeCell ref="H44:I44"/>
    <mergeCell ref="J44:K44"/>
    <mergeCell ref="L44:M44"/>
    <mergeCell ref="F44:G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2021-07-22T23:15:22Z</dcterms:modified>
</cp:coreProperties>
</file>