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T33" i="1" l="1"/>
  <c r="L33" i="1"/>
  <c r="L32" i="1"/>
  <c r="N33" i="1"/>
  <c r="F33" i="1"/>
  <c r="N32" i="1"/>
  <c r="D32" i="1"/>
  <c r="E57" i="1"/>
  <c r="E58" i="1"/>
  <c r="E56" i="1"/>
  <c r="E55" i="1"/>
  <c r="I32" i="1" l="1"/>
  <c r="T32" i="1"/>
  <c r="T44" i="1"/>
  <c r="T39" i="1"/>
  <c r="T40" i="1"/>
  <c r="T41" i="1"/>
  <c r="T42" i="1"/>
  <c r="T43" i="1"/>
  <c r="T45" i="1"/>
  <c r="T46" i="1"/>
  <c r="T47" i="1"/>
  <c r="T48" i="1"/>
  <c r="T49" i="1"/>
  <c r="T50" i="1"/>
  <c r="T51" i="1"/>
  <c r="T38" i="1"/>
  <c r="T36" i="1"/>
  <c r="T34" i="1"/>
  <c r="T35" i="1"/>
  <c r="T37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32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L34" i="1"/>
  <c r="P34" i="1"/>
  <c r="L35" i="1" s="1"/>
  <c r="P35" i="1" s="1"/>
  <c r="L36" i="1" s="1"/>
  <c r="P36" i="1" s="1"/>
  <c r="L37" i="1" s="1"/>
  <c r="P37" i="1" s="1"/>
  <c r="L38" i="1" s="1"/>
  <c r="P38" i="1" s="1"/>
  <c r="L39" i="1" s="1"/>
  <c r="P39" i="1" s="1"/>
  <c r="L40" i="1" s="1"/>
  <c r="P40" i="1" s="1"/>
  <c r="L41" i="1" s="1"/>
  <c r="P41" i="1" s="1"/>
  <c r="L42" i="1" s="1"/>
  <c r="P42" i="1" s="1"/>
  <c r="L43" i="1" s="1"/>
  <c r="P43" i="1" s="1"/>
  <c r="L44" i="1" s="1"/>
  <c r="P44" i="1" s="1"/>
  <c r="L45" i="1" s="1"/>
  <c r="P45" i="1" s="1"/>
  <c r="L46" i="1" s="1"/>
  <c r="P46" i="1" s="1"/>
  <c r="L47" i="1" s="1"/>
  <c r="P47" i="1" s="1"/>
  <c r="L48" i="1" s="1"/>
  <c r="P48" i="1" s="1"/>
  <c r="L49" i="1" s="1"/>
  <c r="P49" i="1" s="1"/>
  <c r="L50" i="1" s="1"/>
  <c r="P50" i="1" s="1"/>
  <c r="L51" i="1" s="1"/>
  <c r="P51" i="1" s="1"/>
  <c r="P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D34" i="1"/>
  <c r="D33" i="1"/>
  <c r="D36" i="1"/>
  <c r="F38" i="1"/>
  <c r="F35" i="1"/>
  <c r="F34" i="1"/>
  <c r="F36" i="1"/>
  <c r="F37" i="1" s="1"/>
  <c r="F32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E22" i="1"/>
  <c r="F39" i="1" l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P33" i="1" l="1"/>
</calcChain>
</file>

<file path=xl/sharedStrings.xml><?xml version="1.0" encoding="utf-8"?>
<sst xmlns="http://schemas.openxmlformats.org/spreadsheetml/2006/main" count="28" uniqueCount="25">
  <si>
    <t>[exp/día]</t>
  </si>
  <si>
    <t>[u/t]</t>
  </si>
  <si>
    <t>Tiempo de simulación:</t>
  </si>
  <si>
    <t>días</t>
  </si>
  <si>
    <t>Para distribuciones exponenciales y poisson:</t>
  </si>
  <si>
    <t>Nº Expedientes</t>
  </si>
  <si>
    <t>Rllegada</t>
  </si>
  <si>
    <t>Dias entre arribos</t>
  </si>
  <si>
    <r>
      <t xml:space="preserve">Tiempo entre arribos (a) Poison: </t>
    </r>
    <r>
      <rPr>
        <sz val="12"/>
        <color theme="1"/>
        <rFont val="Calibri"/>
        <family val="2"/>
      </rPr>
      <t>λ</t>
    </r>
  </si>
  <si>
    <r>
      <t xml:space="preserve">Tiempo de servicio (s) Exponencial: </t>
    </r>
    <r>
      <rPr>
        <sz val="12"/>
        <color theme="1"/>
        <rFont val="Calibri"/>
        <family val="2"/>
      </rPr>
      <t>µ</t>
    </r>
  </si>
  <si>
    <t>Dia de arribo</t>
  </si>
  <si>
    <t>Rservicio</t>
  </si>
  <si>
    <t>Tiempo de servicio</t>
  </si>
  <si>
    <t>Inicio de atencion</t>
  </si>
  <si>
    <t>Tiempo de espera</t>
  </si>
  <si>
    <t>Dia de salida</t>
  </si>
  <si>
    <t>Dia en sistema</t>
  </si>
  <si>
    <t>Tamaño de cola</t>
  </si>
  <si>
    <t>Sistema vacio</t>
  </si>
  <si>
    <t>Tiempo promedio en el sistema:</t>
  </si>
  <si>
    <t>Probabilidad del sistema vacío:</t>
  </si>
  <si>
    <t>Longitud promedio de fila:</t>
  </si>
  <si>
    <t>Tiempo promedio de espera:</t>
  </si>
  <si>
    <t>Dias</t>
  </si>
  <si>
    <t>Expedientes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</si>
</sst>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164" fontId="2" fillId="0" borderId="5" xfId="0" applyNumberFormat="1" applyFont="1" applyBorder="1" applyAlignment="1">
      <alignment wrapText="1"/>
    </xf>
    <xf numFmtId="164" fontId="2" fillId="0" borderId="1" xfId="0" applyNumberFormat="1" applyFont="1" applyBorder="1"/>
    <xf numFmtId="0" fontId="2" fillId="0" borderId="6" xfId="0" applyFont="1" applyBorder="1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0" fontId="0" fillId="0" borderId="0" xfId="0" applyFill="1"/>
    <xf numFmtId="166" fontId="2" fillId="0" borderId="1" xfId="0" applyNumberFormat="1" applyFont="1" applyBorder="1"/>
    <xf numFmtId="165" fontId="2" fillId="0" borderId="1" xfId="0" applyNumberFormat="1" applyFont="1" applyBorder="1"/>
    <xf numFmtId="9" fontId="2" fillId="0" borderId="1" xfId="1" applyFont="1" applyBorder="1"/>
    <xf numFmtId="2" fontId="2" fillId="5" borderId="1" xfId="1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4" borderId="2" xfId="0" applyFont="1" applyFill="1" applyBorder="1" applyAlignment="1"/>
    <xf numFmtId="0" fontId="4" fillId="4" borderId="3" xfId="0" applyFont="1" applyFill="1" applyBorder="1" applyAlignment="1"/>
    <xf numFmtId="0" fontId="4" fillId="4" borderId="4" xfId="0" applyFont="1" applyFill="1" applyBorder="1" applyAlignment="1"/>
    <xf numFmtId="0" fontId="2" fillId="0" borderId="2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5" borderId="2" xfId="0" applyNumberFormat="1" applyFont="1" applyFill="1" applyBorder="1" applyAlignment="1">
      <alignment horizontal="center"/>
    </xf>
    <xf numFmtId="0" fontId="2" fillId="5" borderId="4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166" fontId="2" fillId="5" borderId="2" xfId="0" applyNumberFormat="1" applyFont="1" applyFill="1" applyBorder="1" applyAlignment="1">
      <alignment horizontal="center"/>
    </xf>
    <xf numFmtId="166" fontId="2" fillId="5" borderId="4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0" borderId="0" xfId="0" applyFont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419100</xdr:colOff>
      <xdr:row>18</xdr:row>
      <xdr:rowOff>0</xdr:rowOff>
    </xdr:to>
    <xdr:grpSp>
      <xdr:nvGrpSpPr>
        <xdr:cNvPr id="5" name="Grupo 4"/>
        <xdr:cNvGrpSpPr/>
      </xdr:nvGrpSpPr>
      <xdr:grpSpPr>
        <a:xfrm>
          <a:off x="0" y="0"/>
          <a:ext cx="5467350" cy="3429000"/>
          <a:chOff x="1538654" y="1011849"/>
          <a:chExt cx="8543192" cy="3885045"/>
        </a:xfrm>
        <a:solidFill>
          <a:schemeClr val="bg1"/>
        </a:solidFill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98758" y="1011849"/>
            <a:ext cx="8164835" cy="3076190"/>
          </a:xfrm>
          <a:prstGeom prst="rect">
            <a:avLst/>
          </a:prstGeom>
          <a:grpFill/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  <xdr:pic>
        <xdr:nvPicPr>
          <xdr:cNvPr id="7" name="Imagen 6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t="74628"/>
          <a:stretch/>
        </xdr:blipFill>
        <xdr:spPr>
          <a:xfrm>
            <a:off x="1538654" y="4300904"/>
            <a:ext cx="8543192" cy="595990"/>
          </a:xfrm>
          <a:prstGeom prst="rect">
            <a:avLst/>
          </a:prstGeom>
          <a:grpFill/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</xdr:grpSp>
    <xdr:clientData/>
  </xdr:twoCellAnchor>
  <xdr:twoCellAnchor editAs="oneCell">
    <xdr:from>
      <xdr:col>0</xdr:col>
      <xdr:colOff>66675</xdr:colOff>
      <xdr:row>25</xdr:row>
      <xdr:rowOff>19050</xdr:rowOff>
    </xdr:from>
    <xdr:to>
      <xdr:col>2</xdr:col>
      <xdr:colOff>379035</xdr:colOff>
      <xdr:row>28</xdr:row>
      <xdr:rowOff>28110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6675" y="4857750"/>
          <a:ext cx="1531560" cy="58056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2</xdr:col>
      <xdr:colOff>552450</xdr:colOff>
      <xdr:row>25</xdr:row>
      <xdr:rowOff>19050</xdr:rowOff>
    </xdr:from>
    <xdr:to>
      <xdr:col>5</xdr:col>
      <xdr:colOff>130444</xdr:colOff>
      <xdr:row>28</xdr:row>
      <xdr:rowOff>50972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771650" y="4857750"/>
          <a:ext cx="1406794" cy="60342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W58"/>
  <sheetViews>
    <sheetView tabSelected="1" topLeftCell="A7" workbookViewId="0">
      <selection activeCell="E24" sqref="E24"/>
    </sheetView>
  </sheetViews>
  <sheetFormatPr baseColWidth="10" defaultColWidth="9.140625" defaultRowHeight="15" x14ac:dyDescent="0.25"/>
  <cols>
    <col min="6" max="6" width="11.7109375" customWidth="1"/>
    <col min="10" max="10" width="9.7109375" customWidth="1"/>
  </cols>
  <sheetData>
    <row r="21" spans="1:23" ht="16.5" thickBot="1" x14ac:dyDescent="0.3">
      <c r="A21" s="32" t="s">
        <v>4</v>
      </c>
      <c r="B21" s="32"/>
      <c r="C21" s="32"/>
      <c r="D21" s="32"/>
      <c r="E21" s="32"/>
    </row>
    <row r="22" spans="1:23" ht="16.5" thickBot="1" x14ac:dyDescent="0.3">
      <c r="A22" s="33" t="s">
        <v>8</v>
      </c>
      <c r="B22" s="34"/>
      <c r="C22" s="34"/>
      <c r="D22" s="35"/>
      <c r="E22" s="2">
        <f>3/7</f>
        <v>0.42857142857142855</v>
      </c>
      <c r="F22" s="1" t="s">
        <v>0</v>
      </c>
      <c r="G22" s="1" t="s">
        <v>1</v>
      </c>
    </row>
    <row r="23" spans="1:23" ht="16.5" thickBot="1" x14ac:dyDescent="0.3">
      <c r="A23" s="33" t="s">
        <v>9</v>
      </c>
      <c r="B23" s="34"/>
      <c r="C23" s="34"/>
      <c r="D23" s="35"/>
      <c r="E23" s="3">
        <f>1/2</f>
        <v>0.5</v>
      </c>
      <c r="F23" t="s">
        <v>0</v>
      </c>
      <c r="G23" t="s">
        <v>1</v>
      </c>
    </row>
    <row r="24" spans="1:23" ht="16.5" thickBot="1" x14ac:dyDescent="0.3">
      <c r="A24" s="36" t="s">
        <v>2</v>
      </c>
      <c r="B24" s="37"/>
      <c r="C24" s="37"/>
      <c r="D24" s="38"/>
      <c r="E24" s="4">
        <v>10</v>
      </c>
      <c r="F24" t="s">
        <v>3</v>
      </c>
    </row>
    <row r="30" spans="1:23" ht="15.75" thickBot="1" x14ac:dyDescent="0.3"/>
    <row r="31" spans="1:23" ht="16.5" thickBot="1" x14ac:dyDescent="0.3">
      <c r="A31" s="22" t="s">
        <v>5</v>
      </c>
      <c r="B31" s="23"/>
      <c r="C31" s="7" t="s">
        <v>6</v>
      </c>
      <c r="D31" s="22" t="s">
        <v>7</v>
      </c>
      <c r="E31" s="23"/>
      <c r="F31" s="22" t="s">
        <v>10</v>
      </c>
      <c r="G31" s="23"/>
      <c r="H31" s="7" t="s">
        <v>11</v>
      </c>
      <c r="I31" s="22" t="s">
        <v>12</v>
      </c>
      <c r="J31" s="23"/>
      <c r="L31" s="22" t="s">
        <v>13</v>
      </c>
      <c r="M31" s="23"/>
      <c r="N31" s="22" t="s">
        <v>14</v>
      </c>
      <c r="O31" s="23"/>
      <c r="P31" s="22" t="s">
        <v>15</v>
      </c>
      <c r="Q31" s="23"/>
      <c r="R31" s="22" t="s">
        <v>16</v>
      </c>
      <c r="S31" s="23"/>
      <c r="T31" s="22" t="s">
        <v>17</v>
      </c>
      <c r="U31" s="23"/>
      <c r="V31" s="22" t="s">
        <v>18</v>
      </c>
      <c r="W31" s="23"/>
    </row>
    <row r="32" spans="1:23" ht="16.5" thickBot="1" x14ac:dyDescent="0.3">
      <c r="A32" s="28">
        <v>1</v>
      </c>
      <c r="B32" s="29"/>
      <c r="C32" s="8">
        <v>0.94</v>
      </c>
      <c r="D32" s="24">
        <f>-(LN(1-C32)/$E$22)</f>
        <v>6.5646250057734168</v>
      </c>
      <c r="E32" s="25"/>
      <c r="F32" s="24">
        <f>D32</f>
        <v>6.5646250057734168</v>
      </c>
      <c r="G32" s="25"/>
      <c r="H32" s="6">
        <v>0.54</v>
      </c>
      <c r="I32" s="24">
        <f>-(LN(1-H32)/$E$23)</f>
        <v>1.5530575789979928</v>
      </c>
      <c r="J32" s="25"/>
      <c r="L32" s="24">
        <f>F32</f>
        <v>6.5646250057734168</v>
      </c>
      <c r="M32" s="25"/>
      <c r="N32" s="24">
        <f>L32-F32</f>
        <v>0</v>
      </c>
      <c r="O32" s="25"/>
      <c r="P32" s="24">
        <f>L32+I32</f>
        <v>8.1176825847714102</v>
      </c>
      <c r="Q32" s="25"/>
      <c r="R32" s="24">
        <f>P32-F32</f>
        <v>1.5530575789979935</v>
      </c>
      <c r="S32" s="25"/>
      <c r="T32" s="18">
        <f>0</f>
        <v>0</v>
      </c>
      <c r="U32" s="19"/>
      <c r="V32" s="18">
        <v>1</v>
      </c>
      <c r="W32" s="19"/>
    </row>
    <row r="33" spans="1:23" ht="16.5" thickBot="1" x14ac:dyDescent="0.3">
      <c r="A33" s="28">
        <v>2</v>
      </c>
      <c r="B33" s="29"/>
      <c r="C33" s="8">
        <v>0.74</v>
      </c>
      <c r="D33" s="24">
        <f>-(LN(1-C33)/$E$22)</f>
        <v>3.1431718452554218</v>
      </c>
      <c r="E33" s="25"/>
      <c r="F33" s="24">
        <f>D33+F32</f>
        <v>9.7077968510288386</v>
      </c>
      <c r="G33" s="25"/>
      <c r="H33" s="6">
        <v>0.88</v>
      </c>
      <c r="I33" s="24">
        <f t="shared" ref="I33:I51" si="0">-(LN(1-H33)/$E$23)</f>
        <v>4.240527072400182</v>
      </c>
      <c r="J33" s="25"/>
      <c r="L33" s="24">
        <f>MAX(F33,P32)</f>
        <v>9.7077968510288386</v>
      </c>
      <c r="M33" s="25"/>
      <c r="N33" s="24">
        <f>L33-F33</f>
        <v>0</v>
      </c>
      <c r="O33" s="25"/>
      <c r="P33" s="24">
        <f t="shared" ref="P33:P51" si="1">L33+I33</f>
        <v>13.948323923429021</v>
      </c>
      <c r="Q33" s="25"/>
      <c r="R33" s="24">
        <f t="shared" ref="R33:R51" si="2">P33-F33</f>
        <v>4.240527072400182</v>
      </c>
      <c r="S33" s="25"/>
      <c r="T33" s="18">
        <f>COUNTIF($P$32:Q32,"&gt;"&amp;F33)</f>
        <v>0</v>
      </c>
      <c r="U33" s="19"/>
      <c r="V33" s="18">
        <v>1</v>
      </c>
      <c r="W33" s="19"/>
    </row>
    <row r="34" spans="1:23" ht="16.5" thickBot="1" x14ac:dyDescent="0.3">
      <c r="A34" s="28">
        <v>3</v>
      </c>
      <c r="B34" s="29"/>
      <c r="C34" s="8">
        <v>0.62</v>
      </c>
      <c r="D34" s="24">
        <f>-(LN(1-C34)/$E$22)</f>
        <v>2.2576960612773131</v>
      </c>
      <c r="E34" s="25"/>
      <c r="F34" s="24">
        <f>D34+F33</f>
        <v>11.965492912306152</v>
      </c>
      <c r="G34" s="25"/>
      <c r="H34" s="6">
        <v>0.08</v>
      </c>
      <c r="I34" s="24">
        <f t="shared" si="0"/>
        <v>0.16676321787810203</v>
      </c>
      <c r="J34" s="25"/>
      <c r="L34" s="24">
        <f>MAX(F34,P33)</f>
        <v>13.948323923429021</v>
      </c>
      <c r="M34" s="25"/>
      <c r="N34" s="24">
        <f t="shared" ref="N34:N51" si="3">L34-F34</f>
        <v>1.9828310111228689</v>
      </c>
      <c r="O34" s="25"/>
      <c r="P34" s="24">
        <f t="shared" si="1"/>
        <v>14.115087141307123</v>
      </c>
      <c r="Q34" s="25"/>
      <c r="R34" s="24">
        <f t="shared" si="2"/>
        <v>2.1495942290009715</v>
      </c>
      <c r="S34" s="25"/>
      <c r="T34" s="18">
        <f>COUNTIF($P$32:Q33,"&gt;"&amp;F34)</f>
        <v>1</v>
      </c>
      <c r="U34" s="19"/>
      <c r="V34" s="18">
        <v>0</v>
      </c>
      <c r="W34" s="19"/>
    </row>
    <row r="35" spans="1:23" ht="16.5" thickBot="1" x14ac:dyDescent="0.3">
      <c r="A35" s="28">
        <v>4</v>
      </c>
      <c r="B35" s="29"/>
      <c r="C35" s="8">
        <v>0.11</v>
      </c>
      <c r="D35" s="24">
        <f t="shared" ref="D35:D51" si="4">-(LN(1-C35)/$E$22)</f>
        <v>0.27191223793055352</v>
      </c>
      <c r="E35" s="25"/>
      <c r="F35" s="24">
        <f>D35+F34</f>
        <v>12.237405150236706</v>
      </c>
      <c r="G35" s="25"/>
      <c r="H35" s="6">
        <v>0.81</v>
      </c>
      <c r="I35" s="24">
        <f t="shared" si="0"/>
        <v>3.3214624136433022</v>
      </c>
      <c r="J35" s="25"/>
      <c r="L35" s="24">
        <f t="shared" ref="L35:L51" si="5">MAX(F35,P34)</f>
        <v>14.115087141307123</v>
      </c>
      <c r="M35" s="25"/>
      <c r="N35" s="24">
        <f t="shared" si="3"/>
        <v>1.8776819910704177</v>
      </c>
      <c r="O35" s="25"/>
      <c r="P35" s="24">
        <f t="shared" si="1"/>
        <v>17.436549554950425</v>
      </c>
      <c r="Q35" s="25"/>
      <c r="R35" s="24">
        <f t="shared" si="2"/>
        <v>5.199144404713719</v>
      </c>
      <c r="S35" s="25"/>
      <c r="T35" s="18">
        <f>COUNTIF($P$32:Q34,"&gt;"&amp;F35)</f>
        <v>2</v>
      </c>
      <c r="U35" s="19"/>
      <c r="V35" s="18">
        <v>0</v>
      </c>
      <c r="W35" s="19"/>
    </row>
    <row r="36" spans="1:23" ht="16.5" thickBot="1" x14ac:dyDescent="0.3">
      <c r="A36" s="28">
        <v>5</v>
      </c>
      <c r="B36" s="29"/>
      <c r="C36" s="8">
        <v>0.17</v>
      </c>
      <c r="D36" s="24">
        <f>-(LN(1-C36)/$E$22)</f>
        <v>0.43476901578015148</v>
      </c>
      <c r="E36" s="25"/>
      <c r="F36" s="24">
        <f t="shared" ref="F36:F51" si="6">D36+F35</f>
        <v>12.672174166016857</v>
      </c>
      <c r="G36" s="25"/>
      <c r="H36" s="6">
        <v>0.04</v>
      </c>
      <c r="I36" s="24">
        <f t="shared" si="0"/>
        <v>8.1643989040510331E-2</v>
      </c>
      <c r="J36" s="25"/>
      <c r="L36" s="24">
        <f t="shared" si="5"/>
        <v>17.436549554950425</v>
      </c>
      <c r="M36" s="25"/>
      <c r="N36" s="24">
        <f t="shared" si="3"/>
        <v>4.7643753889335674</v>
      </c>
      <c r="O36" s="25"/>
      <c r="P36" s="24">
        <f t="shared" si="1"/>
        <v>17.518193543990936</v>
      </c>
      <c r="Q36" s="25"/>
      <c r="R36" s="24">
        <f t="shared" si="2"/>
        <v>4.8460193779740788</v>
      </c>
      <c r="S36" s="25"/>
      <c r="T36" s="18">
        <f>COUNTIF($P$32:Q35,"&gt;"&amp;F36)</f>
        <v>3</v>
      </c>
      <c r="U36" s="19"/>
      <c r="V36" s="18">
        <v>0</v>
      </c>
      <c r="W36" s="19"/>
    </row>
    <row r="37" spans="1:23" ht="16.5" thickBot="1" x14ac:dyDescent="0.3">
      <c r="A37" s="28">
        <v>6</v>
      </c>
      <c r="B37" s="29"/>
      <c r="C37" s="8">
        <v>0.66</v>
      </c>
      <c r="D37" s="24">
        <f t="shared" si="4"/>
        <v>2.5172225432011701</v>
      </c>
      <c r="E37" s="25"/>
      <c r="F37" s="24">
        <f t="shared" si="6"/>
        <v>15.189396709218027</v>
      </c>
      <c r="G37" s="25"/>
      <c r="H37" s="6">
        <v>0.74</v>
      </c>
      <c r="I37" s="24">
        <f t="shared" si="0"/>
        <v>2.6941472959332184</v>
      </c>
      <c r="J37" s="25"/>
      <c r="L37" s="24">
        <f t="shared" si="5"/>
        <v>17.518193543990936</v>
      </c>
      <c r="M37" s="25"/>
      <c r="N37" s="24">
        <f t="shared" si="3"/>
        <v>2.3287968347729091</v>
      </c>
      <c r="O37" s="25"/>
      <c r="P37" s="24">
        <f t="shared" si="1"/>
        <v>20.212340839924153</v>
      </c>
      <c r="Q37" s="25"/>
      <c r="R37" s="24">
        <f t="shared" si="2"/>
        <v>5.0229441307061258</v>
      </c>
      <c r="S37" s="25"/>
      <c r="T37" s="18">
        <f>COUNTIF($P$32:Q36,"&gt;"&amp;F37)</f>
        <v>2</v>
      </c>
      <c r="U37" s="19"/>
      <c r="V37" s="18">
        <v>0</v>
      </c>
      <c r="W37" s="19"/>
    </row>
    <row r="38" spans="1:23" ht="16.5" thickBot="1" x14ac:dyDescent="0.3">
      <c r="A38" s="28">
        <v>7</v>
      </c>
      <c r="B38" s="29"/>
      <c r="C38" s="8">
        <v>0.54</v>
      </c>
      <c r="D38" s="24">
        <f t="shared" si="4"/>
        <v>1.8119005088309916</v>
      </c>
      <c r="E38" s="25"/>
      <c r="F38" s="24">
        <f>D38+F37</f>
        <v>17.001297218049018</v>
      </c>
      <c r="G38" s="25"/>
      <c r="H38" s="6">
        <v>0.49</v>
      </c>
      <c r="I38" s="24">
        <f t="shared" si="0"/>
        <v>1.3466891065275313</v>
      </c>
      <c r="J38" s="25"/>
      <c r="L38" s="24">
        <f t="shared" si="5"/>
        <v>20.212340839924153</v>
      </c>
      <c r="M38" s="25"/>
      <c r="N38" s="24">
        <f t="shared" si="3"/>
        <v>3.2110436218751346</v>
      </c>
      <c r="O38" s="25"/>
      <c r="P38" s="24">
        <f t="shared" si="1"/>
        <v>21.559029946451684</v>
      </c>
      <c r="Q38" s="25"/>
      <c r="R38" s="24">
        <f t="shared" si="2"/>
        <v>4.5577327284026659</v>
      </c>
      <c r="S38" s="25"/>
      <c r="T38" s="18">
        <f>COUNTIF($P$32:Q37,"&gt;"&amp;F38)</f>
        <v>3</v>
      </c>
      <c r="U38" s="19"/>
      <c r="V38" s="18">
        <v>0</v>
      </c>
      <c r="W38" s="19"/>
    </row>
    <row r="39" spans="1:23" ht="16.5" thickBot="1" x14ac:dyDescent="0.3">
      <c r="A39" s="28">
        <v>8</v>
      </c>
      <c r="B39" s="29"/>
      <c r="C39" s="8">
        <v>0.03</v>
      </c>
      <c r="D39" s="24">
        <f t="shared" si="4"/>
        <v>7.107148413098667E-2</v>
      </c>
      <c r="E39" s="25"/>
      <c r="F39" s="24">
        <f t="shared" si="6"/>
        <v>17.072368702180004</v>
      </c>
      <c r="G39" s="25"/>
      <c r="H39" s="6">
        <v>0.55000000000000004</v>
      </c>
      <c r="I39" s="24">
        <f t="shared" si="0"/>
        <v>1.5970153924355435</v>
      </c>
      <c r="J39" s="25"/>
      <c r="L39" s="24">
        <f t="shared" si="5"/>
        <v>21.559029946451684</v>
      </c>
      <c r="M39" s="25"/>
      <c r="N39" s="24">
        <f t="shared" si="3"/>
        <v>4.48666124427168</v>
      </c>
      <c r="O39" s="25"/>
      <c r="P39" s="24">
        <f>L39+I39</f>
        <v>23.156045338887228</v>
      </c>
      <c r="Q39" s="25"/>
      <c r="R39" s="24">
        <f t="shared" si="2"/>
        <v>6.0836766367072244</v>
      </c>
      <c r="S39" s="25"/>
      <c r="T39" s="18">
        <f>COUNTIF($P$32:Q38,"&gt;"&amp;F39)</f>
        <v>4</v>
      </c>
      <c r="U39" s="19"/>
      <c r="V39" s="18">
        <v>0</v>
      </c>
      <c r="W39" s="19"/>
    </row>
    <row r="40" spans="1:23" ht="16.5" thickBot="1" x14ac:dyDescent="0.3">
      <c r="A40" s="28">
        <v>9</v>
      </c>
      <c r="B40" s="29"/>
      <c r="C40" s="8">
        <v>0.69</v>
      </c>
      <c r="D40" s="24">
        <f t="shared" si="4"/>
        <v>2.7327602901735384</v>
      </c>
      <c r="E40" s="25"/>
      <c r="F40" s="24">
        <f t="shared" si="6"/>
        <v>19.805128992353541</v>
      </c>
      <c r="G40" s="25"/>
      <c r="H40" s="6">
        <v>0.03</v>
      </c>
      <c r="I40" s="24">
        <f t="shared" si="0"/>
        <v>6.0918414969417148E-2</v>
      </c>
      <c r="J40" s="25"/>
      <c r="L40" s="24">
        <f t="shared" si="5"/>
        <v>23.156045338887228</v>
      </c>
      <c r="M40" s="25"/>
      <c r="N40" s="24">
        <f t="shared" si="3"/>
        <v>3.3509163465336869</v>
      </c>
      <c r="O40" s="25"/>
      <c r="P40" s="24">
        <f t="shared" si="1"/>
        <v>23.216963753856646</v>
      </c>
      <c r="Q40" s="25"/>
      <c r="R40" s="24">
        <f t="shared" si="2"/>
        <v>3.4118347615031048</v>
      </c>
      <c r="S40" s="25"/>
      <c r="T40" s="18">
        <f>COUNTIF($P$32:Q39,"&gt;"&amp;F40)</f>
        <v>3</v>
      </c>
      <c r="U40" s="19"/>
      <c r="V40" s="18">
        <v>0</v>
      </c>
      <c r="W40" s="19"/>
    </row>
    <row r="41" spans="1:23" ht="16.5" thickBot="1" x14ac:dyDescent="0.3">
      <c r="A41" s="28">
        <v>10</v>
      </c>
      <c r="B41" s="29"/>
      <c r="C41" s="8">
        <v>0.94</v>
      </c>
      <c r="D41" s="24">
        <f t="shared" si="4"/>
        <v>6.5646250057734168</v>
      </c>
      <c r="E41" s="25"/>
      <c r="F41" s="24">
        <f t="shared" si="6"/>
        <v>26.36975399812696</v>
      </c>
      <c r="G41" s="25"/>
      <c r="H41" s="6">
        <v>0.54</v>
      </c>
      <c r="I41" s="24">
        <f t="shared" si="0"/>
        <v>1.5530575789979928</v>
      </c>
      <c r="J41" s="25"/>
      <c r="L41" s="24">
        <f t="shared" si="5"/>
        <v>26.36975399812696</v>
      </c>
      <c r="M41" s="25"/>
      <c r="N41" s="24">
        <f t="shared" si="3"/>
        <v>0</v>
      </c>
      <c r="O41" s="25"/>
      <c r="P41" s="24">
        <f t="shared" si="1"/>
        <v>27.922811577124953</v>
      </c>
      <c r="Q41" s="25"/>
      <c r="R41" s="24">
        <f t="shared" si="2"/>
        <v>1.5530575789979935</v>
      </c>
      <c r="S41" s="25"/>
      <c r="T41" s="18">
        <f>COUNTIF($P$32:Q40,"&gt;"&amp;F41)</f>
        <v>0</v>
      </c>
      <c r="U41" s="19"/>
      <c r="V41" s="18">
        <v>1</v>
      </c>
      <c r="W41" s="19"/>
    </row>
    <row r="42" spans="1:23" ht="16.5" thickBot="1" x14ac:dyDescent="0.3">
      <c r="A42" s="28">
        <v>11</v>
      </c>
      <c r="B42" s="29"/>
      <c r="C42" s="8">
        <v>0.94</v>
      </c>
      <c r="D42" s="24">
        <f t="shared" si="4"/>
        <v>6.5646250057734168</v>
      </c>
      <c r="E42" s="25"/>
      <c r="F42" s="24">
        <f t="shared" si="6"/>
        <v>32.934379003900375</v>
      </c>
      <c r="G42" s="25"/>
      <c r="H42" s="6">
        <v>0.54</v>
      </c>
      <c r="I42" s="24">
        <f t="shared" si="0"/>
        <v>1.5530575789979928</v>
      </c>
      <c r="J42" s="25"/>
      <c r="L42" s="24">
        <f t="shared" si="5"/>
        <v>32.934379003900375</v>
      </c>
      <c r="M42" s="25"/>
      <c r="N42" s="24">
        <f t="shared" si="3"/>
        <v>0</v>
      </c>
      <c r="O42" s="25"/>
      <c r="P42" s="24">
        <f t="shared" si="1"/>
        <v>34.487436582898368</v>
      </c>
      <c r="Q42" s="25"/>
      <c r="R42" s="24">
        <f t="shared" si="2"/>
        <v>1.5530575789979935</v>
      </c>
      <c r="S42" s="25"/>
      <c r="T42" s="18">
        <f>COUNTIF($P$32:Q41,"&gt;"&amp;F42)</f>
        <v>0</v>
      </c>
      <c r="U42" s="19"/>
      <c r="V42" s="18">
        <v>1</v>
      </c>
      <c r="W42" s="19"/>
    </row>
    <row r="43" spans="1:23" ht="16.5" thickBot="1" x14ac:dyDescent="0.3">
      <c r="A43" s="28">
        <v>12</v>
      </c>
      <c r="B43" s="29"/>
      <c r="C43" s="8">
        <v>0.74</v>
      </c>
      <c r="D43" s="24">
        <f t="shared" si="4"/>
        <v>3.1431718452554218</v>
      </c>
      <c r="E43" s="25"/>
      <c r="F43" s="24">
        <f t="shared" si="6"/>
        <v>36.077550849155799</v>
      </c>
      <c r="G43" s="25"/>
      <c r="H43" s="6">
        <v>0.88</v>
      </c>
      <c r="I43" s="24">
        <f t="shared" si="0"/>
        <v>4.240527072400182</v>
      </c>
      <c r="J43" s="25"/>
      <c r="L43" s="24">
        <f t="shared" si="5"/>
        <v>36.077550849155799</v>
      </c>
      <c r="M43" s="25"/>
      <c r="N43" s="24">
        <f t="shared" si="3"/>
        <v>0</v>
      </c>
      <c r="O43" s="25"/>
      <c r="P43" s="24">
        <f t="shared" si="1"/>
        <v>40.318077921555982</v>
      </c>
      <c r="Q43" s="25"/>
      <c r="R43" s="24">
        <f t="shared" si="2"/>
        <v>4.2405270724001838</v>
      </c>
      <c r="S43" s="25"/>
      <c r="T43" s="18">
        <f>COUNTIF($P$32:Q42,"&gt;"&amp;F43)</f>
        <v>0</v>
      </c>
      <c r="U43" s="19"/>
      <c r="V43" s="18">
        <v>0</v>
      </c>
      <c r="W43" s="19"/>
    </row>
    <row r="44" spans="1:23" ht="16.5" thickBot="1" x14ac:dyDescent="0.3">
      <c r="A44" s="28">
        <v>13</v>
      </c>
      <c r="B44" s="29"/>
      <c r="C44" s="8">
        <v>0.62</v>
      </c>
      <c r="D44" s="24">
        <f t="shared" si="4"/>
        <v>2.2576960612773131</v>
      </c>
      <c r="E44" s="25"/>
      <c r="F44" s="24">
        <f t="shared" si="6"/>
        <v>38.335246910433113</v>
      </c>
      <c r="G44" s="25"/>
      <c r="H44" s="6">
        <v>0.08</v>
      </c>
      <c r="I44" s="24">
        <f t="shared" si="0"/>
        <v>0.16676321787810203</v>
      </c>
      <c r="J44" s="25"/>
      <c r="L44" s="24">
        <f t="shared" si="5"/>
        <v>40.318077921555982</v>
      </c>
      <c r="M44" s="25"/>
      <c r="N44" s="24">
        <f t="shared" si="3"/>
        <v>1.9828310111228689</v>
      </c>
      <c r="O44" s="25"/>
      <c r="P44" s="24">
        <f t="shared" si="1"/>
        <v>40.484841139434081</v>
      </c>
      <c r="Q44" s="25"/>
      <c r="R44" s="24">
        <f t="shared" si="2"/>
        <v>2.149594229000968</v>
      </c>
      <c r="S44" s="25"/>
      <c r="T44" s="18">
        <f>COUNTIF($P$32:Q43,"&gt;"&amp;F44)</f>
        <v>1</v>
      </c>
      <c r="U44" s="19"/>
      <c r="V44" s="18">
        <v>0</v>
      </c>
      <c r="W44" s="19"/>
    </row>
    <row r="45" spans="1:23" ht="16.5" thickBot="1" x14ac:dyDescent="0.3">
      <c r="A45" s="28">
        <v>14</v>
      </c>
      <c r="B45" s="29"/>
      <c r="C45" s="8">
        <v>0.11</v>
      </c>
      <c r="D45" s="24">
        <f t="shared" si="4"/>
        <v>0.27191223793055352</v>
      </c>
      <c r="E45" s="25"/>
      <c r="F45" s="24">
        <f t="shared" si="6"/>
        <v>38.607159148363664</v>
      </c>
      <c r="G45" s="25"/>
      <c r="H45" s="6">
        <v>0.81</v>
      </c>
      <c r="I45" s="24">
        <f t="shared" si="0"/>
        <v>3.3214624136433022</v>
      </c>
      <c r="J45" s="25"/>
      <c r="L45" s="24">
        <f t="shared" si="5"/>
        <v>40.484841139434081</v>
      </c>
      <c r="M45" s="25"/>
      <c r="N45" s="24">
        <f t="shared" si="3"/>
        <v>1.8776819910704177</v>
      </c>
      <c r="O45" s="25"/>
      <c r="P45" s="24">
        <f t="shared" si="1"/>
        <v>43.806303553077385</v>
      </c>
      <c r="Q45" s="25"/>
      <c r="R45" s="24">
        <f t="shared" si="2"/>
        <v>5.1991444047137207</v>
      </c>
      <c r="S45" s="25"/>
      <c r="T45" s="18">
        <f>COUNTIF($P$32:Q44,"&gt;"&amp;F45)</f>
        <v>2</v>
      </c>
      <c r="U45" s="19"/>
      <c r="V45" s="18">
        <v>0</v>
      </c>
      <c r="W45" s="19"/>
    </row>
    <row r="46" spans="1:23" ht="16.5" thickBot="1" x14ac:dyDescent="0.3">
      <c r="A46" s="28">
        <v>15</v>
      </c>
      <c r="B46" s="29"/>
      <c r="C46" s="8">
        <v>0.17</v>
      </c>
      <c r="D46" s="24">
        <f t="shared" si="4"/>
        <v>0.43476901578015148</v>
      </c>
      <c r="E46" s="25"/>
      <c r="F46" s="24">
        <f t="shared" si="6"/>
        <v>39.041928164143812</v>
      </c>
      <c r="G46" s="25"/>
      <c r="H46" s="6">
        <v>0.04</v>
      </c>
      <c r="I46" s="24">
        <f t="shared" si="0"/>
        <v>8.1643989040510331E-2</v>
      </c>
      <c r="J46" s="25"/>
      <c r="L46" s="24">
        <f t="shared" si="5"/>
        <v>43.806303553077385</v>
      </c>
      <c r="M46" s="25"/>
      <c r="N46" s="24">
        <f t="shared" si="3"/>
        <v>4.7643753889335727</v>
      </c>
      <c r="O46" s="25"/>
      <c r="P46" s="24">
        <f t="shared" si="1"/>
        <v>43.887947542117892</v>
      </c>
      <c r="Q46" s="25"/>
      <c r="R46" s="24">
        <f t="shared" si="2"/>
        <v>4.8460193779740806</v>
      </c>
      <c r="S46" s="25"/>
      <c r="T46" s="18">
        <f>COUNTIF($P$32:Q45,"&gt;"&amp;F46)</f>
        <v>3</v>
      </c>
      <c r="U46" s="19"/>
      <c r="V46" s="18">
        <v>0</v>
      </c>
      <c r="W46" s="19"/>
    </row>
    <row r="47" spans="1:23" ht="16.5" thickBot="1" x14ac:dyDescent="0.3">
      <c r="A47" s="28">
        <v>16</v>
      </c>
      <c r="B47" s="29"/>
      <c r="C47" s="8">
        <v>0.66</v>
      </c>
      <c r="D47" s="24">
        <f t="shared" si="4"/>
        <v>2.5172225432011701</v>
      </c>
      <c r="E47" s="25"/>
      <c r="F47" s="24">
        <f t="shared" si="6"/>
        <v>41.559150707344983</v>
      </c>
      <c r="G47" s="25"/>
      <c r="H47" s="6">
        <v>0.74</v>
      </c>
      <c r="I47" s="24">
        <f t="shared" si="0"/>
        <v>2.6941472959332184</v>
      </c>
      <c r="J47" s="25"/>
      <c r="L47" s="24">
        <f t="shared" si="5"/>
        <v>43.887947542117892</v>
      </c>
      <c r="M47" s="25"/>
      <c r="N47" s="24">
        <f t="shared" si="3"/>
        <v>2.3287968347729091</v>
      </c>
      <c r="O47" s="25"/>
      <c r="P47" s="24">
        <f t="shared" si="1"/>
        <v>46.582094838051113</v>
      </c>
      <c r="Q47" s="25"/>
      <c r="R47" s="24">
        <f t="shared" si="2"/>
        <v>5.0229441307061293</v>
      </c>
      <c r="S47" s="25"/>
      <c r="T47" s="18">
        <f>COUNTIF($P$32:Q46,"&gt;"&amp;F47)</f>
        <v>2</v>
      </c>
      <c r="U47" s="19"/>
      <c r="V47" s="18">
        <v>0</v>
      </c>
      <c r="W47" s="19"/>
    </row>
    <row r="48" spans="1:23" ht="16.5" thickBot="1" x14ac:dyDescent="0.3">
      <c r="A48" s="28">
        <v>17</v>
      </c>
      <c r="B48" s="29"/>
      <c r="C48" s="8">
        <v>0.54</v>
      </c>
      <c r="D48" s="24">
        <f t="shared" si="4"/>
        <v>1.8119005088309916</v>
      </c>
      <c r="E48" s="25"/>
      <c r="F48" s="24">
        <f t="shared" si="6"/>
        <v>43.371051216175978</v>
      </c>
      <c r="G48" s="25"/>
      <c r="H48" s="6">
        <v>0.49</v>
      </c>
      <c r="I48" s="24">
        <f t="shared" si="0"/>
        <v>1.3466891065275313</v>
      </c>
      <c r="J48" s="25"/>
      <c r="L48" s="24">
        <f t="shared" si="5"/>
        <v>46.582094838051113</v>
      </c>
      <c r="M48" s="25"/>
      <c r="N48" s="24">
        <f t="shared" si="3"/>
        <v>3.2110436218751346</v>
      </c>
      <c r="O48" s="25"/>
      <c r="P48" s="24">
        <f t="shared" si="1"/>
        <v>47.92878394457864</v>
      </c>
      <c r="Q48" s="25"/>
      <c r="R48" s="24">
        <f t="shared" si="2"/>
        <v>4.5577327284026623</v>
      </c>
      <c r="S48" s="25"/>
      <c r="T48" s="18">
        <f>COUNTIF($P$32:Q47,"&gt;"&amp;F48)</f>
        <v>3</v>
      </c>
      <c r="U48" s="19"/>
      <c r="V48" s="18">
        <v>0</v>
      </c>
      <c r="W48" s="19"/>
    </row>
    <row r="49" spans="1:23" ht="16.5" thickBot="1" x14ac:dyDescent="0.3">
      <c r="A49" s="28">
        <v>18</v>
      </c>
      <c r="B49" s="29"/>
      <c r="C49" s="8">
        <v>0.03</v>
      </c>
      <c r="D49" s="24">
        <f t="shared" si="4"/>
        <v>7.107148413098667E-2</v>
      </c>
      <c r="E49" s="25"/>
      <c r="F49" s="24">
        <f t="shared" si="6"/>
        <v>43.442122700306967</v>
      </c>
      <c r="G49" s="25"/>
      <c r="H49" s="6">
        <v>0.55000000000000004</v>
      </c>
      <c r="I49" s="24">
        <f t="shared" si="0"/>
        <v>1.5970153924355435</v>
      </c>
      <c r="J49" s="25"/>
      <c r="L49" s="24">
        <f t="shared" si="5"/>
        <v>47.92878394457864</v>
      </c>
      <c r="M49" s="25"/>
      <c r="N49" s="24">
        <f t="shared" si="3"/>
        <v>4.4866612442716729</v>
      </c>
      <c r="O49" s="25"/>
      <c r="P49" s="24">
        <f t="shared" si="1"/>
        <v>49.525799337014185</v>
      </c>
      <c r="Q49" s="25"/>
      <c r="R49" s="24">
        <f t="shared" si="2"/>
        <v>6.0836766367072173</v>
      </c>
      <c r="S49" s="25"/>
      <c r="T49" s="18">
        <f>COUNTIF($P$32:Q48,"&gt;"&amp;F49)</f>
        <v>4</v>
      </c>
      <c r="U49" s="19"/>
      <c r="V49" s="18">
        <v>0</v>
      </c>
      <c r="W49" s="19"/>
    </row>
    <row r="50" spans="1:23" ht="16.5" thickBot="1" x14ac:dyDescent="0.3">
      <c r="A50" s="30">
        <v>19</v>
      </c>
      <c r="B50" s="31"/>
      <c r="C50" s="13">
        <v>0.69</v>
      </c>
      <c r="D50" s="26">
        <f t="shared" si="4"/>
        <v>2.7327602901735384</v>
      </c>
      <c r="E50" s="27"/>
      <c r="F50" s="26">
        <f t="shared" si="6"/>
        <v>46.174882990480505</v>
      </c>
      <c r="G50" s="27"/>
      <c r="H50" s="14">
        <v>0.03</v>
      </c>
      <c r="I50" s="26">
        <f t="shared" si="0"/>
        <v>6.0918414969417148E-2</v>
      </c>
      <c r="J50" s="27"/>
      <c r="K50" s="9"/>
      <c r="L50" s="26">
        <f t="shared" si="5"/>
        <v>49.525799337014185</v>
      </c>
      <c r="M50" s="27"/>
      <c r="N50" s="26">
        <f t="shared" si="3"/>
        <v>3.3509163465336798</v>
      </c>
      <c r="O50" s="27"/>
      <c r="P50" s="26">
        <f t="shared" si="1"/>
        <v>49.586717751983599</v>
      </c>
      <c r="Q50" s="27"/>
      <c r="R50" s="26">
        <f t="shared" si="2"/>
        <v>3.4118347615030942</v>
      </c>
      <c r="S50" s="27"/>
      <c r="T50" s="20">
        <f>COUNTIF($P$32:Q49,"&gt;"&amp;F50)</f>
        <v>3</v>
      </c>
      <c r="U50" s="21"/>
      <c r="V50" s="20">
        <v>0</v>
      </c>
      <c r="W50" s="21"/>
    </row>
    <row r="51" spans="1:23" ht="16.5" thickBot="1" x14ac:dyDescent="0.3">
      <c r="A51" s="30">
        <v>20</v>
      </c>
      <c r="B51" s="31"/>
      <c r="C51" s="13">
        <v>0.94</v>
      </c>
      <c r="D51" s="26">
        <f t="shared" si="4"/>
        <v>6.5646250057734168</v>
      </c>
      <c r="E51" s="27"/>
      <c r="F51" s="26">
        <f t="shared" si="6"/>
        <v>52.73950799625392</v>
      </c>
      <c r="G51" s="27"/>
      <c r="H51" s="14">
        <v>0.54</v>
      </c>
      <c r="I51" s="26">
        <f t="shared" si="0"/>
        <v>1.5530575789979928</v>
      </c>
      <c r="J51" s="27"/>
      <c r="K51" s="9"/>
      <c r="L51" s="26">
        <f t="shared" si="5"/>
        <v>52.73950799625392</v>
      </c>
      <c r="M51" s="27"/>
      <c r="N51" s="26">
        <f t="shared" si="3"/>
        <v>0</v>
      </c>
      <c r="O51" s="27"/>
      <c r="P51" s="26">
        <f t="shared" si="1"/>
        <v>54.292565575251913</v>
      </c>
      <c r="Q51" s="27"/>
      <c r="R51" s="26">
        <f t="shared" si="2"/>
        <v>1.5530575789979935</v>
      </c>
      <c r="S51" s="27"/>
      <c r="T51" s="20">
        <f>COUNTIF($P$32:Q50,"&gt;"&amp;F51)</f>
        <v>0</v>
      </c>
      <c r="U51" s="21"/>
      <c r="V51" s="20">
        <v>1</v>
      </c>
      <c r="W51" s="21"/>
    </row>
    <row r="54" spans="1:23" ht="15.75" thickBot="1" x14ac:dyDescent="0.3"/>
    <row r="55" spans="1:23" ht="16.5" thickBot="1" x14ac:dyDescent="0.3">
      <c r="A55" s="15" t="s">
        <v>19</v>
      </c>
      <c r="B55" s="16"/>
      <c r="C55" s="16"/>
      <c r="D55" s="17"/>
      <c r="E55" s="11">
        <f>AVERAGE(R32:S49)</f>
        <v>4.0150158143503898</v>
      </c>
      <c r="F55" s="5" t="s">
        <v>23</v>
      </c>
    </row>
    <row r="56" spans="1:23" ht="16.5" thickBot="1" x14ac:dyDescent="0.3">
      <c r="A56" s="15" t="s">
        <v>20</v>
      </c>
      <c r="B56" s="16"/>
      <c r="C56" s="16"/>
      <c r="D56" s="17"/>
      <c r="E56" s="12">
        <f>5/18</f>
        <v>0.27777777777777779</v>
      </c>
    </row>
    <row r="57" spans="1:23" ht="16.5" thickBot="1" x14ac:dyDescent="0.3">
      <c r="A57" s="15" t="s">
        <v>21</v>
      </c>
      <c r="B57" s="16"/>
      <c r="C57" s="16"/>
      <c r="D57" s="17"/>
      <c r="E57" s="11">
        <f>AVERAGE(T32:U49)</f>
        <v>1.8333333333333333</v>
      </c>
      <c r="F57" s="5" t="s">
        <v>24</v>
      </c>
    </row>
    <row r="58" spans="1:23" ht="16.5" thickBot="1" x14ac:dyDescent="0.3">
      <c r="A58" s="15" t="s">
        <v>22</v>
      </c>
      <c r="B58" s="16"/>
      <c r="C58" s="16"/>
      <c r="D58" s="17"/>
      <c r="E58" s="10">
        <f>AVERAGE(N32:O49)</f>
        <v>2.2585386961459353</v>
      </c>
      <c r="F58" t="s">
        <v>23</v>
      </c>
    </row>
  </sheetData>
  <mergeCells count="218">
    <mergeCell ref="A21:E21"/>
    <mergeCell ref="A22:D22"/>
    <mergeCell ref="A23:D23"/>
    <mergeCell ref="A24:D24"/>
    <mergeCell ref="A31:B31"/>
    <mergeCell ref="D31:E31"/>
    <mergeCell ref="A37:B37"/>
    <mergeCell ref="A38:B38"/>
    <mergeCell ref="A39:B39"/>
    <mergeCell ref="A40:B40"/>
    <mergeCell ref="A41:B41"/>
    <mergeCell ref="A32:B32"/>
    <mergeCell ref="A33:B33"/>
    <mergeCell ref="A34:B34"/>
    <mergeCell ref="A35:B35"/>
    <mergeCell ref="A36:B36"/>
    <mergeCell ref="A47:B47"/>
    <mergeCell ref="A48:B48"/>
    <mergeCell ref="A49:B49"/>
    <mergeCell ref="A50:B50"/>
    <mergeCell ref="A51:B51"/>
    <mergeCell ref="A42:B42"/>
    <mergeCell ref="A43:B43"/>
    <mergeCell ref="A44:B44"/>
    <mergeCell ref="A45:B45"/>
    <mergeCell ref="A46:B46"/>
    <mergeCell ref="D37:E37"/>
    <mergeCell ref="D38:E38"/>
    <mergeCell ref="D39:E39"/>
    <mergeCell ref="D40:E40"/>
    <mergeCell ref="D41:E41"/>
    <mergeCell ref="D32:E32"/>
    <mergeCell ref="D33:E33"/>
    <mergeCell ref="D34:E34"/>
    <mergeCell ref="D35:E35"/>
    <mergeCell ref="D36:E36"/>
    <mergeCell ref="D47:E47"/>
    <mergeCell ref="D48:E48"/>
    <mergeCell ref="D49:E49"/>
    <mergeCell ref="D50:E50"/>
    <mergeCell ref="D51:E51"/>
    <mergeCell ref="D42:E42"/>
    <mergeCell ref="D43:E43"/>
    <mergeCell ref="D44:E44"/>
    <mergeCell ref="D45:E45"/>
    <mergeCell ref="D46:E46"/>
    <mergeCell ref="F44:G44"/>
    <mergeCell ref="F45:G45"/>
    <mergeCell ref="F36:G36"/>
    <mergeCell ref="F37:G37"/>
    <mergeCell ref="F38:G38"/>
    <mergeCell ref="F39:G39"/>
    <mergeCell ref="F40:G40"/>
    <mergeCell ref="F31:G31"/>
    <mergeCell ref="F32:G32"/>
    <mergeCell ref="F33:G33"/>
    <mergeCell ref="F34:G34"/>
    <mergeCell ref="F35:G35"/>
    <mergeCell ref="F51:G51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F46:G46"/>
    <mergeCell ref="F47:G47"/>
    <mergeCell ref="F48:G48"/>
    <mergeCell ref="F49:G49"/>
    <mergeCell ref="F50:G50"/>
    <mergeCell ref="F41:G41"/>
    <mergeCell ref="F42:G42"/>
    <mergeCell ref="F43:G43"/>
    <mergeCell ref="I51:J51"/>
    <mergeCell ref="L31:M31"/>
    <mergeCell ref="N31:O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L44:M44"/>
    <mergeCell ref="I46:J46"/>
    <mergeCell ref="I47:J47"/>
    <mergeCell ref="I48:J48"/>
    <mergeCell ref="I49:J49"/>
    <mergeCell ref="I50:J50"/>
    <mergeCell ref="L50:M50"/>
    <mergeCell ref="L51:M5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N43:O43"/>
    <mergeCell ref="N44:O44"/>
    <mergeCell ref="N45:O45"/>
    <mergeCell ref="L45:M45"/>
    <mergeCell ref="L46:M46"/>
    <mergeCell ref="L47:M47"/>
    <mergeCell ref="L48:M48"/>
    <mergeCell ref="L49:M49"/>
    <mergeCell ref="P50:Q50"/>
    <mergeCell ref="P51:Q51"/>
    <mergeCell ref="N51:O51"/>
    <mergeCell ref="P32:Q32"/>
    <mergeCell ref="P33:Q33"/>
    <mergeCell ref="P34:Q34"/>
    <mergeCell ref="P35:Q35"/>
    <mergeCell ref="P36:Q36"/>
    <mergeCell ref="P37:Q37"/>
    <mergeCell ref="P38:Q38"/>
    <mergeCell ref="P39:Q39"/>
    <mergeCell ref="P40:Q40"/>
    <mergeCell ref="P41:Q41"/>
    <mergeCell ref="P42:Q42"/>
    <mergeCell ref="P43:Q43"/>
    <mergeCell ref="P44:Q44"/>
    <mergeCell ref="P45:Q45"/>
    <mergeCell ref="P46:Q46"/>
    <mergeCell ref="N46:O46"/>
    <mergeCell ref="N47:O47"/>
    <mergeCell ref="N48:O48"/>
    <mergeCell ref="N49:O49"/>
    <mergeCell ref="N50:O50"/>
    <mergeCell ref="R42:S42"/>
    <mergeCell ref="R43:S43"/>
    <mergeCell ref="R44:S44"/>
    <mergeCell ref="R45:S45"/>
    <mergeCell ref="R46:S46"/>
    <mergeCell ref="R37:S37"/>
    <mergeCell ref="R38:S38"/>
    <mergeCell ref="R39:S39"/>
    <mergeCell ref="R40:S40"/>
    <mergeCell ref="R41:S41"/>
    <mergeCell ref="T33:U33"/>
    <mergeCell ref="T34:U34"/>
    <mergeCell ref="T35:U35"/>
    <mergeCell ref="T36:U36"/>
    <mergeCell ref="T37:U37"/>
    <mergeCell ref="P31:Q31"/>
    <mergeCell ref="R31:S31"/>
    <mergeCell ref="T31:U31"/>
    <mergeCell ref="V31:W31"/>
    <mergeCell ref="T32:U32"/>
    <mergeCell ref="R32:S32"/>
    <mergeCell ref="R33:S33"/>
    <mergeCell ref="R34:S34"/>
    <mergeCell ref="R35:S35"/>
    <mergeCell ref="R36:S36"/>
    <mergeCell ref="V41:W41"/>
    <mergeCell ref="V42:W42"/>
    <mergeCell ref="V43:W43"/>
    <mergeCell ref="T43:U43"/>
    <mergeCell ref="T44:U44"/>
    <mergeCell ref="T45:U45"/>
    <mergeCell ref="T46:U46"/>
    <mergeCell ref="T47:U47"/>
    <mergeCell ref="T38:U38"/>
    <mergeCell ref="T39:U39"/>
    <mergeCell ref="T40:U40"/>
    <mergeCell ref="T41:U41"/>
    <mergeCell ref="T42:U42"/>
    <mergeCell ref="V32:W32"/>
    <mergeCell ref="V33:W33"/>
    <mergeCell ref="V34:W34"/>
    <mergeCell ref="V35:W35"/>
    <mergeCell ref="V36:W36"/>
    <mergeCell ref="V37:W37"/>
    <mergeCell ref="V38:W38"/>
    <mergeCell ref="V39:W39"/>
    <mergeCell ref="V40:W40"/>
    <mergeCell ref="A57:D57"/>
    <mergeCell ref="A58:D58"/>
    <mergeCell ref="V49:W49"/>
    <mergeCell ref="V50:W50"/>
    <mergeCell ref="V51:W51"/>
    <mergeCell ref="A55:D55"/>
    <mergeCell ref="A56:D56"/>
    <mergeCell ref="V44:W44"/>
    <mergeCell ref="V45:W45"/>
    <mergeCell ref="V46:W46"/>
    <mergeCell ref="V47:W47"/>
    <mergeCell ref="V48:W48"/>
    <mergeCell ref="T48:U48"/>
    <mergeCell ref="T49:U49"/>
    <mergeCell ref="T50:U50"/>
    <mergeCell ref="T51:U51"/>
    <mergeCell ref="R47:S47"/>
    <mergeCell ref="R48:S48"/>
    <mergeCell ref="R49:S49"/>
    <mergeCell ref="R50:S50"/>
    <mergeCell ref="R51:S51"/>
    <mergeCell ref="P47:Q47"/>
    <mergeCell ref="P48:Q48"/>
    <mergeCell ref="P49:Q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2020-11-12T13:18:56Z</dcterms:modified>
</cp:coreProperties>
</file>