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5" i="1" l="1"/>
  <c r="D33" i="1"/>
  <c r="C22" i="1"/>
  <c r="C21" i="1"/>
  <c r="C20" i="1"/>
  <c r="D56" i="1" l="1"/>
  <c r="AD35" i="1"/>
  <c r="AD36" i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AD34" i="1"/>
  <c r="AD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33" i="1"/>
  <c r="F28" i="1" l="1"/>
  <c r="D27" i="1"/>
  <c r="D28" i="1" s="1"/>
  <c r="D29" i="1" l="1"/>
  <c r="F29" i="1"/>
  <c r="D34" i="1" l="1"/>
  <c r="D38" i="1"/>
  <c r="D42" i="1"/>
  <c r="D46" i="1"/>
  <c r="D50" i="1"/>
  <c r="D39" i="1"/>
  <c r="D47" i="1"/>
  <c r="D36" i="1"/>
  <c r="D40" i="1"/>
  <c r="D44" i="1"/>
  <c r="D48" i="1"/>
  <c r="D52" i="1"/>
  <c r="F33" i="1"/>
  <c r="M33" i="1" s="1"/>
  <c r="D37" i="1"/>
  <c r="D41" i="1"/>
  <c r="D45" i="1"/>
  <c r="D49" i="1"/>
  <c r="D35" i="1"/>
  <c r="D43" i="1"/>
  <c r="D51" i="1"/>
  <c r="I35" i="1"/>
  <c r="I43" i="1"/>
  <c r="I36" i="1"/>
  <c r="I40" i="1"/>
  <c r="I44" i="1"/>
  <c r="I48" i="1"/>
  <c r="I52" i="1"/>
  <c r="I37" i="1"/>
  <c r="I41" i="1"/>
  <c r="I45" i="1"/>
  <c r="I49" i="1"/>
  <c r="I33" i="1"/>
  <c r="I34" i="1"/>
  <c r="I38" i="1"/>
  <c r="I42" i="1"/>
  <c r="I46" i="1"/>
  <c r="I50" i="1"/>
  <c r="I39" i="1"/>
  <c r="I47" i="1"/>
  <c r="I51" i="1"/>
  <c r="K40" i="1"/>
  <c r="K37" i="1"/>
  <c r="K41" i="1"/>
  <c r="K49" i="1"/>
  <c r="K38" i="1"/>
  <c r="K42" i="1"/>
  <c r="K46" i="1"/>
  <c r="K50" i="1"/>
  <c r="K35" i="1"/>
  <c r="K39" i="1"/>
  <c r="K43" i="1"/>
  <c r="K47" i="1"/>
  <c r="K51" i="1"/>
  <c r="K36" i="1"/>
  <c r="K44" i="1"/>
  <c r="K48" i="1"/>
  <c r="K52" i="1"/>
  <c r="K33" i="1"/>
  <c r="K45" i="1"/>
  <c r="K34" i="1"/>
  <c r="M34" i="1" l="1"/>
  <c r="S34" i="1" s="1"/>
  <c r="S33" i="1"/>
  <c r="O33" i="1"/>
  <c r="U33" i="1" s="1"/>
  <c r="O34" i="1"/>
  <c r="F36" i="1"/>
  <c r="F35" i="1"/>
  <c r="Q35" i="1" s="1"/>
  <c r="F34" i="1"/>
  <c r="Q34" i="1" s="1"/>
  <c r="U34" i="1" l="1"/>
  <c r="M35" i="1"/>
  <c r="F37" i="1"/>
  <c r="F38" i="1" l="1"/>
  <c r="S35" i="1"/>
  <c r="O35" i="1"/>
  <c r="M36" i="1" s="1"/>
  <c r="S36" i="1" l="1"/>
  <c r="O36" i="1"/>
  <c r="U35" i="1"/>
  <c r="Q36" i="1"/>
  <c r="F39" i="1"/>
  <c r="U36" i="1" l="1"/>
  <c r="Q37" i="1"/>
  <c r="F40" i="1"/>
  <c r="M37" i="1"/>
  <c r="F41" i="1" l="1"/>
  <c r="O37" i="1"/>
  <c r="S37" i="1"/>
  <c r="U37" i="1" l="1"/>
  <c r="M38" i="1"/>
  <c r="Q38" i="1"/>
  <c r="F42" i="1"/>
  <c r="O38" i="1" l="1"/>
  <c r="S38" i="1"/>
  <c r="F43" i="1"/>
  <c r="F44" i="1" l="1"/>
  <c r="U38" i="1"/>
  <c r="M39" i="1"/>
  <c r="Q39" i="1"/>
  <c r="O39" i="1" l="1"/>
  <c r="S39" i="1"/>
  <c r="F45" i="1"/>
  <c r="F46" i="1" l="1"/>
  <c r="U39" i="1"/>
  <c r="M40" i="1"/>
  <c r="Q40" i="1"/>
  <c r="S40" i="1" l="1"/>
  <c r="O40" i="1"/>
  <c r="F47" i="1"/>
  <c r="F48" i="1" l="1"/>
  <c r="U40" i="1"/>
  <c r="M41" i="1"/>
  <c r="Q41" i="1"/>
  <c r="S41" i="1" l="1"/>
  <c r="O41" i="1"/>
  <c r="F49" i="1"/>
  <c r="U41" i="1" l="1"/>
  <c r="M42" i="1"/>
  <c r="Q42" i="1"/>
  <c r="F50" i="1"/>
  <c r="S42" i="1" l="1"/>
  <c r="O42" i="1"/>
  <c r="F51" i="1"/>
  <c r="U42" i="1" l="1"/>
  <c r="M43" i="1"/>
  <c r="Q43" i="1"/>
  <c r="F52" i="1"/>
  <c r="S43" i="1" l="1"/>
  <c r="O43" i="1"/>
  <c r="U43" i="1" l="1"/>
  <c r="M44" i="1"/>
  <c r="Q44" i="1"/>
  <c r="S44" i="1" l="1"/>
  <c r="O44" i="1"/>
  <c r="U44" i="1" l="1"/>
  <c r="M45" i="1"/>
  <c r="Q45" i="1"/>
  <c r="S45" i="1" l="1"/>
  <c r="O45" i="1"/>
  <c r="M46" i="1" l="1"/>
  <c r="U45" i="1"/>
  <c r="Q46" i="1"/>
  <c r="S46" i="1" l="1"/>
  <c r="O46" i="1"/>
  <c r="M47" i="1" l="1"/>
  <c r="U46" i="1"/>
  <c r="Q47" i="1"/>
  <c r="O47" i="1" l="1"/>
  <c r="S47" i="1"/>
  <c r="M48" i="1" l="1"/>
  <c r="U47" i="1"/>
  <c r="Q48" i="1"/>
  <c r="O48" i="1" l="1"/>
  <c r="S48" i="1"/>
  <c r="M49" i="1" l="1"/>
  <c r="U48" i="1"/>
  <c r="Q49" i="1"/>
  <c r="O49" i="1" l="1"/>
  <c r="S49" i="1"/>
  <c r="U49" i="1" l="1"/>
  <c r="M50" i="1"/>
  <c r="Q50" i="1"/>
  <c r="O50" i="1" l="1"/>
  <c r="S50" i="1"/>
  <c r="U50" i="1" l="1"/>
  <c r="M51" i="1"/>
  <c r="Q51" i="1"/>
  <c r="O51" i="1" l="1"/>
  <c r="S51" i="1"/>
  <c r="U51" i="1" l="1"/>
  <c r="M52" i="1"/>
  <c r="Q52" i="1"/>
  <c r="O52" i="1" l="1"/>
  <c r="U52" i="1" s="1"/>
  <c r="S52" i="1"/>
</calcChain>
</file>

<file path=xl/sharedStrings.xml><?xml version="1.0" encoding="utf-8"?>
<sst xmlns="http://schemas.openxmlformats.org/spreadsheetml/2006/main" count="34" uniqueCount="30">
  <si>
    <t>Ingresos</t>
  </si>
  <si>
    <t>Atencion/servicio</t>
  </si>
  <si>
    <t>personas/minuto</t>
  </si>
  <si>
    <t>persona/minuto (cuando hay mas de un cliente)</t>
  </si>
  <si>
    <t>Distribucion de probabilidad de ingresos</t>
  </si>
  <si>
    <t>Probabilidad</t>
  </si>
  <si>
    <t>Prob. Acumuladas</t>
  </si>
  <si>
    <t>"&gt;="rango inferior</t>
  </si>
  <si>
    <t>"&lt;"rango superior</t>
  </si>
  <si>
    <t>Perdida</t>
  </si>
  <si>
    <t>Rllegada</t>
  </si>
  <si>
    <t>Rservicio</t>
  </si>
  <si>
    <t>Nº de clientes</t>
  </si>
  <si>
    <t>min entre llegadas</t>
  </si>
  <si>
    <t>Tiempo de llegada</t>
  </si>
  <si>
    <t>Tiempo de atencion</t>
  </si>
  <si>
    <t>Inicio de atencion</t>
  </si>
  <si>
    <t>Tiempo de salida</t>
  </si>
  <si>
    <t>Tamaño de cola</t>
  </si>
  <si>
    <t>Tiempo de espera</t>
  </si>
  <si>
    <t>Tiempo en sistema</t>
  </si>
  <si>
    <t>persona/minuto (cuando hay un cliente)</t>
  </si>
  <si>
    <t>si tam fila&lt;1 persona</t>
  </si>
  <si>
    <t>si tam fil&gt;1 persona</t>
  </si>
  <si>
    <t>RTC</t>
  </si>
  <si>
    <t>Gasto de cliente</t>
  </si>
  <si>
    <t>Cola = 4</t>
  </si>
  <si>
    <t>Ganancia acum.</t>
  </si>
  <si>
    <t>Tiempo promedio:</t>
  </si>
  <si>
    <t>Tamaño promedio: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</si>
</sst>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 &quot;$&quot;\ * #,##0.00_ ;_ &quot;$&quot;\ * \-#,##0.00_ ;_ &quot;$&quot;\ * &quot;-&quot;??_ ;_ @_ "/>
    <numFmt numFmtId="164" formatCode="0.0"/>
    <numFmt numFmtId="165" formatCode="_-* #,##0.00\ &quot;€&quot;_-;\-* #,##0.00\ &quot;€&quot;_-;_-* &quot;-&quot;??\ &quot;€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66">
    <xf numFmtId="0" fontId="0" fillId="0" borderId="0" xfId="0"/>
    <xf numFmtId="0" fontId="3" fillId="0" borderId="1" xfId="0" applyFont="1" applyBorder="1"/>
    <xf numFmtId="0" fontId="3" fillId="0" borderId="3" xfId="0" applyFont="1" applyBorder="1"/>
    <xf numFmtId="0" fontId="4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3" fillId="0" borderId="1" xfId="0" applyNumberFormat="1" applyFont="1" applyBorder="1"/>
    <xf numFmtId="0" fontId="4" fillId="4" borderId="3" xfId="0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0" fillId="0" borderId="0" xfId="0" applyBorder="1"/>
    <xf numFmtId="0" fontId="3" fillId="5" borderId="1" xfId="0" applyFont="1" applyFill="1" applyBorder="1" applyAlignment="1">
      <alignment horizontal="center"/>
    </xf>
    <xf numFmtId="164" fontId="3" fillId="0" borderId="1" xfId="0" applyNumberFormat="1" applyFont="1" applyBorder="1"/>
    <xf numFmtId="44" fontId="0" fillId="5" borderId="2" xfId="0" applyNumberFormat="1" applyFill="1" applyBorder="1" applyAlignment="1"/>
    <xf numFmtId="0" fontId="0" fillId="5" borderId="3" xfId="0" applyFill="1" applyBorder="1" applyAlignment="1"/>
    <xf numFmtId="0" fontId="4" fillId="7" borderId="2" xfId="0" applyFont="1" applyFill="1" applyBorder="1" applyAlignment="1"/>
    <xf numFmtId="0" fontId="0" fillId="7" borderId="9" xfId="0" applyFill="1" applyBorder="1" applyAlignment="1"/>
    <xf numFmtId="0" fontId="0" fillId="7" borderId="3" xfId="0" applyFill="1" applyBorder="1" applyAlignment="1"/>
    <xf numFmtId="0" fontId="4" fillId="7" borderId="9" xfId="0" applyFont="1" applyFill="1" applyBorder="1" applyAlignment="1"/>
    <xf numFmtId="0" fontId="4" fillId="7" borderId="3" xfId="0" applyFont="1" applyFill="1" applyBorder="1" applyAlignment="1"/>
    <xf numFmtId="44" fontId="0" fillId="0" borderId="2" xfId="0" applyNumberFormat="1" applyBorder="1" applyAlignment="1"/>
    <xf numFmtId="0" fontId="0" fillId="0" borderId="3" xfId="0" applyBorder="1" applyAlignment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44" fontId="3" fillId="0" borderId="2" xfId="2" applyFont="1" applyBorder="1" applyAlignment="1">
      <alignment horizontal="center"/>
    </xf>
    <xf numFmtId="44" fontId="3" fillId="0" borderId="3" xfId="2" applyFont="1" applyBorder="1" applyAlignment="1">
      <alignment horizontal="center"/>
    </xf>
    <xf numFmtId="44" fontId="3" fillId="5" borderId="2" xfId="2" applyFont="1" applyFill="1" applyBorder="1" applyAlignment="1">
      <alignment horizontal="center"/>
    </xf>
    <xf numFmtId="44" fontId="3" fillId="5" borderId="3" xfId="2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2" fontId="3" fillId="5" borderId="2" xfId="0" applyNumberFormat="1" applyFont="1" applyFill="1" applyBorder="1" applyAlignment="1">
      <alignment horizontal="center"/>
    </xf>
    <xf numFmtId="2" fontId="3" fillId="5" borderId="3" xfId="0" applyNumberFormat="1" applyFont="1" applyFill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3" fillId="0" borderId="4" xfId="0" applyFont="1" applyBorder="1" applyAlignment="1"/>
    <xf numFmtId="0" fontId="3" fillId="0" borderId="0" xfId="0" applyFont="1" applyAlignment="1"/>
    <xf numFmtId="0" fontId="0" fillId="0" borderId="0" xfId="0" applyAlignment="1"/>
    <xf numFmtId="164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3" fillId="5" borderId="2" xfId="0" applyNumberFormat="1" applyFont="1" applyFill="1" applyBorder="1" applyAlignment="1">
      <alignment horizontal="center"/>
    </xf>
    <xf numFmtId="164" fontId="3" fillId="5" borderId="3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0" fillId="4" borderId="8" xfId="0" applyFont="1" applyFill="1" applyBorder="1" applyAlignment="1">
      <alignment horizontal="center"/>
    </xf>
    <xf numFmtId="9" fontId="3" fillId="0" borderId="2" xfId="1" applyNumberFormat="1" applyFont="1" applyBorder="1" applyAlignment="1">
      <alignment horizontal="center"/>
    </xf>
    <xf numFmtId="9" fontId="3" fillId="0" borderId="3" xfId="1" applyNumberFormat="1" applyFont="1" applyBorder="1" applyAlignment="1">
      <alignment horizontal="center"/>
    </xf>
    <xf numFmtId="10" fontId="3" fillId="0" borderId="2" xfId="1" applyNumberFormat="1" applyFont="1" applyBorder="1" applyAlignment="1">
      <alignment horizontal="center"/>
    </xf>
    <xf numFmtId="10" fontId="3" fillId="0" borderId="3" xfId="1" applyNumberFormat="1" applyFont="1" applyBorder="1" applyAlignment="1">
      <alignment horizontal="center"/>
    </xf>
    <xf numFmtId="0" fontId="4" fillId="2" borderId="2" xfId="0" applyFont="1" applyFill="1" applyBorder="1" applyAlignment="1"/>
    <xf numFmtId="0" fontId="0" fillId="2" borderId="3" xfId="0" applyFill="1" applyBorder="1" applyAlignment="1"/>
    <xf numFmtId="0" fontId="4" fillId="2" borderId="3" xfId="0" applyFont="1" applyFill="1" applyBorder="1" applyAlignment="1"/>
    <xf numFmtId="0" fontId="2" fillId="2" borderId="3" xfId="0" applyFont="1" applyFill="1" applyBorder="1" applyAlignment="1"/>
    <xf numFmtId="9" fontId="3" fillId="0" borderId="2" xfId="1" applyFont="1" applyBorder="1" applyAlignment="1">
      <alignment horizontal="center"/>
    </xf>
    <xf numFmtId="9" fontId="3" fillId="0" borderId="3" xfId="1" applyFont="1" applyBorder="1" applyAlignment="1">
      <alignment horizontal="center"/>
    </xf>
    <xf numFmtId="0" fontId="4" fillId="0" borderId="0" xfId="0" applyFont="1" applyAlignment="1"/>
    <xf numFmtId="0" fontId="4" fillId="3" borderId="2" xfId="0" applyFont="1" applyFill="1" applyBorder="1" applyAlignment="1">
      <alignment horizontal="center"/>
    </xf>
    <xf numFmtId="0" fontId="0" fillId="3" borderId="3" xfId="0" applyFill="1" applyBorder="1" applyAlignment="1"/>
    <xf numFmtId="0" fontId="3" fillId="3" borderId="3" xfId="0" applyFont="1" applyFill="1" applyBorder="1" applyAlignment="1"/>
  </cellXfs>
  <cellStyles count="4">
    <cellStyle name="Moneda" xfId="2" builtinId="4"/>
    <cellStyle name="Moneda 2 2" xfId="3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66675</xdr:colOff>
      <xdr:row>16</xdr:row>
      <xdr:rowOff>108094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553075" cy="3156094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8</xdr:col>
      <xdr:colOff>304800</xdr:colOff>
      <xdr:row>18</xdr:row>
      <xdr:rowOff>19050</xdr:rowOff>
    </xdr:from>
    <xdr:to>
      <xdr:col>11</xdr:col>
      <xdr:colOff>289238</xdr:colOff>
      <xdr:row>21</xdr:row>
      <xdr:rowOff>86602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181600" y="3448050"/>
          <a:ext cx="1813238" cy="686677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AE56"/>
  <sheetViews>
    <sheetView tabSelected="1" topLeftCell="A25" zoomScaleNormal="100" workbookViewId="0">
      <selection activeCell="K28" sqref="K28"/>
    </sheetView>
  </sheetViews>
  <sheetFormatPr baseColWidth="10" defaultColWidth="9.140625" defaultRowHeight="15" x14ac:dyDescent="0.25"/>
  <sheetData>
    <row r="19" spans="1:31" ht="15.75" thickBot="1" x14ac:dyDescent="0.3"/>
    <row r="20" spans="1:31" ht="16.5" thickBot="1" x14ac:dyDescent="0.3">
      <c r="A20" s="56" t="s">
        <v>0</v>
      </c>
      <c r="B20" s="57"/>
      <c r="C20" s="1">
        <f>30/60</f>
        <v>0.5</v>
      </c>
      <c r="D20" s="37" t="s">
        <v>2</v>
      </c>
      <c r="E20" s="37"/>
    </row>
    <row r="21" spans="1:31" ht="16.5" thickBot="1" x14ac:dyDescent="0.3">
      <c r="A21" s="56" t="s">
        <v>1</v>
      </c>
      <c r="B21" s="58"/>
      <c r="C21" s="1">
        <f>1/5</f>
        <v>0.2</v>
      </c>
      <c r="D21" s="36" t="s">
        <v>21</v>
      </c>
      <c r="E21" s="37"/>
      <c r="F21" s="38"/>
      <c r="G21" s="38"/>
      <c r="H21" s="38"/>
    </row>
    <row r="22" spans="1:31" ht="16.5" thickBot="1" x14ac:dyDescent="0.3">
      <c r="A22" s="56" t="s">
        <v>1</v>
      </c>
      <c r="B22" s="58"/>
      <c r="C22" s="2">
        <f>1/1</f>
        <v>1</v>
      </c>
      <c r="D22" s="36" t="s">
        <v>3</v>
      </c>
      <c r="E22" s="37"/>
      <c r="F22" s="38"/>
      <c r="G22" s="38"/>
      <c r="H22" s="38"/>
    </row>
    <row r="23" spans="1:31" ht="16.5" thickBot="1" x14ac:dyDescent="0.3">
      <c r="A23" s="56" t="s">
        <v>9</v>
      </c>
      <c r="B23" s="59"/>
      <c r="C23" s="5">
        <v>3.5</v>
      </c>
    </row>
    <row r="25" spans="1:31" ht="16.5" thickBot="1" x14ac:dyDescent="0.3">
      <c r="A25" s="62" t="s">
        <v>4</v>
      </c>
      <c r="B25" s="38"/>
      <c r="C25" s="38"/>
      <c r="D25" s="38"/>
      <c r="E25" s="38"/>
    </row>
    <row r="26" spans="1:31" ht="16.5" thickBot="1" x14ac:dyDescent="0.3">
      <c r="A26" s="3" t="s">
        <v>0</v>
      </c>
      <c r="B26" s="63" t="s">
        <v>5</v>
      </c>
      <c r="C26" s="64"/>
      <c r="D26" s="63" t="s">
        <v>6</v>
      </c>
      <c r="E26" s="64"/>
      <c r="F26" s="63" t="s">
        <v>7</v>
      </c>
      <c r="G26" s="65"/>
      <c r="H26" s="63" t="s">
        <v>8</v>
      </c>
      <c r="I26" s="65"/>
    </row>
    <row r="27" spans="1:31" ht="16.5" thickBot="1" x14ac:dyDescent="0.3">
      <c r="A27" s="4">
        <v>3</v>
      </c>
      <c r="B27" s="52">
        <v>0.3</v>
      </c>
      <c r="C27" s="53"/>
      <c r="D27" s="32">
        <f>B27</f>
        <v>0.3</v>
      </c>
      <c r="E27" s="33"/>
      <c r="F27" s="32">
        <v>0</v>
      </c>
      <c r="G27" s="33"/>
      <c r="H27" s="54">
        <v>0.2999</v>
      </c>
      <c r="I27" s="55"/>
    </row>
    <row r="28" spans="1:31" ht="16.5" thickBot="1" x14ac:dyDescent="0.3">
      <c r="A28" s="4">
        <v>4</v>
      </c>
      <c r="B28" s="52">
        <v>0.3</v>
      </c>
      <c r="C28" s="53"/>
      <c r="D28" s="32">
        <f>B28+D27</f>
        <v>0.6</v>
      </c>
      <c r="E28" s="33"/>
      <c r="F28" s="60">
        <f>B27</f>
        <v>0.3</v>
      </c>
      <c r="G28" s="61"/>
      <c r="H28" s="54">
        <v>0.59989999999999999</v>
      </c>
      <c r="I28" s="55"/>
    </row>
    <row r="29" spans="1:31" ht="16.5" thickBot="1" x14ac:dyDescent="0.3">
      <c r="A29" s="4">
        <v>2</v>
      </c>
      <c r="B29" s="52">
        <v>0.4</v>
      </c>
      <c r="C29" s="53"/>
      <c r="D29" s="32">
        <f>B29+D28</f>
        <v>1</v>
      </c>
      <c r="E29" s="33"/>
      <c r="F29" s="60">
        <f>D28</f>
        <v>0.6</v>
      </c>
      <c r="G29" s="61"/>
      <c r="H29" s="54">
        <v>0.99990000000000001</v>
      </c>
      <c r="I29" s="55"/>
      <c r="N29" s="8"/>
    </row>
    <row r="30" spans="1:31" ht="15.75" thickBot="1" x14ac:dyDescent="0.3">
      <c r="L30" s="8"/>
    </row>
    <row r="31" spans="1:31" ht="15.75" thickBot="1" x14ac:dyDescent="0.3">
      <c r="I31" s="34" t="s">
        <v>15</v>
      </c>
      <c r="J31" s="35"/>
      <c r="K31" s="34" t="s">
        <v>15</v>
      </c>
      <c r="L31" s="35"/>
    </row>
    <row r="32" spans="1:31" ht="16.5" thickBot="1" x14ac:dyDescent="0.3">
      <c r="A32" s="28" t="s">
        <v>12</v>
      </c>
      <c r="B32" s="49"/>
      <c r="C32" s="6" t="s">
        <v>10</v>
      </c>
      <c r="D32" s="28" t="s">
        <v>13</v>
      </c>
      <c r="E32" s="29"/>
      <c r="F32" s="28" t="s">
        <v>14</v>
      </c>
      <c r="G32" s="29"/>
      <c r="H32" s="6" t="s">
        <v>11</v>
      </c>
      <c r="I32" s="50" t="s">
        <v>22</v>
      </c>
      <c r="J32" s="51"/>
      <c r="K32" s="50" t="s">
        <v>23</v>
      </c>
      <c r="L32" s="51"/>
      <c r="M32" s="28" t="s">
        <v>16</v>
      </c>
      <c r="N32" s="49"/>
      <c r="O32" s="28" t="s">
        <v>17</v>
      </c>
      <c r="P32" s="29"/>
      <c r="Q32" s="28" t="s">
        <v>18</v>
      </c>
      <c r="R32" s="29"/>
      <c r="S32" s="28" t="s">
        <v>19</v>
      </c>
      <c r="T32" s="29"/>
      <c r="U32" s="28" t="s">
        <v>20</v>
      </c>
      <c r="V32" s="29"/>
      <c r="W32" s="6" t="s">
        <v>24</v>
      </c>
      <c r="X32" s="28" t="s">
        <v>25</v>
      </c>
      <c r="Y32" s="29"/>
      <c r="Z32" s="28" t="s">
        <v>26</v>
      </c>
      <c r="AA32" s="29"/>
      <c r="AB32" s="28" t="s">
        <v>9</v>
      </c>
      <c r="AC32" s="29"/>
      <c r="AD32" s="28" t="s">
        <v>27</v>
      </c>
      <c r="AE32" s="29"/>
    </row>
    <row r="33" spans="1:31" ht="16.5" thickBot="1" x14ac:dyDescent="0.3">
      <c r="A33" s="45">
        <v>1</v>
      </c>
      <c r="B33" s="46"/>
      <c r="C33" s="4">
        <v>0.94</v>
      </c>
      <c r="D33" s="32">
        <f>-(LN(1-C33)/$C$20)</f>
        <v>5.626821433520071</v>
      </c>
      <c r="E33" s="33"/>
      <c r="F33" s="32">
        <f>D33</f>
        <v>5.626821433520071</v>
      </c>
      <c r="G33" s="21"/>
      <c r="H33" s="4">
        <v>0.54</v>
      </c>
      <c r="I33" s="43">
        <f>-(LN(1-H33)/$C$21)</f>
        <v>3.8826439474949819</v>
      </c>
      <c r="J33" s="44"/>
      <c r="K33" s="32">
        <f>-(LN(1-H33)/C22)</f>
        <v>0.7765287894989964</v>
      </c>
      <c r="L33" s="21"/>
      <c r="M33" s="39">
        <f>F33</f>
        <v>5.626821433520071</v>
      </c>
      <c r="N33" s="40"/>
      <c r="O33" s="39">
        <f>M33+I33</f>
        <v>9.5094653810150529</v>
      </c>
      <c r="P33" s="40"/>
      <c r="Q33" s="20">
        <v>0</v>
      </c>
      <c r="R33" s="21"/>
      <c r="S33" s="32">
        <f>M33-F33</f>
        <v>0</v>
      </c>
      <c r="T33" s="33"/>
      <c r="U33" s="32">
        <f>O33-F33</f>
        <v>3.8826439474949819</v>
      </c>
      <c r="V33" s="33"/>
      <c r="W33" s="4">
        <v>0.74</v>
      </c>
      <c r="X33" s="24">
        <v>2</v>
      </c>
      <c r="Y33" s="25"/>
      <c r="Z33" s="20" t="str">
        <f>IF(Q33&gt;=4,"si","no")</f>
        <v>no</v>
      </c>
      <c r="AA33" s="21"/>
      <c r="AB33" s="20">
        <v>0</v>
      </c>
      <c r="AC33" s="21"/>
      <c r="AD33" s="18">
        <f>X33</f>
        <v>2</v>
      </c>
      <c r="AE33" s="19"/>
    </row>
    <row r="34" spans="1:31" ht="16.5" thickBot="1" x14ac:dyDescent="0.3">
      <c r="A34" s="45">
        <v>2</v>
      </c>
      <c r="B34" s="46"/>
      <c r="C34" s="4">
        <v>0.74</v>
      </c>
      <c r="D34" s="32">
        <f t="shared" ref="D34:D52" si="0">-(LN(1-C34)/$C$20)</f>
        <v>2.6941472959332184</v>
      </c>
      <c r="E34" s="33"/>
      <c r="F34" s="32">
        <f>D34+F33</f>
        <v>8.3209687294532895</v>
      </c>
      <c r="G34" s="21"/>
      <c r="H34" s="4">
        <v>0.88</v>
      </c>
      <c r="I34" s="43">
        <f t="shared" ref="I34:I52" si="1">-(LN(1-H34)/$C$21)</f>
        <v>10.601317681000454</v>
      </c>
      <c r="J34" s="44"/>
      <c r="K34" s="32">
        <f>-(LN(1-H34)/$C$22)</f>
        <v>2.120263536200091</v>
      </c>
      <c r="L34" s="21"/>
      <c r="M34" s="39">
        <f>O33</f>
        <v>9.5094653810150529</v>
      </c>
      <c r="N34" s="40"/>
      <c r="O34" s="39">
        <f>M34+K34</f>
        <v>11.629728917215143</v>
      </c>
      <c r="P34" s="40"/>
      <c r="Q34" s="20">
        <f>COUNTIF($O$33:O33,"&gt;"&amp;F34)</f>
        <v>1</v>
      </c>
      <c r="R34" s="21"/>
      <c r="S34" s="32">
        <f t="shared" ref="S34:S52" si="2">M34-F34</f>
        <v>1.1884966515617634</v>
      </c>
      <c r="T34" s="33"/>
      <c r="U34" s="32">
        <f t="shared" ref="U34:U52" si="3">O34-F34</f>
        <v>3.3087601877618535</v>
      </c>
      <c r="V34" s="33"/>
      <c r="W34" s="4">
        <v>0.22</v>
      </c>
      <c r="X34" s="24">
        <v>3</v>
      </c>
      <c r="Y34" s="25"/>
      <c r="Z34" s="20" t="str">
        <f t="shared" ref="Z34:Z52" si="4">IF(Q34&gt;=4,"si","no")</f>
        <v>no</v>
      </c>
      <c r="AA34" s="21"/>
      <c r="AB34" s="20">
        <v>0</v>
      </c>
      <c r="AC34" s="21"/>
      <c r="AD34" s="18">
        <f>AD33+X34</f>
        <v>5</v>
      </c>
      <c r="AE34" s="19"/>
    </row>
    <row r="35" spans="1:31" ht="16.5" thickBot="1" x14ac:dyDescent="0.3">
      <c r="A35" s="45">
        <v>3</v>
      </c>
      <c r="B35" s="46"/>
      <c r="C35" s="4">
        <v>0.62</v>
      </c>
      <c r="D35" s="32">
        <f t="shared" si="0"/>
        <v>1.9351680525234112</v>
      </c>
      <c r="E35" s="33"/>
      <c r="F35" s="32">
        <f t="shared" ref="F35:F52" si="5">D35+F34</f>
        <v>10.2561367819767</v>
      </c>
      <c r="G35" s="21"/>
      <c r="H35" s="4">
        <v>0.08</v>
      </c>
      <c r="I35" s="43">
        <f t="shared" si="1"/>
        <v>0.41690804469525505</v>
      </c>
      <c r="J35" s="44"/>
      <c r="K35" s="32">
        <f t="shared" ref="K35:K52" si="6">-(LN(1-H35)/$C$22)</f>
        <v>8.3381608939051013E-2</v>
      </c>
      <c r="L35" s="21"/>
      <c r="M35" s="39">
        <f>O34</f>
        <v>11.629728917215143</v>
      </c>
      <c r="N35" s="40"/>
      <c r="O35" s="39">
        <f>M35+K35</f>
        <v>11.713110526154194</v>
      </c>
      <c r="P35" s="40"/>
      <c r="Q35" s="20">
        <f>COUNTIF($O$33:P34,"&gt;"&amp;F35)</f>
        <v>1</v>
      </c>
      <c r="R35" s="21"/>
      <c r="S35" s="32">
        <f t="shared" si="2"/>
        <v>1.373592135238443</v>
      </c>
      <c r="T35" s="33"/>
      <c r="U35" s="32">
        <f t="shared" si="3"/>
        <v>1.4569737441774944</v>
      </c>
      <c r="V35" s="33"/>
      <c r="W35" s="4">
        <v>0.73</v>
      </c>
      <c r="X35" s="24">
        <v>2</v>
      </c>
      <c r="Y35" s="25"/>
      <c r="Z35" s="20" t="str">
        <f t="shared" si="4"/>
        <v>no</v>
      </c>
      <c r="AA35" s="21"/>
      <c r="AB35" s="20">
        <v>0</v>
      </c>
      <c r="AC35" s="21"/>
      <c r="AD35" s="18">
        <f t="shared" ref="AD35:AD52" si="7">AD34+X35</f>
        <v>7</v>
      </c>
      <c r="AE35" s="19"/>
    </row>
    <row r="36" spans="1:31" ht="16.5" thickBot="1" x14ac:dyDescent="0.3">
      <c r="A36" s="45">
        <v>4</v>
      </c>
      <c r="B36" s="46"/>
      <c r="C36" s="4">
        <v>0.11</v>
      </c>
      <c r="D36" s="32">
        <f t="shared" si="0"/>
        <v>0.23306763251190302</v>
      </c>
      <c r="E36" s="33"/>
      <c r="F36" s="32">
        <f t="shared" si="5"/>
        <v>10.489204414488603</v>
      </c>
      <c r="G36" s="21"/>
      <c r="H36" s="4">
        <v>0.81</v>
      </c>
      <c r="I36" s="32">
        <f t="shared" si="1"/>
        <v>8.3036560341082541</v>
      </c>
      <c r="J36" s="21"/>
      <c r="K36" s="43">
        <f t="shared" si="6"/>
        <v>1.6607312068216511</v>
      </c>
      <c r="L36" s="44"/>
      <c r="M36" s="39">
        <f>O35</f>
        <v>11.713110526154194</v>
      </c>
      <c r="N36" s="40"/>
      <c r="O36" s="39">
        <f>M36+K36</f>
        <v>13.373841732975846</v>
      </c>
      <c r="P36" s="40"/>
      <c r="Q36" s="20">
        <f>COUNTIF($O$33:P35,"&gt;"&amp;F36)</f>
        <v>2</v>
      </c>
      <c r="R36" s="21"/>
      <c r="S36" s="32">
        <f t="shared" si="2"/>
        <v>1.2239061116655918</v>
      </c>
      <c r="T36" s="33"/>
      <c r="U36" s="32">
        <f t="shared" si="3"/>
        <v>2.8846373184872434</v>
      </c>
      <c r="V36" s="33"/>
      <c r="W36" s="4">
        <v>0.02</v>
      </c>
      <c r="X36" s="24">
        <v>3</v>
      </c>
      <c r="Y36" s="25"/>
      <c r="Z36" s="20" t="str">
        <f t="shared" si="4"/>
        <v>no</v>
      </c>
      <c r="AA36" s="21"/>
      <c r="AB36" s="20">
        <v>0</v>
      </c>
      <c r="AC36" s="21"/>
      <c r="AD36" s="18">
        <f t="shared" si="7"/>
        <v>10</v>
      </c>
      <c r="AE36" s="19"/>
    </row>
    <row r="37" spans="1:31" ht="16.5" thickBot="1" x14ac:dyDescent="0.3">
      <c r="A37" s="45">
        <v>5</v>
      </c>
      <c r="B37" s="46"/>
      <c r="C37" s="4">
        <v>0.17</v>
      </c>
      <c r="D37" s="32">
        <f t="shared" si="0"/>
        <v>0.37265915638298697</v>
      </c>
      <c r="E37" s="33"/>
      <c r="F37" s="32">
        <f t="shared" si="5"/>
        <v>10.86186357087159</v>
      </c>
      <c r="G37" s="21"/>
      <c r="H37" s="7">
        <v>0.4</v>
      </c>
      <c r="I37" s="32">
        <f t="shared" si="1"/>
        <v>2.5541281188299534</v>
      </c>
      <c r="J37" s="21"/>
      <c r="K37" s="43">
        <f t="shared" si="6"/>
        <v>0.51082562376599072</v>
      </c>
      <c r="L37" s="44"/>
      <c r="M37" s="39">
        <f t="shared" ref="M37:M52" si="8">O36</f>
        <v>13.373841732975846</v>
      </c>
      <c r="N37" s="40"/>
      <c r="O37" s="39">
        <f t="shared" ref="O37:O39" si="9">M37+K37</f>
        <v>13.884667356741836</v>
      </c>
      <c r="P37" s="40"/>
      <c r="Q37" s="20">
        <f>COUNTIF($O$33:P36,"&gt;"&amp;F37)</f>
        <v>3</v>
      </c>
      <c r="R37" s="21"/>
      <c r="S37" s="32">
        <f t="shared" si="2"/>
        <v>2.5119781621042563</v>
      </c>
      <c r="T37" s="33"/>
      <c r="U37" s="32">
        <f t="shared" si="3"/>
        <v>3.0228037858702468</v>
      </c>
      <c r="V37" s="33"/>
      <c r="W37" s="4">
        <v>0.01</v>
      </c>
      <c r="X37" s="24">
        <v>3</v>
      </c>
      <c r="Y37" s="25"/>
      <c r="Z37" s="20" t="str">
        <f t="shared" si="4"/>
        <v>no</v>
      </c>
      <c r="AA37" s="21"/>
      <c r="AB37" s="20">
        <v>0</v>
      </c>
      <c r="AC37" s="21"/>
      <c r="AD37" s="18">
        <f t="shared" si="7"/>
        <v>13</v>
      </c>
      <c r="AE37" s="19"/>
    </row>
    <row r="38" spans="1:31" ht="16.5" thickBot="1" x14ac:dyDescent="0.3">
      <c r="A38" s="45">
        <v>6</v>
      </c>
      <c r="B38" s="46"/>
      <c r="C38" s="4">
        <v>0.66</v>
      </c>
      <c r="D38" s="32">
        <f t="shared" si="0"/>
        <v>2.15761932274386</v>
      </c>
      <c r="E38" s="33"/>
      <c r="F38" s="32">
        <f t="shared" si="5"/>
        <v>13.01948289361545</v>
      </c>
      <c r="G38" s="21"/>
      <c r="H38" s="4">
        <v>0.74</v>
      </c>
      <c r="I38" s="32">
        <f t="shared" si="1"/>
        <v>6.7353682398330461</v>
      </c>
      <c r="J38" s="21"/>
      <c r="K38" s="43">
        <f t="shared" si="6"/>
        <v>1.3470736479666092</v>
      </c>
      <c r="L38" s="44"/>
      <c r="M38" s="39">
        <f t="shared" si="8"/>
        <v>13.884667356741836</v>
      </c>
      <c r="N38" s="40"/>
      <c r="O38" s="39">
        <f t="shared" si="9"/>
        <v>15.231741004708446</v>
      </c>
      <c r="P38" s="40"/>
      <c r="Q38" s="20">
        <f>COUNTIF($O$33:P37,"&gt;"&amp;F38)</f>
        <v>2</v>
      </c>
      <c r="R38" s="21"/>
      <c r="S38" s="32">
        <f t="shared" si="2"/>
        <v>0.86518446312638631</v>
      </c>
      <c r="T38" s="33"/>
      <c r="U38" s="32">
        <f t="shared" si="3"/>
        <v>2.2122581110929964</v>
      </c>
      <c r="V38" s="33"/>
      <c r="W38" s="4">
        <v>0.92</v>
      </c>
      <c r="X38" s="24">
        <v>2</v>
      </c>
      <c r="Y38" s="25"/>
      <c r="Z38" s="20" t="str">
        <f t="shared" si="4"/>
        <v>no</v>
      </c>
      <c r="AA38" s="21"/>
      <c r="AB38" s="20">
        <v>0</v>
      </c>
      <c r="AC38" s="21"/>
      <c r="AD38" s="18">
        <f t="shared" si="7"/>
        <v>15</v>
      </c>
      <c r="AE38" s="19"/>
    </row>
    <row r="39" spans="1:31" ht="16.5" thickBot="1" x14ac:dyDescent="0.3">
      <c r="A39" s="45">
        <v>7</v>
      </c>
      <c r="B39" s="46"/>
      <c r="C39" s="4">
        <v>0.54</v>
      </c>
      <c r="D39" s="32">
        <f t="shared" si="0"/>
        <v>1.5530575789979928</v>
      </c>
      <c r="E39" s="33"/>
      <c r="F39" s="32">
        <f t="shared" si="5"/>
        <v>14.572540472613444</v>
      </c>
      <c r="G39" s="21"/>
      <c r="H39" s="4">
        <v>0.49</v>
      </c>
      <c r="I39" s="43">
        <f t="shared" si="1"/>
        <v>3.3667227663188282</v>
      </c>
      <c r="J39" s="44"/>
      <c r="K39" s="32">
        <f t="shared" si="6"/>
        <v>0.67334455326376563</v>
      </c>
      <c r="L39" s="21"/>
      <c r="M39" s="39">
        <f t="shared" si="8"/>
        <v>15.231741004708446</v>
      </c>
      <c r="N39" s="40"/>
      <c r="O39" s="39">
        <f t="shared" si="9"/>
        <v>15.905085557972212</v>
      </c>
      <c r="P39" s="40"/>
      <c r="Q39" s="20">
        <f>COUNTIF($O$33:P38,"&gt;"&amp;F39)</f>
        <v>1</v>
      </c>
      <c r="R39" s="21"/>
      <c r="S39" s="32">
        <f t="shared" si="2"/>
        <v>0.65920053209500296</v>
      </c>
      <c r="T39" s="33"/>
      <c r="U39" s="32">
        <f t="shared" si="3"/>
        <v>1.3325450853587686</v>
      </c>
      <c r="V39" s="33"/>
      <c r="W39" s="7">
        <v>0.3</v>
      </c>
      <c r="X39" s="24">
        <v>4</v>
      </c>
      <c r="Y39" s="25"/>
      <c r="Z39" s="20" t="str">
        <f t="shared" si="4"/>
        <v>no</v>
      </c>
      <c r="AA39" s="21"/>
      <c r="AB39" s="20">
        <v>0</v>
      </c>
      <c r="AC39" s="21"/>
      <c r="AD39" s="18">
        <f t="shared" si="7"/>
        <v>19</v>
      </c>
      <c r="AE39" s="19"/>
    </row>
    <row r="40" spans="1:31" ht="16.5" thickBot="1" x14ac:dyDescent="0.3">
      <c r="A40" s="45">
        <v>8</v>
      </c>
      <c r="B40" s="46"/>
      <c r="C40" s="7">
        <v>0.3</v>
      </c>
      <c r="D40" s="32">
        <f t="shared" si="0"/>
        <v>0.71334988787746489</v>
      </c>
      <c r="E40" s="33"/>
      <c r="F40" s="32">
        <f t="shared" si="5"/>
        <v>15.285890360490908</v>
      </c>
      <c r="G40" s="21"/>
      <c r="H40" s="4">
        <v>0.55000000000000004</v>
      </c>
      <c r="I40" s="43">
        <f t="shared" si="1"/>
        <v>3.9925384810888587</v>
      </c>
      <c r="J40" s="44"/>
      <c r="K40" s="32">
        <f t="shared" si="6"/>
        <v>0.79850769621777173</v>
      </c>
      <c r="L40" s="21"/>
      <c r="M40" s="39">
        <f t="shared" si="8"/>
        <v>15.905085557972212</v>
      </c>
      <c r="N40" s="40"/>
      <c r="O40" s="39">
        <f>M40+K40</f>
        <v>16.703593254189983</v>
      </c>
      <c r="P40" s="40"/>
      <c r="Q40" s="20">
        <f>COUNTIF($O$33:P39,"&gt;"&amp;F40)</f>
        <v>1</v>
      </c>
      <c r="R40" s="21"/>
      <c r="S40" s="32">
        <f t="shared" si="2"/>
        <v>0.61919519748130369</v>
      </c>
      <c r="T40" s="33"/>
      <c r="U40" s="32">
        <f t="shared" si="3"/>
        <v>1.4177028936990741</v>
      </c>
      <c r="V40" s="33"/>
      <c r="W40" s="7">
        <v>0.89</v>
      </c>
      <c r="X40" s="24">
        <v>2</v>
      </c>
      <c r="Y40" s="25"/>
      <c r="Z40" s="20" t="str">
        <f t="shared" si="4"/>
        <v>no</v>
      </c>
      <c r="AA40" s="21"/>
      <c r="AB40" s="20">
        <v>0</v>
      </c>
      <c r="AC40" s="21"/>
      <c r="AD40" s="18">
        <f t="shared" si="7"/>
        <v>21</v>
      </c>
      <c r="AE40" s="19"/>
    </row>
    <row r="41" spans="1:31" ht="16.5" thickBot="1" x14ac:dyDescent="0.3">
      <c r="A41" s="45">
        <v>9</v>
      </c>
      <c r="B41" s="46"/>
      <c r="C41" s="4">
        <v>0.69</v>
      </c>
      <c r="D41" s="32">
        <f t="shared" si="0"/>
        <v>2.3423659630058897</v>
      </c>
      <c r="E41" s="33"/>
      <c r="F41" s="32">
        <f t="shared" si="5"/>
        <v>17.628256323496799</v>
      </c>
      <c r="G41" s="21"/>
      <c r="H41" s="4">
        <v>0.03</v>
      </c>
      <c r="I41" s="43">
        <f t="shared" si="1"/>
        <v>0.15229603742354286</v>
      </c>
      <c r="J41" s="44"/>
      <c r="K41" s="32">
        <f t="shared" si="6"/>
        <v>3.0459207484708574E-2</v>
      </c>
      <c r="L41" s="21"/>
      <c r="M41" s="39">
        <f t="shared" si="8"/>
        <v>16.703593254189983</v>
      </c>
      <c r="N41" s="40"/>
      <c r="O41" s="39">
        <f>M41+I41</f>
        <v>16.855889291613526</v>
      </c>
      <c r="P41" s="40"/>
      <c r="Q41" s="20">
        <f>COUNTIF($O$33:P40,"&gt;"&amp;F41)</f>
        <v>0</v>
      </c>
      <c r="R41" s="21"/>
      <c r="S41" s="32">
        <f t="shared" si="2"/>
        <v>-0.92466306930681696</v>
      </c>
      <c r="T41" s="33"/>
      <c r="U41" s="32">
        <f t="shared" si="3"/>
        <v>-0.77236703188327382</v>
      </c>
      <c r="V41" s="33"/>
      <c r="W41" s="4">
        <v>0.03</v>
      </c>
      <c r="X41" s="24">
        <v>3</v>
      </c>
      <c r="Y41" s="25"/>
      <c r="Z41" s="20" t="str">
        <f t="shared" si="4"/>
        <v>no</v>
      </c>
      <c r="AA41" s="21"/>
      <c r="AB41" s="20">
        <v>0</v>
      </c>
      <c r="AC41" s="21"/>
      <c r="AD41" s="18">
        <f t="shared" si="7"/>
        <v>24</v>
      </c>
      <c r="AE41" s="19"/>
    </row>
    <row r="42" spans="1:31" ht="16.5" thickBot="1" x14ac:dyDescent="0.3">
      <c r="A42" s="45">
        <v>10</v>
      </c>
      <c r="B42" s="46"/>
      <c r="C42" s="4">
        <v>0.08</v>
      </c>
      <c r="D42" s="32">
        <f t="shared" si="0"/>
        <v>0.16676321787810203</v>
      </c>
      <c r="E42" s="33"/>
      <c r="F42" s="32">
        <f t="shared" si="5"/>
        <v>17.795019541374902</v>
      </c>
      <c r="G42" s="21"/>
      <c r="H42" s="4">
        <v>0.57999999999999996</v>
      </c>
      <c r="I42" s="43">
        <f t="shared" si="1"/>
        <v>4.3375028385236147</v>
      </c>
      <c r="J42" s="44"/>
      <c r="K42" s="32">
        <f t="shared" si="6"/>
        <v>0.86750056770472295</v>
      </c>
      <c r="L42" s="21"/>
      <c r="M42" s="39">
        <f t="shared" si="8"/>
        <v>16.855889291613526</v>
      </c>
      <c r="N42" s="40"/>
      <c r="O42" s="39">
        <f>M42+I42</f>
        <v>21.193392130137141</v>
      </c>
      <c r="P42" s="40"/>
      <c r="Q42" s="20">
        <f>COUNTIF($O$33:P41,"&gt;"&amp;F42)</f>
        <v>0</v>
      </c>
      <c r="R42" s="21"/>
      <c r="S42" s="32">
        <f t="shared" si="2"/>
        <v>-0.93913024976137649</v>
      </c>
      <c r="T42" s="33"/>
      <c r="U42" s="32">
        <f t="shared" si="3"/>
        <v>3.3983725887622391</v>
      </c>
      <c r="V42" s="33"/>
      <c r="W42" s="4">
        <v>0.75</v>
      </c>
      <c r="X42" s="24">
        <v>2</v>
      </c>
      <c r="Y42" s="25"/>
      <c r="Z42" s="20" t="str">
        <f t="shared" si="4"/>
        <v>no</v>
      </c>
      <c r="AA42" s="21"/>
      <c r="AB42" s="20">
        <v>0</v>
      </c>
      <c r="AC42" s="21"/>
      <c r="AD42" s="18">
        <f t="shared" si="7"/>
        <v>26</v>
      </c>
      <c r="AE42" s="19"/>
    </row>
    <row r="43" spans="1:31" ht="16.5" thickBot="1" x14ac:dyDescent="0.3">
      <c r="A43" s="45">
        <v>11</v>
      </c>
      <c r="B43" s="46"/>
      <c r="C43" s="4">
        <v>0.27</v>
      </c>
      <c r="D43" s="32">
        <f t="shared" si="0"/>
        <v>0.62942148967940048</v>
      </c>
      <c r="E43" s="33"/>
      <c r="F43" s="32">
        <f t="shared" si="5"/>
        <v>18.424441031054304</v>
      </c>
      <c r="G43" s="21"/>
      <c r="H43" s="4">
        <v>0.74</v>
      </c>
      <c r="I43" s="43">
        <f t="shared" si="1"/>
        <v>6.7353682398330461</v>
      </c>
      <c r="J43" s="44"/>
      <c r="K43" s="32">
        <f t="shared" si="6"/>
        <v>1.3470736479666092</v>
      </c>
      <c r="L43" s="21"/>
      <c r="M43" s="39">
        <f t="shared" si="8"/>
        <v>21.193392130137141</v>
      </c>
      <c r="N43" s="40"/>
      <c r="O43" s="39">
        <f>M43+K43</f>
        <v>22.540465778103751</v>
      </c>
      <c r="P43" s="40"/>
      <c r="Q43" s="20">
        <f>COUNTIF($O$33:P42,"&gt;"&amp;F43)</f>
        <v>1</v>
      </c>
      <c r="R43" s="21"/>
      <c r="S43" s="32">
        <f t="shared" si="2"/>
        <v>2.7689510990828374</v>
      </c>
      <c r="T43" s="33"/>
      <c r="U43" s="32">
        <f t="shared" si="3"/>
        <v>4.1160247470494475</v>
      </c>
      <c r="V43" s="33"/>
      <c r="W43" s="4">
        <v>0.84</v>
      </c>
      <c r="X43" s="24">
        <v>2</v>
      </c>
      <c r="Y43" s="25"/>
      <c r="Z43" s="20" t="str">
        <f t="shared" si="4"/>
        <v>no</v>
      </c>
      <c r="AA43" s="21"/>
      <c r="AB43" s="20">
        <v>0</v>
      </c>
      <c r="AC43" s="21"/>
      <c r="AD43" s="18">
        <f t="shared" si="7"/>
        <v>28</v>
      </c>
      <c r="AE43" s="19"/>
    </row>
    <row r="44" spans="1:31" ht="16.5" thickBot="1" x14ac:dyDescent="0.3">
      <c r="A44" s="45">
        <v>12</v>
      </c>
      <c r="B44" s="46"/>
      <c r="C44" s="4">
        <v>0.13</v>
      </c>
      <c r="D44" s="32">
        <f t="shared" si="0"/>
        <v>0.27852413466701531</v>
      </c>
      <c r="E44" s="33"/>
      <c r="F44" s="32">
        <f t="shared" si="5"/>
        <v>18.70296516572132</v>
      </c>
      <c r="G44" s="21"/>
      <c r="H44" s="4">
        <v>0.51</v>
      </c>
      <c r="I44" s="32">
        <f t="shared" si="1"/>
        <v>3.5667494393873236</v>
      </c>
      <c r="J44" s="21"/>
      <c r="K44" s="43">
        <f t="shared" si="6"/>
        <v>0.71334988787746478</v>
      </c>
      <c r="L44" s="44"/>
      <c r="M44" s="39">
        <f t="shared" si="8"/>
        <v>22.540465778103751</v>
      </c>
      <c r="N44" s="40"/>
      <c r="O44" s="39">
        <f t="shared" ref="O44:O52" si="10">M44+K44</f>
        <v>23.253815665981215</v>
      </c>
      <c r="P44" s="40"/>
      <c r="Q44" s="20">
        <f>COUNTIF($O$33:P43,"&gt;"&amp;F44)</f>
        <v>2</v>
      </c>
      <c r="R44" s="21"/>
      <c r="S44" s="32">
        <f t="shared" si="2"/>
        <v>3.8375006123824313</v>
      </c>
      <c r="T44" s="33"/>
      <c r="U44" s="32">
        <f t="shared" si="3"/>
        <v>4.5508505002598945</v>
      </c>
      <c r="V44" s="33"/>
      <c r="W44" s="4">
        <v>0.38</v>
      </c>
      <c r="X44" s="24">
        <v>4</v>
      </c>
      <c r="Y44" s="25"/>
      <c r="Z44" s="20" t="str">
        <f t="shared" si="4"/>
        <v>no</v>
      </c>
      <c r="AA44" s="21"/>
      <c r="AB44" s="20">
        <v>0</v>
      </c>
      <c r="AC44" s="21"/>
      <c r="AD44" s="18">
        <f t="shared" si="7"/>
        <v>32</v>
      </c>
      <c r="AE44" s="19"/>
    </row>
    <row r="45" spans="1:31" ht="16.5" thickBot="1" x14ac:dyDescent="0.3">
      <c r="A45" s="45">
        <v>13</v>
      </c>
      <c r="B45" s="46"/>
      <c r="C45" s="7">
        <v>0.8</v>
      </c>
      <c r="D45" s="32">
        <f t="shared" si="0"/>
        <v>3.218875824868201</v>
      </c>
      <c r="E45" s="33"/>
      <c r="F45" s="32">
        <f t="shared" si="5"/>
        <v>21.921840990589523</v>
      </c>
      <c r="G45" s="21"/>
      <c r="H45" s="4">
        <v>0.73</v>
      </c>
      <c r="I45" s="32">
        <f t="shared" si="1"/>
        <v>6.5466665999188107</v>
      </c>
      <c r="J45" s="21"/>
      <c r="K45" s="43">
        <f t="shared" si="6"/>
        <v>1.3093333199837622</v>
      </c>
      <c r="L45" s="44"/>
      <c r="M45" s="39">
        <f t="shared" si="8"/>
        <v>23.253815665981215</v>
      </c>
      <c r="N45" s="40"/>
      <c r="O45" s="39">
        <f t="shared" si="10"/>
        <v>24.563148985964975</v>
      </c>
      <c r="P45" s="40"/>
      <c r="Q45" s="20">
        <f>COUNTIF($O$33:P44,"&gt;"&amp;F45)</f>
        <v>2</v>
      </c>
      <c r="R45" s="21"/>
      <c r="S45" s="32">
        <f t="shared" si="2"/>
        <v>1.3319746753916917</v>
      </c>
      <c r="T45" s="33"/>
      <c r="U45" s="32">
        <f t="shared" si="3"/>
        <v>2.6413079953754526</v>
      </c>
      <c r="V45" s="33"/>
      <c r="W45" s="7">
        <v>0.92</v>
      </c>
      <c r="X45" s="24">
        <v>2</v>
      </c>
      <c r="Y45" s="25"/>
      <c r="Z45" s="20" t="str">
        <f t="shared" si="4"/>
        <v>no</v>
      </c>
      <c r="AA45" s="21"/>
      <c r="AB45" s="20">
        <v>0</v>
      </c>
      <c r="AC45" s="21"/>
      <c r="AD45" s="18">
        <f t="shared" si="7"/>
        <v>34</v>
      </c>
      <c r="AE45" s="19"/>
    </row>
    <row r="46" spans="1:31" ht="16.5" thickBot="1" x14ac:dyDescent="0.3">
      <c r="A46" s="45">
        <v>14</v>
      </c>
      <c r="B46" s="46"/>
      <c r="C46" s="7">
        <v>0.1</v>
      </c>
      <c r="D46" s="32">
        <f t="shared" si="0"/>
        <v>0.21072103131565256</v>
      </c>
      <c r="E46" s="33"/>
      <c r="F46" s="32">
        <f t="shared" si="5"/>
        <v>22.132562021905176</v>
      </c>
      <c r="G46" s="21"/>
      <c r="H46" s="4">
        <v>0.56000000000000005</v>
      </c>
      <c r="I46" s="32">
        <f t="shared" si="1"/>
        <v>4.1049027603491517</v>
      </c>
      <c r="J46" s="21"/>
      <c r="K46" s="43">
        <f t="shared" si="6"/>
        <v>0.82098055206983034</v>
      </c>
      <c r="L46" s="44"/>
      <c r="M46" s="39">
        <f t="shared" si="8"/>
        <v>24.563148985964975</v>
      </c>
      <c r="N46" s="40"/>
      <c r="O46" s="39">
        <f t="shared" si="10"/>
        <v>25.384129538034806</v>
      </c>
      <c r="P46" s="40"/>
      <c r="Q46" s="20">
        <f>COUNTIF($O$33:P45,"&gt;"&amp;F46)</f>
        <v>3</v>
      </c>
      <c r="R46" s="21"/>
      <c r="S46" s="32">
        <f t="shared" si="2"/>
        <v>2.430586964059799</v>
      </c>
      <c r="T46" s="33"/>
      <c r="U46" s="32">
        <f t="shared" si="3"/>
        <v>3.2515675161296294</v>
      </c>
      <c r="V46" s="33"/>
      <c r="W46" s="7">
        <v>0.04</v>
      </c>
      <c r="X46" s="24">
        <v>3</v>
      </c>
      <c r="Y46" s="25"/>
      <c r="Z46" s="20" t="str">
        <f t="shared" si="4"/>
        <v>no</v>
      </c>
      <c r="AA46" s="21"/>
      <c r="AB46" s="20">
        <v>0</v>
      </c>
      <c r="AC46" s="21"/>
      <c r="AD46" s="18">
        <f t="shared" si="7"/>
        <v>37</v>
      </c>
      <c r="AE46" s="19"/>
    </row>
    <row r="47" spans="1:31" ht="16.5" thickBot="1" x14ac:dyDescent="0.3">
      <c r="A47" s="45">
        <v>15</v>
      </c>
      <c r="B47" s="46"/>
      <c r="C47" s="4">
        <v>0.54</v>
      </c>
      <c r="D47" s="32">
        <f t="shared" si="0"/>
        <v>1.5530575789979928</v>
      </c>
      <c r="E47" s="33"/>
      <c r="F47" s="32">
        <f t="shared" si="5"/>
        <v>23.68561960090317</v>
      </c>
      <c r="G47" s="21"/>
      <c r="H47" s="4">
        <v>0.75</v>
      </c>
      <c r="I47" s="32">
        <f t="shared" si="1"/>
        <v>6.9314718055994522</v>
      </c>
      <c r="J47" s="21"/>
      <c r="K47" s="43">
        <f t="shared" si="6"/>
        <v>1.3862943611198906</v>
      </c>
      <c r="L47" s="44"/>
      <c r="M47" s="39">
        <f t="shared" si="8"/>
        <v>25.384129538034806</v>
      </c>
      <c r="N47" s="40"/>
      <c r="O47" s="39">
        <f t="shared" si="10"/>
        <v>26.770423899154697</v>
      </c>
      <c r="P47" s="40"/>
      <c r="Q47" s="20">
        <f>COUNTIF($O$33:P46,"&gt;"&amp;F47)</f>
        <v>2</v>
      </c>
      <c r="R47" s="21"/>
      <c r="S47" s="32">
        <f t="shared" si="2"/>
        <v>1.6985099371316359</v>
      </c>
      <c r="T47" s="33"/>
      <c r="U47" s="32">
        <f t="shared" si="3"/>
        <v>3.0848042982515267</v>
      </c>
      <c r="V47" s="33"/>
      <c r="W47" s="4">
        <v>0.26</v>
      </c>
      <c r="X47" s="24">
        <v>3</v>
      </c>
      <c r="Y47" s="25"/>
      <c r="Z47" s="20" t="str">
        <f t="shared" si="4"/>
        <v>no</v>
      </c>
      <c r="AA47" s="21"/>
      <c r="AB47" s="20">
        <v>0</v>
      </c>
      <c r="AC47" s="21"/>
      <c r="AD47" s="18">
        <f t="shared" si="7"/>
        <v>40</v>
      </c>
      <c r="AE47" s="19"/>
    </row>
    <row r="48" spans="1:31" ht="16.5" thickBot="1" x14ac:dyDescent="0.3">
      <c r="A48" s="45">
        <v>16</v>
      </c>
      <c r="B48" s="46"/>
      <c r="C48" s="7">
        <v>0.6</v>
      </c>
      <c r="D48" s="32">
        <f t="shared" si="0"/>
        <v>1.83258146374831</v>
      </c>
      <c r="E48" s="33"/>
      <c r="F48" s="32">
        <f t="shared" si="5"/>
        <v>25.518201064651478</v>
      </c>
      <c r="G48" s="21"/>
      <c r="H48" s="4">
        <v>0.14000000000000001</v>
      </c>
      <c r="I48" s="32">
        <f t="shared" si="1"/>
        <v>0.75411444867291821</v>
      </c>
      <c r="J48" s="21"/>
      <c r="K48" s="43">
        <f t="shared" si="6"/>
        <v>0.15082288973458366</v>
      </c>
      <c r="L48" s="44"/>
      <c r="M48" s="39">
        <f t="shared" si="8"/>
        <v>26.770423899154697</v>
      </c>
      <c r="N48" s="40"/>
      <c r="O48" s="39">
        <f t="shared" si="10"/>
        <v>26.921246788889281</v>
      </c>
      <c r="P48" s="40"/>
      <c r="Q48" s="20">
        <f>COUNTIF($O$33:P47,"&gt;"&amp;F48)</f>
        <v>1</v>
      </c>
      <c r="R48" s="21"/>
      <c r="S48" s="32">
        <f t="shared" si="2"/>
        <v>1.2522228345032183</v>
      </c>
      <c r="T48" s="33"/>
      <c r="U48" s="32">
        <f t="shared" si="3"/>
        <v>1.4030457242378027</v>
      </c>
      <c r="V48" s="33"/>
      <c r="W48" s="7">
        <v>0.24</v>
      </c>
      <c r="X48" s="24">
        <v>3</v>
      </c>
      <c r="Y48" s="25"/>
      <c r="Z48" s="20" t="str">
        <f t="shared" si="4"/>
        <v>no</v>
      </c>
      <c r="AA48" s="21"/>
      <c r="AB48" s="20">
        <v>0</v>
      </c>
      <c r="AC48" s="21"/>
      <c r="AD48" s="18">
        <f t="shared" si="7"/>
        <v>43</v>
      </c>
      <c r="AE48" s="19"/>
    </row>
    <row r="49" spans="1:31" ht="16.5" thickBot="1" x14ac:dyDescent="0.3">
      <c r="A49" s="45">
        <v>17</v>
      </c>
      <c r="B49" s="46"/>
      <c r="C49" s="4">
        <v>0.49</v>
      </c>
      <c r="D49" s="32">
        <f t="shared" si="0"/>
        <v>1.3466891065275313</v>
      </c>
      <c r="E49" s="33"/>
      <c r="F49" s="32">
        <f t="shared" si="5"/>
        <v>26.86489017117901</v>
      </c>
      <c r="G49" s="21"/>
      <c r="H49" s="4">
        <v>0.97</v>
      </c>
      <c r="I49" s="32">
        <f t="shared" si="1"/>
        <v>17.532789486599903</v>
      </c>
      <c r="J49" s="21"/>
      <c r="K49" s="43">
        <f t="shared" si="6"/>
        <v>3.5065578973199809</v>
      </c>
      <c r="L49" s="44"/>
      <c r="M49" s="39">
        <f t="shared" si="8"/>
        <v>26.921246788889281</v>
      </c>
      <c r="N49" s="40"/>
      <c r="O49" s="39">
        <f t="shared" si="10"/>
        <v>30.427804686209264</v>
      </c>
      <c r="P49" s="40"/>
      <c r="Q49" s="20">
        <f>COUNTIF($O$33:P48,"&gt;"&amp;F49)</f>
        <v>1</v>
      </c>
      <c r="R49" s="21"/>
      <c r="S49" s="32">
        <f t="shared" si="2"/>
        <v>5.6356617710271451E-2</v>
      </c>
      <c r="T49" s="33"/>
      <c r="U49" s="32">
        <f t="shared" si="3"/>
        <v>3.5629145150302541</v>
      </c>
      <c r="V49" s="33"/>
      <c r="W49" s="4">
        <v>0.84</v>
      </c>
      <c r="X49" s="24">
        <v>2</v>
      </c>
      <c r="Y49" s="25"/>
      <c r="Z49" s="20" t="str">
        <f t="shared" si="4"/>
        <v>no</v>
      </c>
      <c r="AA49" s="21"/>
      <c r="AB49" s="20">
        <v>0</v>
      </c>
      <c r="AC49" s="21"/>
      <c r="AD49" s="18">
        <f t="shared" si="7"/>
        <v>45</v>
      </c>
      <c r="AE49" s="19"/>
    </row>
    <row r="50" spans="1:31" ht="16.5" thickBot="1" x14ac:dyDescent="0.3">
      <c r="A50" s="45">
        <v>18</v>
      </c>
      <c r="B50" s="46"/>
      <c r="C50" s="4">
        <v>0.78</v>
      </c>
      <c r="D50" s="32">
        <f t="shared" si="0"/>
        <v>3.0282554652595515</v>
      </c>
      <c r="E50" s="33"/>
      <c r="F50" s="32">
        <f t="shared" si="5"/>
        <v>29.893145636438561</v>
      </c>
      <c r="G50" s="21"/>
      <c r="H50" s="4">
        <v>0.65</v>
      </c>
      <c r="I50" s="43">
        <f t="shared" si="1"/>
        <v>5.2491106224933892</v>
      </c>
      <c r="J50" s="44"/>
      <c r="K50" s="32">
        <f t="shared" si="6"/>
        <v>1.0498221244986778</v>
      </c>
      <c r="L50" s="21"/>
      <c r="M50" s="39">
        <f t="shared" si="8"/>
        <v>30.427804686209264</v>
      </c>
      <c r="N50" s="40"/>
      <c r="O50" s="39">
        <f t="shared" si="10"/>
        <v>31.477626810707942</v>
      </c>
      <c r="P50" s="40"/>
      <c r="Q50" s="20">
        <f>COUNTIF($O$33:P49,"&gt;"&amp;F50)</f>
        <v>1</v>
      </c>
      <c r="R50" s="21"/>
      <c r="S50" s="32">
        <f t="shared" si="2"/>
        <v>0.53465904977070267</v>
      </c>
      <c r="T50" s="33"/>
      <c r="U50" s="32">
        <f t="shared" si="3"/>
        <v>1.5844811742693814</v>
      </c>
      <c r="V50" s="33"/>
      <c r="W50" s="4">
        <v>0.94</v>
      </c>
      <c r="X50" s="24">
        <v>2</v>
      </c>
      <c r="Y50" s="25"/>
      <c r="Z50" s="20" t="str">
        <f t="shared" si="4"/>
        <v>no</v>
      </c>
      <c r="AA50" s="21"/>
      <c r="AB50" s="20">
        <v>0</v>
      </c>
      <c r="AC50" s="21"/>
      <c r="AD50" s="18">
        <f t="shared" si="7"/>
        <v>47</v>
      </c>
      <c r="AE50" s="19"/>
    </row>
    <row r="51" spans="1:31" ht="16.5" thickBot="1" x14ac:dyDescent="0.3">
      <c r="A51" s="47">
        <v>19</v>
      </c>
      <c r="B51" s="48"/>
      <c r="C51" s="9">
        <v>0.66</v>
      </c>
      <c r="D51" s="30">
        <f t="shared" si="0"/>
        <v>2.15761932274386</v>
      </c>
      <c r="E51" s="31"/>
      <c r="F51" s="30">
        <f t="shared" si="5"/>
        <v>32.050764959182423</v>
      </c>
      <c r="G51" s="23"/>
      <c r="H51" s="9">
        <v>0.21</v>
      </c>
      <c r="I51" s="30">
        <f t="shared" si="1"/>
        <v>1.1786116676053491</v>
      </c>
      <c r="J51" s="23"/>
      <c r="K51" s="30">
        <f t="shared" si="6"/>
        <v>0.23572233352106983</v>
      </c>
      <c r="L51" s="23"/>
      <c r="M51" s="41">
        <f t="shared" si="8"/>
        <v>31.477626810707942</v>
      </c>
      <c r="N51" s="42"/>
      <c r="O51" s="41">
        <f t="shared" si="10"/>
        <v>31.713349144229014</v>
      </c>
      <c r="P51" s="42"/>
      <c r="Q51" s="22">
        <f>COUNTIF($O$33:P50,"&gt;"&amp;F51)</f>
        <v>0</v>
      </c>
      <c r="R51" s="23"/>
      <c r="S51" s="30">
        <f t="shared" si="2"/>
        <v>-0.57313814847448086</v>
      </c>
      <c r="T51" s="31"/>
      <c r="U51" s="30">
        <f t="shared" si="3"/>
        <v>-0.33741581495340967</v>
      </c>
      <c r="V51" s="31"/>
      <c r="W51" s="9">
        <v>0.86</v>
      </c>
      <c r="X51" s="26">
        <v>2</v>
      </c>
      <c r="Y51" s="27"/>
      <c r="Z51" s="22" t="str">
        <f t="shared" si="4"/>
        <v>no</v>
      </c>
      <c r="AA51" s="23"/>
      <c r="AB51" s="22">
        <v>0</v>
      </c>
      <c r="AC51" s="23"/>
      <c r="AD51" s="11">
        <f t="shared" si="7"/>
        <v>49</v>
      </c>
      <c r="AE51" s="12"/>
    </row>
    <row r="52" spans="1:31" ht="16.5" thickBot="1" x14ac:dyDescent="0.3">
      <c r="A52" s="47">
        <v>20</v>
      </c>
      <c r="B52" s="48"/>
      <c r="C52" s="9">
        <v>0.44</v>
      </c>
      <c r="D52" s="30">
        <f t="shared" si="0"/>
        <v>1.1596369905058841</v>
      </c>
      <c r="E52" s="31"/>
      <c r="F52" s="30">
        <f t="shared" si="5"/>
        <v>33.210401949688304</v>
      </c>
      <c r="G52" s="23"/>
      <c r="H52" s="9">
        <v>0.12</v>
      </c>
      <c r="I52" s="30">
        <f t="shared" si="1"/>
        <v>0.63916685754942437</v>
      </c>
      <c r="J52" s="23"/>
      <c r="K52" s="30">
        <f t="shared" si="6"/>
        <v>0.12783337150988489</v>
      </c>
      <c r="L52" s="23"/>
      <c r="M52" s="41">
        <f t="shared" si="8"/>
        <v>31.713349144229014</v>
      </c>
      <c r="N52" s="42"/>
      <c r="O52" s="41">
        <f t="shared" si="10"/>
        <v>31.841182515738897</v>
      </c>
      <c r="P52" s="42"/>
      <c r="Q52" s="22">
        <f>COUNTIF($O$33:P51,"&gt;"&amp;F52)</f>
        <v>0</v>
      </c>
      <c r="R52" s="23"/>
      <c r="S52" s="30">
        <f t="shared" si="2"/>
        <v>-1.4970528054592904</v>
      </c>
      <c r="T52" s="31"/>
      <c r="U52" s="30">
        <f t="shared" si="3"/>
        <v>-1.3692194339494073</v>
      </c>
      <c r="V52" s="31"/>
      <c r="W52" s="9">
        <v>0.91</v>
      </c>
      <c r="X52" s="26">
        <v>2</v>
      </c>
      <c r="Y52" s="27"/>
      <c r="Z52" s="22" t="str">
        <f t="shared" si="4"/>
        <v>no</v>
      </c>
      <c r="AA52" s="23"/>
      <c r="AB52" s="22">
        <v>0</v>
      </c>
      <c r="AC52" s="23"/>
      <c r="AD52" s="11">
        <f t="shared" si="7"/>
        <v>51</v>
      </c>
      <c r="AE52" s="12"/>
    </row>
    <row r="54" spans="1:31" ht="15.75" thickBot="1" x14ac:dyDescent="0.3"/>
    <row r="55" spans="1:31" ht="16.5" thickBot="1" x14ac:dyDescent="0.3">
      <c r="A55" s="13" t="s">
        <v>28</v>
      </c>
      <c r="B55" s="14"/>
      <c r="C55" s="15"/>
      <c r="D55" s="10">
        <f>AVERAGE(I33:J35,K36:L38,I39:J43,K44:L49,I50)</f>
        <v>2.7855765580850957</v>
      </c>
    </row>
    <row r="56" spans="1:31" ht="16.5" thickBot="1" x14ac:dyDescent="0.3">
      <c r="A56" s="13" t="s">
        <v>29</v>
      </c>
      <c r="B56" s="16"/>
      <c r="C56" s="17"/>
      <c r="D56" s="10">
        <f>AVERAGE(Q33:R50)</f>
        <v>1.3333333333333333</v>
      </c>
    </row>
  </sheetData>
  <mergeCells count="322">
    <mergeCell ref="B27:C27"/>
    <mergeCell ref="H27:I27"/>
    <mergeCell ref="A20:B20"/>
    <mergeCell ref="D20:E20"/>
    <mergeCell ref="A21:B21"/>
    <mergeCell ref="D22:H22"/>
    <mergeCell ref="A22:B22"/>
    <mergeCell ref="H28:I28"/>
    <mergeCell ref="H29:I29"/>
    <mergeCell ref="A23:B23"/>
    <mergeCell ref="B28:C28"/>
    <mergeCell ref="B29:C29"/>
    <mergeCell ref="D27:E27"/>
    <mergeCell ref="D28:E28"/>
    <mergeCell ref="D29:E29"/>
    <mergeCell ref="F28:G28"/>
    <mergeCell ref="F29:G29"/>
    <mergeCell ref="F27:G27"/>
    <mergeCell ref="A25:E25"/>
    <mergeCell ref="B26:C26"/>
    <mergeCell ref="D26:E26"/>
    <mergeCell ref="F26:G26"/>
    <mergeCell ref="H26:I26"/>
    <mergeCell ref="M32:N32"/>
    <mergeCell ref="O32:P32"/>
    <mergeCell ref="Q32:R32"/>
    <mergeCell ref="S32:T32"/>
    <mergeCell ref="U32:V32"/>
    <mergeCell ref="A32:B32"/>
    <mergeCell ref="D32:E32"/>
    <mergeCell ref="F32:G32"/>
    <mergeCell ref="I32:J32"/>
    <mergeCell ref="K32:L32"/>
    <mergeCell ref="A38:B38"/>
    <mergeCell ref="A39:B39"/>
    <mergeCell ref="A40:B40"/>
    <mergeCell ref="A41:B41"/>
    <mergeCell ref="A42:B42"/>
    <mergeCell ref="A33:B33"/>
    <mergeCell ref="A34:B34"/>
    <mergeCell ref="A35:B35"/>
    <mergeCell ref="A36:B36"/>
    <mergeCell ref="A37:B37"/>
    <mergeCell ref="A48:B48"/>
    <mergeCell ref="A49:B49"/>
    <mergeCell ref="A50:B50"/>
    <mergeCell ref="A51:B51"/>
    <mergeCell ref="A52:B52"/>
    <mergeCell ref="A43:B43"/>
    <mergeCell ref="A44:B44"/>
    <mergeCell ref="A45:B45"/>
    <mergeCell ref="A46:B46"/>
    <mergeCell ref="A47:B47"/>
    <mergeCell ref="D38:E38"/>
    <mergeCell ref="D39:E39"/>
    <mergeCell ref="D40:E40"/>
    <mergeCell ref="D41:E41"/>
    <mergeCell ref="D42:E42"/>
    <mergeCell ref="D33:E33"/>
    <mergeCell ref="D34:E34"/>
    <mergeCell ref="D35:E35"/>
    <mergeCell ref="D36:E36"/>
    <mergeCell ref="D37:E37"/>
    <mergeCell ref="D48:E48"/>
    <mergeCell ref="D49:E49"/>
    <mergeCell ref="D50:E50"/>
    <mergeCell ref="D51:E51"/>
    <mergeCell ref="D52:E52"/>
    <mergeCell ref="D43:E43"/>
    <mergeCell ref="D44:E44"/>
    <mergeCell ref="D45:E45"/>
    <mergeCell ref="D46:E46"/>
    <mergeCell ref="D47:E47"/>
    <mergeCell ref="F38:G38"/>
    <mergeCell ref="F39:G39"/>
    <mergeCell ref="F40:G40"/>
    <mergeCell ref="F41:G41"/>
    <mergeCell ref="F42:G42"/>
    <mergeCell ref="F33:G33"/>
    <mergeCell ref="F34:G34"/>
    <mergeCell ref="F35:G35"/>
    <mergeCell ref="F36:G36"/>
    <mergeCell ref="F37:G37"/>
    <mergeCell ref="F48:G48"/>
    <mergeCell ref="F49:G49"/>
    <mergeCell ref="F50:G50"/>
    <mergeCell ref="F51:G51"/>
    <mergeCell ref="F52:G52"/>
    <mergeCell ref="F43:G43"/>
    <mergeCell ref="F44:G44"/>
    <mergeCell ref="F45:G45"/>
    <mergeCell ref="F46:G46"/>
    <mergeCell ref="F47:G47"/>
    <mergeCell ref="I38:J38"/>
    <mergeCell ref="I39:J39"/>
    <mergeCell ref="I40:J40"/>
    <mergeCell ref="I41:J41"/>
    <mergeCell ref="I42:J42"/>
    <mergeCell ref="I33:J33"/>
    <mergeCell ref="I34:J34"/>
    <mergeCell ref="I35:J35"/>
    <mergeCell ref="I36:J36"/>
    <mergeCell ref="I37:J37"/>
    <mergeCell ref="I48:J48"/>
    <mergeCell ref="I49:J49"/>
    <mergeCell ref="I50:J50"/>
    <mergeCell ref="I51:J51"/>
    <mergeCell ref="I52:J52"/>
    <mergeCell ref="I43:J43"/>
    <mergeCell ref="I44:J44"/>
    <mergeCell ref="I45:J45"/>
    <mergeCell ref="I46:J46"/>
    <mergeCell ref="I47:J47"/>
    <mergeCell ref="K52:L52"/>
    <mergeCell ref="K43:L43"/>
    <mergeCell ref="K44:L44"/>
    <mergeCell ref="K45:L45"/>
    <mergeCell ref="K46:L46"/>
    <mergeCell ref="K47:L47"/>
    <mergeCell ref="K38:L38"/>
    <mergeCell ref="K39:L39"/>
    <mergeCell ref="K40:L40"/>
    <mergeCell ref="K41:L41"/>
    <mergeCell ref="K42:L42"/>
    <mergeCell ref="M33:N33"/>
    <mergeCell ref="M34:N34"/>
    <mergeCell ref="M35:N35"/>
    <mergeCell ref="M36:N36"/>
    <mergeCell ref="M37:N37"/>
    <mergeCell ref="K48:L48"/>
    <mergeCell ref="K49:L49"/>
    <mergeCell ref="K50:L50"/>
    <mergeCell ref="K51:L51"/>
    <mergeCell ref="K33:L33"/>
    <mergeCell ref="K34:L34"/>
    <mergeCell ref="K35:L35"/>
    <mergeCell ref="K36:L36"/>
    <mergeCell ref="K37:L37"/>
    <mergeCell ref="M48:N48"/>
    <mergeCell ref="M49:N49"/>
    <mergeCell ref="M50:N50"/>
    <mergeCell ref="M51:N51"/>
    <mergeCell ref="M52:N52"/>
    <mergeCell ref="M43:N43"/>
    <mergeCell ref="M44:N44"/>
    <mergeCell ref="M45:N45"/>
    <mergeCell ref="M46:N46"/>
    <mergeCell ref="M47:N47"/>
    <mergeCell ref="O49:P49"/>
    <mergeCell ref="O50:P50"/>
    <mergeCell ref="O51:P51"/>
    <mergeCell ref="O52:P52"/>
    <mergeCell ref="O43:P43"/>
    <mergeCell ref="O44:P44"/>
    <mergeCell ref="O45:P45"/>
    <mergeCell ref="O46:P46"/>
    <mergeCell ref="O47:P47"/>
    <mergeCell ref="D21:H21"/>
    <mergeCell ref="S33:T33"/>
    <mergeCell ref="S34:T34"/>
    <mergeCell ref="Q48:R48"/>
    <mergeCell ref="Q49:R49"/>
    <mergeCell ref="Q50:R50"/>
    <mergeCell ref="Q51:R51"/>
    <mergeCell ref="Q52:R52"/>
    <mergeCell ref="Q43:R43"/>
    <mergeCell ref="Q44:R44"/>
    <mergeCell ref="Q45:R45"/>
    <mergeCell ref="Q46:R46"/>
    <mergeCell ref="Q47:R47"/>
    <mergeCell ref="Q38:R38"/>
    <mergeCell ref="Q39:R39"/>
    <mergeCell ref="Q40:R40"/>
    <mergeCell ref="Q41:R41"/>
    <mergeCell ref="Q42:R42"/>
    <mergeCell ref="Q33:R33"/>
    <mergeCell ref="Q34:R34"/>
    <mergeCell ref="Q35:R35"/>
    <mergeCell ref="Q36:R36"/>
    <mergeCell ref="Q37:R37"/>
    <mergeCell ref="O48:P48"/>
    <mergeCell ref="S43:T43"/>
    <mergeCell ref="S44:T44"/>
    <mergeCell ref="S35:T35"/>
    <mergeCell ref="S36:T36"/>
    <mergeCell ref="S37:T37"/>
    <mergeCell ref="S38:T38"/>
    <mergeCell ref="S39:T39"/>
    <mergeCell ref="I31:J31"/>
    <mergeCell ref="K31:L31"/>
    <mergeCell ref="O38:P38"/>
    <mergeCell ref="O39:P39"/>
    <mergeCell ref="O40:P40"/>
    <mergeCell ref="O41:P41"/>
    <mergeCell ref="O42:P42"/>
    <mergeCell ref="O33:P33"/>
    <mergeCell ref="O34:P34"/>
    <mergeCell ref="O35:P35"/>
    <mergeCell ref="O36:P36"/>
    <mergeCell ref="O37:P37"/>
    <mergeCell ref="M38:N38"/>
    <mergeCell ref="M39:N39"/>
    <mergeCell ref="M40:N40"/>
    <mergeCell ref="M41:N41"/>
    <mergeCell ref="M42:N42"/>
    <mergeCell ref="S50:T50"/>
    <mergeCell ref="S51:T51"/>
    <mergeCell ref="S52:T52"/>
    <mergeCell ref="U33:V33"/>
    <mergeCell ref="U34:V34"/>
    <mergeCell ref="U35:V35"/>
    <mergeCell ref="U36:V36"/>
    <mergeCell ref="U37:V37"/>
    <mergeCell ref="U38:V38"/>
    <mergeCell ref="U39:V39"/>
    <mergeCell ref="U40:V40"/>
    <mergeCell ref="U41:V41"/>
    <mergeCell ref="U42:V42"/>
    <mergeCell ref="U43:V43"/>
    <mergeCell ref="U44:V44"/>
    <mergeCell ref="U45:V45"/>
    <mergeCell ref="S45:T45"/>
    <mergeCell ref="S46:T46"/>
    <mergeCell ref="S47:T47"/>
    <mergeCell ref="S48:T48"/>
    <mergeCell ref="S49:T49"/>
    <mergeCell ref="S40:T40"/>
    <mergeCell ref="S41:T41"/>
    <mergeCell ref="S42:T42"/>
    <mergeCell ref="U51:V51"/>
    <mergeCell ref="U52:V52"/>
    <mergeCell ref="X32:Y32"/>
    <mergeCell ref="Z32:AA32"/>
    <mergeCell ref="AB32:AC32"/>
    <mergeCell ref="X37:Y37"/>
    <mergeCell ref="X38:Y38"/>
    <mergeCell ref="X39:Y39"/>
    <mergeCell ref="X40:Y40"/>
    <mergeCell ref="X41:Y41"/>
    <mergeCell ref="X42:Y42"/>
    <mergeCell ref="X43:Y43"/>
    <mergeCell ref="X44:Y44"/>
    <mergeCell ref="X45:Y45"/>
    <mergeCell ref="X46:Y46"/>
    <mergeCell ref="X47:Y47"/>
    <mergeCell ref="U46:V46"/>
    <mergeCell ref="U47:V47"/>
    <mergeCell ref="U48:V48"/>
    <mergeCell ref="U49:V49"/>
    <mergeCell ref="U50:V50"/>
    <mergeCell ref="X51:Y51"/>
    <mergeCell ref="X52:Y52"/>
    <mergeCell ref="AD32:AE32"/>
    <mergeCell ref="X33:Y33"/>
    <mergeCell ref="X34:Y34"/>
    <mergeCell ref="X35:Y35"/>
    <mergeCell ref="X36:Y36"/>
    <mergeCell ref="Z33:AA33"/>
    <mergeCell ref="Z34:AA34"/>
    <mergeCell ref="Z35:AA35"/>
    <mergeCell ref="Z36:AA36"/>
    <mergeCell ref="AD33:AE33"/>
    <mergeCell ref="AD34:AE34"/>
    <mergeCell ref="AD35:AE35"/>
    <mergeCell ref="AD36:AE36"/>
    <mergeCell ref="Z46:AA46"/>
    <mergeCell ref="Z37:AA37"/>
    <mergeCell ref="Z38:AA38"/>
    <mergeCell ref="Z39:AA39"/>
    <mergeCell ref="Z40:AA40"/>
    <mergeCell ref="Z41:AA41"/>
    <mergeCell ref="X48:Y48"/>
    <mergeCell ref="X49:Y49"/>
    <mergeCell ref="X50:Y50"/>
    <mergeCell ref="AB33:AC33"/>
    <mergeCell ref="AB34:AC34"/>
    <mergeCell ref="AB35:AC35"/>
    <mergeCell ref="AB36:AC36"/>
    <mergeCell ref="AB37:AC37"/>
    <mergeCell ref="AB38:AC38"/>
    <mergeCell ref="AB39:AC39"/>
    <mergeCell ref="AB40:AC40"/>
    <mergeCell ref="AB41:AC41"/>
    <mergeCell ref="AD37:AE37"/>
    <mergeCell ref="AD38:AE38"/>
    <mergeCell ref="AD39:AE39"/>
    <mergeCell ref="AD40:AE40"/>
    <mergeCell ref="AD41:AE41"/>
    <mergeCell ref="AB48:AC48"/>
    <mergeCell ref="AB49:AC49"/>
    <mergeCell ref="AB50:AC50"/>
    <mergeCell ref="AB51:AC51"/>
    <mergeCell ref="AB42:AC42"/>
    <mergeCell ref="AB43:AC43"/>
    <mergeCell ref="AB44:AC44"/>
    <mergeCell ref="AB45:AC45"/>
    <mergeCell ref="AB46:AC46"/>
    <mergeCell ref="AB47:AC47"/>
    <mergeCell ref="AD52:AE52"/>
    <mergeCell ref="A55:C55"/>
    <mergeCell ref="A56:C56"/>
    <mergeCell ref="AD47:AE47"/>
    <mergeCell ref="AD48:AE48"/>
    <mergeCell ref="AD49:AE49"/>
    <mergeCell ref="AD50:AE50"/>
    <mergeCell ref="AD51:AE51"/>
    <mergeCell ref="AD42:AE42"/>
    <mergeCell ref="AD43:AE43"/>
    <mergeCell ref="AD44:AE44"/>
    <mergeCell ref="AD45:AE45"/>
    <mergeCell ref="AD46:AE46"/>
    <mergeCell ref="AB52:AC52"/>
    <mergeCell ref="Z52:AA52"/>
    <mergeCell ref="Z47:AA47"/>
    <mergeCell ref="Z48:AA48"/>
    <mergeCell ref="Z49:AA49"/>
    <mergeCell ref="Z50:AA50"/>
    <mergeCell ref="Z51:AA51"/>
    <mergeCell ref="Z42:AA42"/>
    <mergeCell ref="Z43:AA43"/>
    <mergeCell ref="Z44:AA44"/>
    <mergeCell ref="Z45:AA4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2020-11-14T21:59:57Z</dcterms:modified>
</cp:coreProperties>
</file>