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Drive Guille\Guille Aula virtual IO\Ejercicios Teoría de la decisión\"/>
    </mc:Choice>
  </mc:AlternateContent>
  <bookViews>
    <workbookView xWindow="0" yWindow="0" windowWidth="28800" windowHeight="12372"/>
  </bookViews>
  <sheets>
    <sheet name="Ej-1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H5" i="1" l="1"/>
  <c r="E6" i="1" l="1"/>
  <c r="F6" i="1"/>
  <c r="D6" i="1"/>
  <c r="G10" i="1"/>
  <c r="D8" i="1"/>
  <c r="E8" i="1"/>
  <c r="D7" i="1"/>
  <c r="G9" i="1"/>
  <c r="I8" i="1" l="1"/>
  <c r="J8" i="1"/>
  <c r="I6" i="1"/>
  <c r="J6" i="1"/>
  <c r="I7" i="1"/>
  <c r="J7" i="1"/>
  <c r="H6" i="1"/>
  <c r="H7" i="1"/>
  <c r="H8" i="1"/>
  <c r="G8" i="1"/>
  <c r="F8" i="1"/>
  <c r="F7" i="1"/>
  <c r="G7" i="1"/>
  <c r="E7" i="1"/>
  <c r="F15" i="1"/>
  <c r="G15" i="1"/>
  <c r="F10" i="1"/>
  <c r="F9" i="1"/>
  <c r="E9" i="1"/>
  <c r="I9" i="1" s="1"/>
  <c r="G19" i="1" l="1"/>
  <c r="G17" i="1"/>
  <c r="F16" i="1"/>
  <c r="F19" i="1"/>
  <c r="F17" i="1"/>
  <c r="J9" i="1"/>
  <c r="G16" i="1"/>
  <c r="F18" i="1"/>
  <c r="G20" i="1"/>
  <c r="K5" i="1"/>
  <c r="F20" i="1"/>
  <c r="J5" i="1"/>
  <c r="D15" i="1"/>
  <c r="I5" i="1"/>
  <c r="G18" i="1"/>
  <c r="D19" i="1"/>
  <c r="D18" i="1"/>
  <c r="K9" i="1"/>
  <c r="E10" i="1"/>
  <c r="E20" i="1" s="1"/>
  <c r="E19" i="1" l="1"/>
  <c r="E17" i="1"/>
  <c r="D20" i="1"/>
  <c r="J10" i="1"/>
  <c r="I10" i="1"/>
  <c r="D16" i="1"/>
  <c r="H10" i="1"/>
  <c r="D17" i="1"/>
  <c r="E16" i="1"/>
  <c r="E18" i="1"/>
  <c r="E15" i="1"/>
  <c r="H15" i="1" s="1"/>
  <c r="K6" i="1"/>
  <c r="K10" i="1"/>
  <c r="K8" i="1" l="1"/>
  <c r="K7" i="1"/>
  <c r="H9" i="1"/>
  <c r="E23" i="1" s="1"/>
  <c r="E24" i="1" s="1"/>
  <c r="H19" i="1"/>
  <c r="L9" i="1" s="1"/>
  <c r="H17" i="1" l="1"/>
  <c r="L7" i="1" s="1"/>
  <c r="H16" i="1"/>
  <c r="L6" i="1" s="1"/>
  <c r="H18" i="1"/>
  <c r="L8" i="1" s="1"/>
  <c r="L5" i="1"/>
  <c r="H20" i="1"/>
  <c r="L10" i="1" s="1"/>
</calcChain>
</file>

<file path=xl/sharedStrings.xml><?xml version="1.0" encoding="utf-8"?>
<sst xmlns="http://schemas.openxmlformats.org/spreadsheetml/2006/main" count="16" uniqueCount="14">
  <si>
    <t>Alfa = 0.2</t>
  </si>
  <si>
    <t>Compras</t>
  </si>
  <si>
    <t>Valor esperado</t>
  </si>
  <si>
    <t>Hurwicz - Optimismo relativo</t>
  </si>
  <si>
    <t>Wald - Pesimista</t>
  </si>
  <si>
    <t>Lagrange - Igual probabilidad</t>
  </si>
  <si>
    <t>Savage - Mínimo arrepentimiento</t>
  </si>
  <si>
    <t>PC = 8</t>
  </si>
  <si>
    <t>PC = 7</t>
  </si>
  <si>
    <t>Arrepentimientos</t>
  </si>
  <si>
    <t>Valor de la información perfecta</t>
  </si>
  <si>
    <t>Costo con inf perf</t>
  </si>
  <si>
    <t>SUPONGA QUE EN LA MATRIZ DE COMPENSACIONES , TODOS LOS RESLULTADOS SON COSTOS:</t>
  </si>
  <si>
    <t>Costo sin compra de inf perf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</si>
</sst>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_€"/>
    <numFmt numFmtId="165" formatCode="#,##0\ _€"/>
  </numFmts>
  <fonts count="8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</font>
    <font>
      <b/>
      <sz val="11"/>
      <color rgb="FFFFFFFF"/>
      <name val="Calibri"/>
      <family val="2"/>
    </font>
    <font>
      <sz val="16"/>
      <color rgb="FF000000"/>
      <name val="Calibri"/>
      <family val="2"/>
    </font>
    <font>
      <sz val="16"/>
      <name val="Calibri"/>
      <family val="2"/>
    </font>
    <font>
      <sz val="16"/>
      <color rgb="FFFF000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 wrapText="1" readingOrder="1"/>
    </xf>
    <xf numFmtId="3" fontId="1" fillId="2" borderId="1" xfId="0" applyNumberFormat="1" applyFont="1" applyFill="1" applyBorder="1" applyAlignment="1">
      <alignment horizontal="left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3" fontId="3" fillId="3" borderId="3" xfId="0" applyNumberFormat="1" applyFont="1" applyFill="1" applyBorder="1" applyAlignment="1">
      <alignment horizontal="left" vertical="center" wrapText="1" readingOrder="1"/>
    </xf>
    <xf numFmtId="164" fontId="4" fillId="3" borderId="3" xfId="0" applyNumberFormat="1" applyFont="1" applyFill="1" applyBorder="1" applyAlignment="1">
      <alignment horizontal="left" vertical="center" wrapText="1" readingOrder="1"/>
    </xf>
    <xf numFmtId="3" fontId="3" fillId="5" borderId="4" xfId="0" applyNumberFormat="1" applyFont="1" applyFill="1" applyBorder="1" applyAlignment="1">
      <alignment horizontal="left" vertical="center" wrapText="1" readingOrder="1"/>
    </xf>
    <xf numFmtId="0" fontId="0" fillId="0" borderId="0" xfId="0" applyAlignment="1">
      <alignment horizontal="right"/>
    </xf>
    <xf numFmtId="164" fontId="0" fillId="0" borderId="6" xfId="0" applyNumberFormat="1" applyBorder="1"/>
    <xf numFmtId="4" fontId="0" fillId="8" borderId="6" xfId="0" applyNumberFormat="1" applyFill="1" applyBorder="1"/>
    <xf numFmtId="0" fontId="0" fillId="0" borderId="0" xfId="0"/>
    <xf numFmtId="0" fontId="0" fillId="9" borderId="0" xfId="0" applyFill="1"/>
    <xf numFmtId="3" fontId="5" fillId="3" borderId="3" xfId="0" applyNumberFormat="1" applyFont="1" applyFill="1" applyBorder="1" applyAlignment="1">
      <alignment horizontal="left" vertical="center" wrapText="1" readingOrder="1"/>
    </xf>
    <xf numFmtId="3" fontId="5" fillId="5" borderId="4" xfId="0" applyNumberFormat="1" applyFont="1" applyFill="1" applyBorder="1" applyAlignment="1">
      <alignment horizontal="left" vertical="center" wrapText="1" readingOrder="1"/>
    </xf>
    <xf numFmtId="0" fontId="6" fillId="0" borderId="0" xfId="0" applyFont="1" applyAlignment="1">
      <alignment horizontal="center"/>
    </xf>
    <xf numFmtId="165" fontId="3" fillId="4" borderId="3" xfId="0" applyNumberFormat="1" applyFont="1" applyFill="1" applyBorder="1" applyAlignment="1">
      <alignment horizontal="left" vertical="center" wrapText="1" readingOrder="1"/>
    </xf>
    <xf numFmtId="165" fontId="3" fillId="9" borderId="4" xfId="0" applyNumberFormat="1" applyFont="1" applyFill="1" applyBorder="1" applyAlignment="1">
      <alignment horizontal="left" vertical="center" wrapText="1" readingOrder="1"/>
    </xf>
    <xf numFmtId="165" fontId="3" fillId="10" borderId="4" xfId="0" applyNumberFormat="1" applyFont="1" applyFill="1" applyBorder="1" applyAlignment="1">
      <alignment horizontal="left" vertical="center" wrapText="1" readingOrder="1"/>
    </xf>
    <xf numFmtId="165" fontId="3" fillId="6" borderId="4" xfId="0" applyNumberFormat="1" applyFont="1" applyFill="1" applyBorder="1" applyAlignment="1">
      <alignment horizontal="left" vertical="center" wrapText="1" readingOrder="1"/>
    </xf>
    <xf numFmtId="165" fontId="3" fillId="7" borderId="2" xfId="0" applyNumberFormat="1" applyFont="1" applyFill="1" applyBorder="1" applyAlignment="1">
      <alignment horizontal="left" vertical="center" wrapText="1" readingOrder="1"/>
    </xf>
    <xf numFmtId="165" fontId="3" fillId="3" borderId="3" xfId="0" applyNumberFormat="1" applyFont="1" applyFill="1" applyBorder="1" applyAlignment="1">
      <alignment horizontal="left" vertical="center" wrapText="1" readingOrder="1"/>
    </xf>
    <xf numFmtId="0" fontId="0" fillId="0" borderId="0" xfId="0"/>
    <xf numFmtId="165" fontId="4" fillId="7" borderId="3" xfId="0" applyNumberFormat="1" applyFont="1" applyFill="1" applyBorder="1" applyAlignment="1">
      <alignment horizontal="left" vertical="center" wrapText="1" readingOrder="1"/>
    </xf>
    <xf numFmtId="164" fontId="4" fillId="7" borderId="3" xfId="0" applyNumberFormat="1" applyFont="1" applyFill="1" applyBorder="1" applyAlignment="1">
      <alignment horizontal="left" vertical="center" wrapText="1" readingOrder="1"/>
    </xf>
    <xf numFmtId="0" fontId="0" fillId="0" borderId="0" xfId="0" quotePrefix="1"/>
    <xf numFmtId="0" fontId="0" fillId="9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165" fontId="4" fillId="11" borderId="3" xfId="0" applyNumberFormat="1" applyFont="1" applyFill="1" applyBorder="1" applyAlignment="1">
      <alignment horizontal="left" vertical="center" wrapText="1" readingOrder="1"/>
    </xf>
    <xf numFmtId="0" fontId="7" fillId="2" borderId="2" xfId="0" applyFont="1" applyFill="1" applyBorder="1" applyAlignment="1">
      <alignment horizontal="center" vertical="center" wrapText="1" readingOrder="1"/>
    </xf>
    <xf numFmtId="165" fontId="5" fillId="11" borderId="3" xfId="0" applyNumberFormat="1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showGridLines="0" tabSelected="1" zoomScale="85" zoomScaleNormal="85" workbookViewId="0">
      <selection activeCell="E23" sqref="E23"/>
    </sheetView>
  </sheetViews>
  <sheetFormatPr baseColWidth="10" defaultRowHeight="14.4" x14ac:dyDescent="0.3"/>
  <cols>
    <col min="1" max="1" width="3.5546875" customWidth="1"/>
    <col min="2" max="2" width="28" bestFit="1" customWidth="1"/>
    <col min="3" max="7" width="16.5546875" customWidth="1"/>
    <col min="8" max="8" width="17.33203125" bestFit="1" customWidth="1"/>
    <col min="9" max="9" width="16.88671875" customWidth="1"/>
    <col min="10" max="11" width="17" bestFit="1" customWidth="1"/>
    <col min="12" max="12" width="20.5546875" customWidth="1"/>
  </cols>
  <sheetData>
    <row r="1" spans="2:12" s="11" customFormat="1" x14ac:dyDescent="0.3">
      <c r="B1" s="22"/>
      <c r="C1" s="22"/>
    </row>
    <row r="2" spans="2:12" s="22" customFormat="1" x14ac:dyDescent="0.3">
      <c r="C2" s="22" t="s">
        <v>12</v>
      </c>
    </row>
    <row r="3" spans="2:12" ht="15" thickBot="1" x14ac:dyDescent="0.35">
      <c r="C3" s="1"/>
      <c r="D3" s="1"/>
      <c r="I3" t="s">
        <v>0</v>
      </c>
    </row>
    <row r="4" spans="2:12" ht="43.8" thickBot="1" x14ac:dyDescent="0.35">
      <c r="C4" s="2" t="s">
        <v>1</v>
      </c>
      <c r="D4" s="3">
        <v>13000</v>
      </c>
      <c r="E4" s="3">
        <v>17000</v>
      </c>
      <c r="F4" s="3">
        <v>21000</v>
      </c>
      <c r="G4" s="3">
        <v>25000</v>
      </c>
      <c r="H4" s="4" t="s">
        <v>2</v>
      </c>
      <c r="I4" s="4" t="s">
        <v>3</v>
      </c>
      <c r="J4" s="4" t="s">
        <v>4</v>
      </c>
      <c r="K4" s="29" t="s">
        <v>5</v>
      </c>
      <c r="L4" s="4" t="s">
        <v>6</v>
      </c>
    </row>
    <row r="5" spans="2:12" ht="22.2" thickTop="1" thickBot="1" x14ac:dyDescent="0.35">
      <c r="B5" s="12"/>
      <c r="C5" s="13">
        <v>5000</v>
      </c>
      <c r="D5" s="16">
        <v>4000</v>
      </c>
      <c r="E5" s="16">
        <v>16000</v>
      </c>
      <c r="F5" s="16">
        <v>28000</v>
      </c>
      <c r="G5" s="16">
        <v>40000</v>
      </c>
      <c r="H5" s="28">
        <f>SUMPRODUCT(D5:G5,$D$11:$G$11)</f>
        <v>24400</v>
      </c>
      <c r="I5" s="28">
        <f>0.2*MIN(D5:G5)+0.8*MAX(D5:G5)</f>
        <v>32800</v>
      </c>
      <c r="J5" s="28">
        <f>MAX(D5:G5)</f>
        <v>40000</v>
      </c>
      <c r="K5" s="30">
        <f>AVERAGE(D5:G5)</f>
        <v>22000</v>
      </c>
      <c r="L5" s="28">
        <f>H15</f>
        <v>35000</v>
      </c>
    </row>
    <row r="6" spans="2:12" ht="22.2" thickTop="1" thickBot="1" x14ac:dyDescent="0.35">
      <c r="B6" s="26" t="s">
        <v>7</v>
      </c>
      <c r="C6" s="7">
        <v>10000</v>
      </c>
      <c r="D6" s="16">
        <f>(12-8)*$C6-(D$4-$C6)*3</f>
        <v>31000</v>
      </c>
      <c r="E6" s="16">
        <f t="shared" ref="E5:G6" si="0">(12-8)*$C6-(E$4-$C6)*3</f>
        <v>19000</v>
      </c>
      <c r="F6" s="16">
        <f t="shared" si="0"/>
        <v>7000</v>
      </c>
      <c r="G6" s="16">
        <v>5000</v>
      </c>
      <c r="H6" s="23">
        <f t="shared" ref="H6:H8" si="1">SUMPRODUCT(D6:G6,$D$11:$G$11)</f>
        <v>12600</v>
      </c>
      <c r="I6" s="23">
        <f t="shared" ref="I6:I10" si="2">0.2*MIN(D6:G6)+0.8*MAX(D6:G6)</f>
        <v>25800</v>
      </c>
      <c r="J6" s="23">
        <f t="shared" ref="J6:J10" si="3">MAX(D6:G6)</f>
        <v>31000</v>
      </c>
      <c r="K6" s="30">
        <f t="shared" ref="K6:K10" si="4">AVERAGE(D6:G6)</f>
        <v>15500</v>
      </c>
      <c r="L6" s="23">
        <f t="shared" ref="L6:L10" si="5">H16</f>
        <v>27000</v>
      </c>
    </row>
    <row r="7" spans="2:12" ht="22.2" thickTop="1" thickBot="1" x14ac:dyDescent="0.35">
      <c r="B7" s="26"/>
      <c r="C7" s="5">
        <v>15000</v>
      </c>
      <c r="D7" s="17">
        <f>(12)*D$4-8*C7+(C7-D4)*5</f>
        <v>46000</v>
      </c>
      <c r="E7" s="16">
        <f t="shared" ref="E7:G8" si="6">(12-8)*$C7-(E$4-$C7)*3</f>
        <v>54000</v>
      </c>
      <c r="F7" s="16">
        <f t="shared" si="6"/>
        <v>42000</v>
      </c>
      <c r="G7" s="16">
        <f t="shared" si="6"/>
        <v>30000</v>
      </c>
      <c r="H7" s="28">
        <f t="shared" si="1"/>
        <v>43600</v>
      </c>
      <c r="I7" s="28">
        <f t="shared" si="2"/>
        <v>49200</v>
      </c>
      <c r="J7" s="28">
        <f t="shared" si="3"/>
        <v>54000</v>
      </c>
      <c r="K7" s="30">
        <f t="shared" si="4"/>
        <v>43000</v>
      </c>
      <c r="L7" s="28">
        <f t="shared" si="5"/>
        <v>52500</v>
      </c>
    </row>
    <row r="8" spans="2:12" ht="22.2" thickTop="1" thickBot="1" x14ac:dyDescent="0.35">
      <c r="B8" s="12"/>
      <c r="C8" s="7">
        <v>20000</v>
      </c>
      <c r="D8" s="18">
        <f>12*D$4-$C8*8+3000*5-0.75*($C8-D$4-3000)</f>
        <v>8000</v>
      </c>
      <c r="E8" s="17">
        <f>(12)*E4-8*C8+(C8-E4)*5</f>
        <v>59000</v>
      </c>
      <c r="F8" s="16">
        <f t="shared" si="6"/>
        <v>77000</v>
      </c>
      <c r="G8" s="16">
        <f t="shared" si="6"/>
        <v>65000</v>
      </c>
      <c r="H8" s="28">
        <f t="shared" si="1"/>
        <v>62300</v>
      </c>
      <c r="I8" s="28">
        <f t="shared" si="2"/>
        <v>63200</v>
      </c>
      <c r="J8" s="28">
        <f t="shared" si="3"/>
        <v>77000</v>
      </c>
      <c r="K8" s="30">
        <f t="shared" si="4"/>
        <v>52250</v>
      </c>
      <c r="L8" s="28">
        <f t="shared" si="5"/>
        <v>70000</v>
      </c>
    </row>
    <row r="9" spans="2:12" ht="22.2" thickTop="1" thickBot="1" x14ac:dyDescent="0.35">
      <c r="B9" s="27" t="s">
        <v>8</v>
      </c>
      <c r="C9" s="5">
        <v>25000</v>
      </c>
      <c r="D9" s="19">
        <v>10750</v>
      </c>
      <c r="E9" s="19">
        <f t="shared" ref="E9" si="7">12*E$4-$C9*7+3000*5-0.75*($C9-E$4-3000)</f>
        <v>40250</v>
      </c>
      <c r="F9" s="19">
        <f>12*F$4-$C9*7+3000*5-0.75*($C9-F$4-3000)</f>
        <v>91250</v>
      </c>
      <c r="G9" s="20">
        <f>(12-7)*$C9</f>
        <v>125000</v>
      </c>
      <c r="H9" s="28">
        <f t="shared" ref="H9" si="8">SUMPRODUCT(D9:G9,$D$11:$G$11)</f>
        <v>74650</v>
      </c>
      <c r="I9" s="28">
        <f t="shared" si="2"/>
        <v>102150</v>
      </c>
      <c r="J9" s="28">
        <f t="shared" si="3"/>
        <v>125000</v>
      </c>
      <c r="K9" s="30">
        <f>AVERAGE(D9:G9)</f>
        <v>66812.5</v>
      </c>
      <c r="L9" s="28">
        <f t="shared" si="5"/>
        <v>120000</v>
      </c>
    </row>
    <row r="10" spans="2:12" ht="22.2" thickTop="1" thickBot="1" x14ac:dyDescent="0.35">
      <c r="B10" s="27"/>
      <c r="C10" s="14">
        <v>30000</v>
      </c>
      <c r="D10" s="19">
        <v>49500</v>
      </c>
      <c r="E10" s="19">
        <f t="shared" ref="D10:E10" si="9">12*E$4-$C10*7+3000*5-0.75*($C10-E$4-3000)</f>
        <v>1500</v>
      </c>
      <c r="F10" s="19">
        <f>12*F$4-$C10*7+3000*5-0.75*($C10-F$4-3000)</f>
        <v>52500</v>
      </c>
      <c r="G10" s="19">
        <f>12*G$4-$C10*7+3000*5-0.75*($C10-G$4-3000)</f>
        <v>103500</v>
      </c>
      <c r="H10" s="28">
        <f>SUMPRODUCT(D10:G10,$D$11:$G$11)</f>
        <v>47100</v>
      </c>
      <c r="I10" s="28">
        <f t="shared" si="2"/>
        <v>83100</v>
      </c>
      <c r="J10" s="28">
        <f t="shared" si="3"/>
        <v>103500</v>
      </c>
      <c r="K10" s="30">
        <f t="shared" si="4"/>
        <v>51750</v>
      </c>
      <c r="L10" s="28">
        <f t="shared" si="5"/>
        <v>98500</v>
      </c>
    </row>
    <row r="11" spans="2:12" ht="21" x14ac:dyDescent="0.4">
      <c r="D11" s="15">
        <v>0.1</v>
      </c>
      <c r="E11" s="15">
        <v>0.3</v>
      </c>
      <c r="F11" s="15">
        <v>0.4</v>
      </c>
      <c r="G11" s="15">
        <v>0.2</v>
      </c>
    </row>
    <row r="13" spans="2:12" ht="15" thickBot="1" x14ac:dyDescent="0.35">
      <c r="C13" t="s">
        <v>9</v>
      </c>
    </row>
    <row r="14" spans="2:12" ht="21.6" thickBot="1" x14ac:dyDescent="0.35">
      <c r="C14" s="2" t="s">
        <v>1</v>
      </c>
      <c r="D14" s="3">
        <v>13000</v>
      </c>
      <c r="E14" s="3">
        <v>17000</v>
      </c>
      <c r="F14" s="3">
        <v>21000</v>
      </c>
      <c r="G14" s="3">
        <v>25000</v>
      </c>
      <c r="H14" s="4" t="s">
        <v>4</v>
      </c>
    </row>
    <row r="15" spans="2:12" ht="22.2" thickTop="1" thickBot="1" x14ac:dyDescent="0.35">
      <c r="C15" s="5">
        <v>5000</v>
      </c>
      <c r="D15" s="21">
        <f>D5-MIN(D$5:D$10)</f>
        <v>0</v>
      </c>
      <c r="E15" s="21">
        <f t="shared" ref="E15:G15" si="10">E5-MIN(E$5:E$10)</f>
        <v>14500</v>
      </c>
      <c r="F15" s="21">
        <f t="shared" si="10"/>
        <v>21000</v>
      </c>
      <c r="G15" s="21">
        <f t="shared" si="10"/>
        <v>35000</v>
      </c>
      <c r="H15" s="6">
        <f>MAX(D15:G15)</f>
        <v>35000</v>
      </c>
    </row>
    <row r="16" spans="2:12" ht="22.2" thickTop="1" thickBot="1" x14ac:dyDescent="0.35">
      <c r="C16" s="7">
        <v>10000</v>
      </c>
      <c r="D16" s="21">
        <f t="shared" ref="D16:G20" si="11">D6-MIN(D$5:D$10)</f>
        <v>27000</v>
      </c>
      <c r="E16" s="21">
        <f t="shared" si="11"/>
        <v>17500</v>
      </c>
      <c r="F16" s="21">
        <f t="shared" si="11"/>
        <v>0</v>
      </c>
      <c r="G16" s="21">
        <f t="shared" si="11"/>
        <v>0</v>
      </c>
      <c r="H16" s="24">
        <f t="shared" ref="H16:H20" si="12">MAX(D16:G16)</f>
        <v>27000</v>
      </c>
    </row>
    <row r="17" spans="3:8" ht="22.2" thickTop="1" thickBot="1" x14ac:dyDescent="0.35">
      <c r="C17" s="5">
        <v>15000</v>
      </c>
      <c r="D17" s="21">
        <f t="shared" si="11"/>
        <v>42000</v>
      </c>
      <c r="E17" s="21">
        <f t="shared" si="11"/>
        <v>52500</v>
      </c>
      <c r="F17" s="21">
        <f t="shared" si="11"/>
        <v>35000</v>
      </c>
      <c r="G17" s="21">
        <f t="shared" si="11"/>
        <v>25000</v>
      </c>
      <c r="H17" s="6">
        <f t="shared" si="12"/>
        <v>52500</v>
      </c>
    </row>
    <row r="18" spans="3:8" ht="22.2" thickTop="1" thickBot="1" x14ac:dyDescent="0.35">
      <c r="C18" s="7">
        <v>20000</v>
      </c>
      <c r="D18" s="21">
        <f t="shared" si="11"/>
        <v>4000</v>
      </c>
      <c r="E18" s="21">
        <f t="shared" si="11"/>
        <v>57500</v>
      </c>
      <c r="F18" s="21">
        <f t="shared" si="11"/>
        <v>70000</v>
      </c>
      <c r="G18" s="21">
        <f t="shared" si="11"/>
        <v>60000</v>
      </c>
      <c r="H18" s="6">
        <f t="shared" si="12"/>
        <v>70000</v>
      </c>
    </row>
    <row r="19" spans="3:8" ht="22.2" thickTop="1" thickBot="1" x14ac:dyDescent="0.35">
      <c r="C19" s="5">
        <v>25000</v>
      </c>
      <c r="D19" s="21">
        <f t="shared" si="11"/>
        <v>6750</v>
      </c>
      <c r="E19" s="21">
        <f t="shared" si="11"/>
        <v>38750</v>
      </c>
      <c r="F19" s="21">
        <f t="shared" si="11"/>
        <v>84250</v>
      </c>
      <c r="G19" s="21">
        <f t="shared" si="11"/>
        <v>120000</v>
      </c>
      <c r="H19" s="6">
        <f t="shared" si="12"/>
        <v>120000</v>
      </c>
    </row>
    <row r="20" spans="3:8" ht="22.2" thickTop="1" thickBot="1" x14ac:dyDescent="0.35">
      <c r="C20" s="7">
        <v>30000</v>
      </c>
      <c r="D20" s="21">
        <f t="shared" si="11"/>
        <v>45500</v>
      </c>
      <c r="E20" s="21">
        <f t="shared" si="11"/>
        <v>0</v>
      </c>
      <c r="F20" s="21">
        <f t="shared" si="11"/>
        <v>45500</v>
      </c>
      <c r="G20" s="21">
        <f t="shared" si="11"/>
        <v>98500</v>
      </c>
      <c r="H20" s="6">
        <f t="shared" si="12"/>
        <v>98500</v>
      </c>
    </row>
    <row r="22" spans="3:8" x14ac:dyDescent="0.3">
      <c r="D22" s="8" t="s">
        <v>11</v>
      </c>
      <c r="E22" s="9">
        <f>MIN(D5:D10)*D11+MIN(E5:E10)*E11+MIN(F5:F10)*F11+MIN(G5:G10)*G11</f>
        <v>4650</v>
      </c>
    </row>
    <row r="23" spans="3:8" x14ac:dyDescent="0.3">
      <c r="D23" s="8" t="s">
        <v>13</v>
      </c>
      <c r="E23" s="9">
        <f>MIN(H5:H10)</f>
        <v>12600</v>
      </c>
    </row>
    <row r="24" spans="3:8" x14ac:dyDescent="0.3">
      <c r="D24" s="8" t="s">
        <v>10</v>
      </c>
      <c r="E24" s="10">
        <f>E23-E22</f>
        <v>7950</v>
      </c>
      <c r="F24" s="25"/>
    </row>
    <row r="25" spans="3:8" x14ac:dyDescent="0.3">
      <c r="F25" s="25"/>
    </row>
  </sheetData>
  <mergeCells count="2">
    <mergeCell ref="B6:B7"/>
    <mergeCell ref="B9:B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Ej-12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Abril</dc:creator>
  <cp:lastModifiedBy>Guillermo</cp:lastModifiedBy>
  <dcterms:created xsi:type="dcterms:W3CDTF">2020-08-12T23:33:37Z</dcterms:created>
  <dcterms:modified xsi:type="dcterms:W3CDTF">2021-08-31T02:40:22Z</dcterms:modified>
</cp:coreProperties>
</file>