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2"/>
  </bookViews>
  <sheets>
    <sheet name="Ej-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4" i="1"/>
  <c r="K34" i="1"/>
  <c r="I34" i="1"/>
  <c r="H34" i="1"/>
  <c r="E36" i="1"/>
  <c r="F38" i="1"/>
  <c r="D36" i="1"/>
  <c r="G38" i="1"/>
  <c r="E51" i="1" l="1"/>
  <c r="G37" i="1"/>
  <c r="D34" i="1"/>
  <c r="G39" i="1"/>
  <c r="E39" i="1"/>
  <c r="D39" i="1"/>
  <c r="D38" i="1"/>
  <c r="D37" i="1"/>
  <c r="E37" i="1"/>
  <c r="H39" i="1" l="1"/>
  <c r="E35" i="1"/>
  <c r="F35" i="1"/>
  <c r="G35" i="1"/>
  <c r="D35" i="1"/>
  <c r="E34" i="1"/>
  <c r="F34" i="1"/>
  <c r="G34" i="1"/>
  <c r="E52" i="1" l="1"/>
  <c r="E53" i="1"/>
  <c r="K38" i="1"/>
  <c r="J34" i="1"/>
  <c r="C27" i="1"/>
  <c r="E44" i="1" l="1"/>
  <c r="F44" i="1"/>
  <c r="G44" i="1"/>
  <c r="E45" i="1"/>
  <c r="F45" i="1"/>
  <c r="G45" i="1"/>
  <c r="E46" i="1"/>
  <c r="F46" i="1"/>
  <c r="G46" i="1"/>
  <c r="F47" i="1"/>
  <c r="G47" i="1"/>
  <c r="E48" i="1"/>
  <c r="F48" i="1"/>
  <c r="G48" i="1"/>
  <c r="E49" i="1"/>
  <c r="F49" i="1"/>
  <c r="G49" i="1"/>
  <c r="D49" i="1"/>
  <c r="D45" i="1"/>
  <c r="D46" i="1"/>
  <c r="D47" i="1"/>
  <c r="D48" i="1"/>
  <c r="J36" i="1"/>
  <c r="I35" i="1"/>
  <c r="H35" i="1"/>
  <c r="H36" i="1"/>
  <c r="H37" i="1"/>
  <c r="F37" i="1"/>
  <c r="F36" i="1"/>
  <c r="G36" i="1"/>
  <c r="F39" i="1"/>
  <c r="E38" i="1"/>
  <c r="H44" i="1" l="1"/>
  <c r="K35" i="1"/>
  <c r="K39" i="1"/>
  <c r="J35" i="1"/>
  <c r="J39" i="1"/>
  <c r="I39" i="1"/>
  <c r="J37" i="1" l="1"/>
  <c r="I38" i="1"/>
  <c r="K37" i="1"/>
  <c r="I36" i="1"/>
  <c r="J38" i="1"/>
  <c r="K36" i="1"/>
  <c r="H38" i="1"/>
  <c r="I37" i="1"/>
  <c r="H48" i="1"/>
  <c r="L38" i="1" s="1"/>
  <c r="H46" i="1" l="1"/>
  <c r="L36" i="1" s="1"/>
  <c r="H45" i="1"/>
  <c r="L35" i="1" s="1"/>
  <c r="H47" i="1"/>
  <c r="L37" i="1" s="1"/>
  <c r="L34" i="1"/>
  <c r="H49" i="1"/>
  <c r="L39" i="1" s="1"/>
</calcChain>
</file>

<file path=xl/sharedStrings.xml><?xml version="1.0" encoding="utf-8"?>
<sst xmlns="http://schemas.openxmlformats.org/spreadsheetml/2006/main" count="26" uniqueCount="24">
  <si>
    <t>Estados: Demandas</t>
  </si>
  <si>
    <t>Alfa = 0.2</t>
  </si>
  <si>
    <t>Compras</t>
  </si>
  <si>
    <t>Valor esperado</t>
  </si>
  <si>
    <t>Hurwicz - Optimismo relativo</t>
  </si>
  <si>
    <t>Wald - Pesimista</t>
  </si>
  <si>
    <t>Lagrange - Igual probabilidad</t>
  </si>
  <si>
    <t>Savage - Mínimo arrepentimiento</t>
  </si>
  <si>
    <t>PC = 8</t>
  </si>
  <si>
    <t>PC = 7</t>
  </si>
  <si>
    <t>Arrepentimientos</t>
  </si>
  <si>
    <t>Ganancia con inf perf</t>
  </si>
  <si>
    <t>Precio normal</t>
  </si>
  <si>
    <t>Precio con reducción</t>
  </si>
  <si>
    <t>Pedidos</t>
  </si>
  <si>
    <t xml:space="preserve">Faltantes multa </t>
  </si>
  <si>
    <t>Precio venta</t>
  </si>
  <si>
    <t>Decisión: Cuantos lotes  de 5000 cajas comprar</t>
  </si>
  <si>
    <t>Recupero hasta 3000u</t>
  </si>
  <si>
    <t>Excedente Mayor a 3000 costo</t>
  </si>
  <si>
    <t>Objetivo: Maximizar beneficio</t>
  </si>
  <si>
    <t>Valor de la información perfecta</t>
  </si>
  <si>
    <t>W</t>
  </si>
  <si>
    <t>Ganancia sin compra de inf 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</si>
</sst>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€"/>
    <numFmt numFmtId="165" formatCode="#,##0\ _€"/>
  </numFmts>
  <fonts count="9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rgb="FFFFFFFF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sz val="16"/>
      <color rgb="FF00B050"/>
      <name val="Calibri"/>
      <family val="2"/>
    </font>
    <font>
      <sz val="16"/>
      <color rgb="FFFF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readingOrder="1"/>
    </xf>
    <xf numFmtId="3" fontId="1" fillId="2" borderId="1" xfId="0" applyNumberFormat="1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3" fontId="3" fillId="3" borderId="3" xfId="0" applyNumberFormat="1" applyFont="1" applyFill="1" applyBorder="1" applyAlignment="1">
      <alignment horizontal="left" vertical="center" wrapText="1" readingOrder="1"/>
    </xf>
    <xf numFmtId="164" fontId="4" fillId="3" borderId="3" xfId="0" applyNumberFormat="1" applyFont="1" applyFill="1" applyBorder="1" applyAlignment="1">
      <alignment horizontal="left" vertical="center" wrapText="1" readingOrder="1"/>
    </xf>
    <xf numFmtId="3" fontId="3" fillId="5" borderId="4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horizontal="right"/>
    </xf>
    <xf numFmtId="164" fontId="0" fillId="0" borderId="6" xfId="0" applyNumberFormat="1" applyBorder="1"/>
    <xf numFmtId="4" fontId="0" fillId="8" borderId="6" xfId="0" applyNumberFormat="1" applyFill="1" applyBorder="1"/>
    <xf numFmtId="0" fontId="0" fillId="0" borderId="0" xfId="0"/>
    <xf numFmtId="0" fontId="0" fillId="9" borderId="0" xfId="0" applyFill="1"/>
    <xf numFmtId="3" fontId="6" fillId="3" borderId="3" xfId="0" applyNumberFormat="1" applyFont="1" applyFill="1" applyBorder="1" applyAlignment="1">
      <alignment horizontal="left" vertical="center" wrapText="1" readingOrder="1"/>
    </xf>
    <xf numFmtId="0" fontId="0" fillId="0" borderId="6" xfId="0" applyBorder="1"/>
    <xf numFmtId="1" fontId="0" fillId="0" borderId="6" xfId="0" applyNumberFormat="1" applyBorder="1"/>
    <xf numFmtId="165" fontId="3" fillId="4" borderId="3" xfId="0" applyNumberFormat="1" applyFont="1" applyFill="1" applyBorder="1" applyAlignment="1">
      <alignment horizontal="left" vertical="center" wrapText="1" readingOrder="1"/>
    </xf>
    <xf numFmtId="165" fontId="3" fillId="9" borderId="4" xfId="0" applyNumberFormat="1" applyFont="1" applyFill="1" applyBorder="1" applyAlignment="1">
      <alignment horizontal="left" vertical="center" wrapText="1" readingOrder="1"/>
    </xf>
    <xf numFmtId="165" fontId="3" fillId="10" borderId="4" xfId="0" applyNumberFormat="1" applyFont="1" applyFill="1" applyBorder="1" applyAlignment="1">
      <alignment horizontal="left" vertical="center" wrapText="1" readingOrder="1"/>
    </xf>
    <xf numFmtId="165" fontId="3" fillId="6" borderId="4" xfId="0" applyNumberFormat="1" applyFont="1" applyFill="1" applyBorder="1" applyAlignment="1">
      <alignment horizontal="left" vertical="center" wrapText="1" readingOrder="1"/>
    </xf>
    <xf numFmtId="165" fontId="3" fillId="3" borderId="3" xfId="0" applyNumberFormat="1" applyFont="1" applyFill="1" applyBorder="1" applyAlignment="1">
      <alignment horizontal="left" vertical="center" wrapText="1" readingOrder="1"/>
    </xf>
    <xf numFmtId="165" fontId="4" fillId="3" borderId="3" xfId="0" applyNumberFormat="1" applyFont="1" applyFill="1" applyBorder="1" applyAlignment="1">
      <alignment horizontal="left" vertical="center" wrapText="1" readingOrder="1"/>
    </xf>
    <xf numFmtId="165" fontId="5" fillId="8" borderId="3" xfId="0" applyNumberFormat="1" applyFont="1" applyFill="1" applyBorder="1" applyAlignment="1">
      <alignment horizontal="left" vertical="center" wrapText="1" readingOrder="1"/>
    </xf>
    <xf numFmtId="164" fontId="5" fillId="8" borderId="3" xfId="0" applyNumberFormat="1" applyFont="1" applyFill="1" applyBorder="1" applyAlignment="1">
      <alignment horizontal="left" vertical="center" wrapText="1" readingOrder="1"/>
    </xf>
    <xf numFmtId="3" fontId="6" fillId="5" borderId="7" xfId="0" applyNumberFormat="1" applyFont="1" applyFill="1" applyBorder="1" applyAlignment="1">
      <alignment horizontal="left" vertical="center" wrapText="1" readingOrder="1"/>
    </xf>
    <xf numFmtId="165" fontId="3" fillId="6" borderId="7" xfId="0" applyNumberFormat="1" applyFont="1" applyFill="1" applyBorder="1" applyAlignment="1">
      <alignment horizontal="left" vertical="center" wrapText="1" readingOrder="1"/>
    </xf>
    <xf numFmtId="0" fontId="7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3" fontId="6" fillId="5" borderId="4" xfId="0" applyNumberFormat="1" applyFont="1" applyFill="1" applyBorder="1" applyAlignment="1">
      <alignment horizontal="left" vertical="center" wrapText="1" readingOrder="1"/>
    </xf>
    <xf numFmtId="0" fontId="0" fillId="0" borderId="0" xfId="0"/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left" vertical="center" wrapText="1" readingOrder="1"/>
    </xf>
    <xf numFmtId="165" fontId="3" fillId="4" borderId="9" xfId="0" applyNumberFormat="1" applyFont="1" applyFill="1" applyBorder="1" applyAlignment="1">
      <alignment horizontal="left" vertical="center" wrapText="1" readingOrder="1"/>
    </xf>
    <xf numFmtId="165" fontId="3" fillId="7" borderId="10" xfId="0" applyNumberFormat="1" applyFont="1" applyFill="1" applyBorder="1" applyAlignment="1">
      <alignment horizontal="left" vertical="center" wrapText="1" readingOrder="1"/>
    </xf>
    <xf numFmtId="165" fontId="3" fillId="6" borderId="11" xfId="0" applyNumberFormat="1" applyFont="1" applyFill="1" applyBorder="1" applyAlignment="1">
      <alignment horizontal="left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165" fontId="4" fillId="3" borderId="12" xfId="0" applyNumberFormat="1" applyFont="1" applyFill="1" applyBorder="1" applyAlignment="1">
      <alignment horizontal="left" vertical="center" wrapText="1" readingOrder="1"/>
    </xf>
    <xf numFmtId="165" fontId="5" fillId="8" borderId="12" xfId="0" applyNumberFormat="1" applyFont="1" applyFill="1" applyBorder="1" applyAlignment="1">
      <alignment horizontal="left" vertical="center" wrapText="1" readingOrder="1"/>
    </xf>
    <xf numFmtId="0" fontId="2" fillId="2" borderId="13" xfId="0" applyFont="1" applyFill="1" applyBorder="1" applyAlignment="1">
      <alignment horizontal="center" vertical="center" wrapText="1" readingOrder="1"/>
    </xf>
    <xf numFmtId="165" fontId="4" fillId="3" borderId="14" xfId="0" applyNumberFormat="1" applyFont="1" applyFill="1" applyBorder="1" applyAlignment="1">
      <alignment horizontal="left" vertical="center" wrapText="1" readingOrder="1"/>
    </xf>
    <xf numFmtId="165" fontId="5" fillId="8" borderId="14" xfId="0" applyNumberFormat="1" applyFont="1" applyFill="1" applyBorder="1" applyAlignment="1">
      <alignment horizontal="left" vertical="center" wrapText="1" readingOrder="1"/>
    </xf>
    <xf numFmtId="165" fontId="4" fillId="3" borderId="15" xfId="0" applyNumberFormat="1" applyFont="1" applyFill="1" applyBorder="1" applyAlignment="1">
      <alignment horizontal="left" vertical="center" wrapText="1" readingOrder="1"/>
    </xf>
    <xf numFmtId="0" fontId="8" fillId="2" borderId="2" xfId="0" applyFont="1" applyFill="1" applyBorder="1" applyAlignment="1">
      <alignment horizontal="center" vertical="center" wrapText="1" readingOrder="1"/>
    </xf>
    <xf numFmtId="165" fontId="6" fillId="3" borderId="3" xfId="0" applyNumberFormat="1" applyFont="1" applyFill="1" applyBorder="1" applyAlignment="1">
      <alignment horizontal="left" vertical="center" wrapText="1" readingOrder="1"/>
    </xf>
    <xf numFmtId="165" fontId="6" fillId="8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68627</xdr:colOff>
      <xdr:row>1</xdr:row>
      <xdr:rowOff>89098</xdr:rowOff>
    </xdr:from>
    <xdr:to>
      <xdr:col>5</xdr:col>
      <xdr:colOff>1006976</xdr:colOff>
      <xdr:row>22</xdr:row>
      <xdr:rowOff>123387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D268AC7E-A9ED-4C00-88B9-49F1CB801885}"/>
            </a:ext>
          </a:extLst>
        </xdr:cNvPr>
        <xdr:cNvGrpSpPr/>
      </xdr:nvGrpSpPr>
      <xdr:grpSpPr>
        <a:xfrm>
          <a:off x="318009" y="269207"/>
          <a:ext cx="5675911" cy="3816580"/>
          <a:chOff x="238125" y="8686800"/>
          <a:chExt cx="7066667" cy="4676677"/>
        </a:xfrm>
      </xdr:grpSpPr>
      <xdr:pic>
        <xdr:nvPicPr>
          <xdr:cNvPr id="4" name="Imagen 3">
            <a:extLst>
              <a:ext uri="{FF2B5EF4-FFF2-40B4-BE49-F238E27FC236}">
                <a16:creationId xmlns="" xmlns:a16="http://schemas.microsoft.com/office/drawing/2014/main" id="{BF4ADBF9-B985-45D6-93EE-4D881A2CB3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" y="8686800"/>
            <a:ext cx="7066667" cy="397142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="" xmlns:a16="http://schemas.microsoft.com/office/drawing/2014/main" id="{616A8192-73FD-4C13-B37B-64A183FE2AB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2196"/>
          <a:stretch/>
        </xdr:blipFill>
        <xdr:spPr>
          <a:xfrm>
            <a:off x="266700" y="12677775"/>
            <a:ext cx="6990476" cy="68570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487735</xdr:colOff>
      <xdr:row>9</xdr:row>
      <xdr:rowOff>45339</xdr:rowOff>
    </xdr:from>
    <xdr:to>
      <xdr:col>10</xdr:col>
      <xdr:colOff>874988</xdr:colOff>
      <xdr:row>30</xdr:row>
      <xdr:rowOff>141263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C366F539-4B50-4516-8E25-04C9F71D814A}"/>
            </a:ext>
          </a:extLst>
        </xdr:cNvPr>
        <xdr:cNvSpPr/>
      </xdr:nvSpPr>
      <xdr:spPr>
        <a:xfrm>
          <a:off x="7193335" y="1691259"/>
          <a:ext cx="5035453" cy="3936404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100"/>
            <a:t>FUNCIONES DE COMPENSACIONES</a:t>
          </a:r>
        </a:p>
        <a:p>
          <a:r>
            <a:rPr lang="es-ES" sz="1100">
              <a:solidFill>
                <a:sysClr val="windowText" lastClr="000000"/>
              </a:solidFill>
            </a:rPr>
            <a:t>Si Compra = Demanda (compra &lt;=20k)</a:t>
          </a:r>
        </a:p>
        <a:p>
          <a:r>
            <a:rPr lang="es-ES" sz="1100">
              <a:solidFill>
                <a:sysClr val="windowText" lastClr="000000"/>
              </a:solidFill>
            </a:rPr>
            <a:t>1.1Ganancias = (12-8)*Compra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kern="12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Si Compra = Demanda (compra &gt;20K)</a:t>
          </a:r>
          <a:endParaRPr lang="es-ES" sz="1100">
            <a:solidFill>
              <a:srgbClr val="00B050"/>
            </a:solidFill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kern="12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1.2Ganancias = (12-7)*Compra</a:t>
          </a:r>
          <a:endParaRPr lang="es-ES" sz="1100">
            <a:solidFill>
              <a:srgbClr val="00B050"/>
            </a:solidFill>
            <a:effectLst/>
          </a:endParaRPr>
        </a:p>
        <a:p>
          <a:endParaRPr lang="es-ES" sz="1100">
            <a:solidFill>
              <a:schemeClr val="accent2"/>
            </a:solidFill>
          </a:endParaRPr>
        </a:p>
        <a:p>
          <a:r>
            <a:rPr lang="es-ES" sz="1100">
              <a:solidFill>
                <a:schemeClr val="accent2"/>
              </a:solidFill>
            </a:rPr>
            <a:t>Si Compra &gt; Demanda,</a:t>
          </a:r>
          <a:r>
            <a:rPr lang="es-ES" sz="1100" baseline="0">
              <a:solidFill>
                <a:schemeClr val="accent2"/>
              </a:solidFill>
            </a:rPr>
            <a:t> </a:t>
          </a:r>
          <a:r>
            <a:rPr lang="es-ES" sz="1100" kern="12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(Compra&lt;=20K</a:t>
          </a:r>
          <a:r>
            <a:rPr lang="es-ES" sz="1100" kern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y</a:t>
          </a:r>
          <a:r>
            <a:rPr lang="es-ES" sz="1100" baseline="0">
              <a:solidFill>
                <a:schemeClr val="accent2"/>
              </a:solidFill>
            </a:rPr>
            <a:t> Sobrante &lt;=3K)</a:t>
          </a:r>
          <a:endParaRPr lang="es-ES" sz="1100">
            <a:solidFill>
              <a:schemeClr val="accent2"/>
            </a:solidFill>
          </a:endParaRPr>
        </a:p>
        <a:p>
          <a:r>
            <a:rPr lang="es-ES" sz="1100">
              <a:solidFill>
                <a:schemeClr val="accent2"/>
              </a:solidFill>
            </a:rPr>
            <a:t>2.1 Ganancias = (12)*Demanda-(8)*Compra + (Compra-Demanda)*5</a:t>
          </a:r>
        </a:p>
        <a:p>
          <a:r>
            <a:rPr lang="es-E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 Compra &gt; Demanda,</a:t>
          </a:r>
          <a:r>
            <a:rPr lang="es-ES" sz="110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(Compra&gt;20K</a:t>
          </a:r>
          <a:r>
            <a:rPr lang="es-ES" sz="1100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 Sobrante &lt;=3K)</a:t>
          </a:r>
          <a:endParaRPr lang="es-ES" sz="1100">
            <a:solidFill>
              <a:sysClr val="windowText" lastClr="000000"/>
            </a:solidFill>
            <a:effectLst/>
          </a:endParaRPr>
        </a:p>
        <a:p>
          <a:r>
            <a:rPr lang="es-E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2.1 Ganancias = (12)*Demanda-(7)*Compra + (Compra-Demanda)*5</a:t>
          </a:r>
        </a:p>
        <a:p>
          <a:endParaRPr lang="es-ES" sz="1100">
            <a:effectLst/>
          </a:endParaRPr>
        </a:p>
        <a:p>
          <a:r>
            <a:rPr lang="es-ES" sz="1100" kern="12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Si Compra &gt; Demanda,</a:t>
          </a:r>
          <a:r>
            <a:rPr lang="es-ES" sz="1100" kern="120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kern="12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(Compra&lt;=20K</a:t>
          </a:r>
          <a:r>
            <a:rPr lang="es-ES" sz="1100" kern="120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y Sobrante &gt;3K)</a:t>
          </a:r>
          <a:endParaRPr lang="es-ES" sz="1100">
            <a:solidFill>
              <a:schemeClr val="accent1"/>
            </a:solidFill>
            <a:effectLst/>
          </a:endParaRPr>
        </a:p>
        <a:p>
          <a:r>
            <a:rPr lang="es-ES" sz="1100" kern="12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2.3 Ganancias = (12)*Demanda-(8)*Compra + (3000)*5 - 0,75*(Compra-Demanda-3000)</a:t>
          </a:r>
        </a:p>
        <a:p>
          <a:r>
            <a:rPr lang="es-ES" sz="1100" kern="120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Si Compra &gt; Demanda,</a:t>
          </a:r>
          <a:r>
            <a:rPr lang="es-ES" sz="1100" kern="120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kern="120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(Compra&gt;20K</a:t>
          </a:r>
          <a:r>
            <a:rPr lang="es-ES" sz="1100" kern="120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y Sobrante &gt;3K)</a:t>
          </a:r>
          <a:endParaRPr lang="es-ES" sz="1100">
            <a:solidFill>
              <a:schemeClr val="accent1">
                <a:lumMod val="75000"/>
              </a:schemeClr>
            </a:solidFill>
            <a:effectLst/>
          </a:endParaRPr>
        </a:p>
        <a:p>
          <a:pPr rtl="0" eaLnBrk="1" fontAlgn="auto" latinLnBrk="0" hangingPunct="1"/>
          <a:r>
            <a:rPr lang="es-ES" sz="1100" kern="120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2.4 Ganancias = (12)*Demanda-(7)*Compra + (3000)*5 - 0,75*(Compra-Demanda-3000</a:t>
          </a:r>
          <a:r>
            <a:rPr lang="es-E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ES" sz="1100">
            <a:solidFill>
              <a:sysClr val="windowText" lastClr="000000"/>
            </a:solidFill>
          </a:endParaRPr>
        </a:p>
        <a:p>
          <a:endParaRPr lang="es-ES" sz="1100"/>
        </a:p>
        <a:p>
          <a:r>
            <a:rPr lang="es-ES" sz="1100">
              <a:solidFill>
                <a:schemeClr val="accent4">
                  <a:lumMod val="50000"/>
                </a:schemeClr>
              </a:solidFill>
            </a:rPr>
            <a:t>Si Compra &lt; Demanda (&lt;=20K)</a:t>
          </a:r>
        </a:p>
        <a:p>
          <a:r>
            <a:rPr lang="es-ES" sz="1100">
              <a:solidFill>
                <a:schemeClr val="accent4">
                  <a:lumMod val="50000"/>
                </a:schemeClr>
              </a:solidFill>
            </a:rPr>
            <a:t>3.1Ganancias = (12-8)*Compra - 3*(Demanda-Compra)</a:t>
          </a:r>
        </a:p>
        <a:p>
          <a:r>
            <a:rPr lang="es-E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 Compra &lt; Demanda (&gt;20K)</a:t>
          </a:r>
          <a:endParaRPr lang="es-ES" sz="1100">
            <a:solidFill>
              <a:sysClr val="windowText" lastClr="000000"/>
            </a:solidFill>
            <a:effectLst/>
          </a:endParaRPr>
        </a:p>
        <a:p>
          <a:r>
            <a:rPr lang="es-ES" sz="1100" kern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Ganancias = (12-7)*Compra - 3*(Demanda-Compra)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L53"/>
  <sheetViews>
    <sheetView showGridLines="0" tabSelected="1" topLeftCell="A7" zoomScale="55" zoomScaleNormal="55" workbookViewId="0">
      <selection activeCell="F53" sqref="F53"/>
    </sheetView>
  </sheetViews>
  <sheetFormatPr baseColWidth="10" defaultRowHeight="14.4" x14ac:dyDescent="0.3"/>
  <cols>
    <col min="1" max="1" width="3.5546875" customWidth="1"/>
    <col min="2" max="2" width="28" bestFit="1" customWidth="1"/>
    <col min="3" max="3" width="16.5546875" customWidth="1"/>
    <col min="4" max="4" width="12.109375" customWidth="1"/>
    <col min="5" max="5" width="13.5546875" customWidth="1"/>
    <col min="6" max="6" width="13.44140625" customWidth="1"/>
    <col min="7" max="7" width="16.5546875" customWidth="1"/>
    <col min="8" max="8" width="18" customWidth="1"/>
    <col min="9" max="9" width="16.88671875" customWidth="1"/>
    <col min="10" max="11" width="17" bestFit="1" customWidth="1"/>
    <col min="12" max="12" width="20.5546875" customWidth="1"/>
  </cols>
  <sheetData>
    <row r="25" spans="2:9" s="11" customFormat="1" x14ac:dyDescent="0.3">
      <c r="B25" s="14" t="s">
        <v>16</v>
      </c>
      <c r="C25" s="14">
        <v>12</v>
      </c>
      <c r="D25" s="29" t="s">
        <v>20</v>
      </c>
      <c r="E25" s="29"/>
    </row>
    <row r="26" spans="2:9" s="11" customFormat="1" x14ac:dyDescent="0.3">
      <c r="B26" s="14" t="s">
        <v>12</v>
      </c>
      <c r="C26" s="14">
        <v>8</v>
      </c>
      <c r="D26" s="29" t="s">
        <v>17</v>
      </c>
      <c r="E26" s="29"/>
    </row>
    <row r="27" spans="2:9" s="11" customFormat="1" x14ac:dyDescent="0.3">
      <c r="B27" s="14" t="s">
        <v>13</v>
      </c>
      <c r="C27" s="15">
        <f>8*(1-0.125)</f>
        <v>7</v>
      </c>
      <c r="D27" s="29" t="s">
        <v>0</v>
      </c>
      <c r="E27" s="29"/>
    </row>
    <row r="28" spans="2:9" s="11" customFormat="1" x14ac:dyDescent="0.3">
      <c r="B28" s="14" t="s">
        <v>14</v>
      </c>
      <c r="C28" s="14">
        <v>5000</v>
      </c>
    </row>
    <row r="29" spans="2:9" s="11" customFormat="1" x14ac:dyDescent="0.3">
      <c r="B29" s="14" t="s">
        <v>18</v>
      </c>
      <c r="C29" s="14">
        <v>5</v>
      </c>
    </row>
    <row r="30" spans="2:9" s="11" customFormat="1" x14ac:dyDescent="0.3">
      <c r="B30" s="14" t="s">
        <v>19</v>
      </c>
      <c r="C30" s="14">
        <v>0.75</v>
      </c>
    </row>
    <row r="31" spans="2:9" s="11" customFormat="1" x14ac:dyDescent="0.3">
      <c r="B31" s="14" t="s">
        <v>15</v>
      </c>
      <c r="C31" s="14">
        <v>3</v>
      </c>
    </row>
    <row r="32" spans="2:9" ht="15" thickBot="1" x14ac:dyDescent="0.35">
      <c r="C32" s="1"/>
      <c r="D32" s="1"/>
      <c r="H32" s="27"/>
      <c r="I32" t="s">
        <v>1</v>
      </c>
    </row>
    <row r="33" spans="2:12" ht="43.8" thickBot="1" x14ac:dyDescent="0.35">
      <c r="C33" s="2" t="s">
        <v>2</v>
      </c>
      <c r="D33" s="3">
        <v>13000</v>
      </c>
      <c r="E33" s="3">
        <v>17000</v>
      </c>
      <c r="F33" s="3">
        <v>21000</v>
      </c>
      <c r="G33" s="32">
        <v>25000</v>
      </c>
      <c r="H33" s="39" t="s">
        <v>3</v>
      </c>
      <c r="I33" s="36" t="s">
        <v>4</v>
      </c>
      <c r="J33" s="4" t="s">
        <v>5</v>
      </c>
      <c r="K33" s="43" t="s">
        <v>6</v>
      </c>
      <c r="L33" s="4" t="s">
        <v>7</v>
      </c>
    </row>
    <row r="34" spans="2:12" ht="22.2" thickTop="1" thickBot="1" x14ac:dyDescent="0.35">
      <c r="B34" s="12"/>
      <c r="C34" s="13">
        <v>5000</v>
      </c>
      <c r="D34" s="16">
        <f>(12-8)*$C34-(D$33-$C34)*3</f>
        <v>-4000</v>
      </c>
      <c r="E34" s="16">
        <f t="shared" ref="E34:G35" si="0">(12-8)*$C34-(E$33-$C34)*3</f>
        <v>-16000</v>
      </c>
      <c r="F34" s="16">
        <f t="shared" si="0"/>
        <v>-28000</v>
      </c>
      <c r="G34" s="33">
        <f t="shared" si="0"/>
        <v>-40000</v>
      </c>
      <c r="H34" s="40">
        <f>SUMPRODUCT(D34:G34,$D$40:$G$40)</f>
        <v>-24400</v>
      </c>
      <c r="I34" s="37">
        <f>0.2*MAX(D34:G34)+0.8*MIN(D34:G34)</f>
        <v>-32800</v>
      </c>
      <c r="J34" s="21">
        <f>MIN(D34:G34)</f>
        <v>-40000</v>
      </c>
      <c r="K34" s="44">
        <f>AVERAGE(D34:G34)</f>
        <v>-22000</v>
      </c>
      <c r="L34" s="21">
        <f>H44</f>
        <v>165000</v>
      </c>
    </row>
    <row r="35" spans="2:12" ht="22.2" thickTop="1" thickBot="1" x14ac:dyDescent="0.35">
      <c r="B35" s="30" t="s">
        <v>8</v>
      </c>
      <c r="C35" s="28">
        <v>10000</v>
      </c>
      <c r="D35" s="16">
        <f>(12-8)*$C35-(D$33-$C35)*3</f>
        <v>31000</v>
      </c>
      <c r="E35" s="16">
        <f t="shared" si="0"/>
        <v>19000</v>
      </c>
      <c r="F35" s="16">
        <f t="shared" si="0"/>
        <v>7000</v>
      </c>
      <c r="G35" s="33">
        <f t="shared" si="0"/>
        <v>-5000</v>
      </c>
      <c r="H35" s="40">
        <f t="shared" ref="H35:H37" si="1">SUMPRODUCT(D35:G35,$D$40:$G$40)</f>
        <v>10600</v>
      </c>
      <c r="I35" s="37">
        <f>0.2*MAX(D35:G35)+0.8*MIN(D35:G35)</f>
        <v>2200</v>
      </c>
      <c r="J35" s="21">
        <f t="shared" ref="J35:J39" si="2">MIN(D35:G35)</f>
        <v>-5000</v>
      </c>
      <c r="K35" s="44">
        <f t="shared" ref="K35:K39" si="3">AVERAGE(D35:G35)</f>
        <v>13000</v>
      </c>
      <c r="L35" s="21">
        <f t="shared" ref="L35:L39" si="4">H45</f>
        <v>130000</v>
      </c>
    </row>
    <row r="36" spans="2:12" ht="22.2" thickTop="1" thickBot="1" x14ac:dyDescent="0.35">
      <c r="B36" s="30"/>
      <c r="C36" s="5">
        <v>15000</v>
      </c>
      <c r="D36" s="17">
        <f>(12)*D$33-8*$C36+($C36-D$33)*5</f>
        <v>46000</v>
      </c>
      <c r="E36" s="16">
        <f>(12-8)*$C36-(E$33-$C36)*3</f>
        <v>54000</v>
      </c>
      <c r="F36" s="16">
        <f t="shared" ref="E36:G37" si="5">(12-8)*$C36-(F$33-$C36)*3</f>
        <v>42000</v>
      </c>
      <c r="G36" s="33">
        <f t="shared" si="5"/>
        <v>30000</v>
      </c>
      <c r="H36" s="40">
        <f t="shared" si="1"/>
        <v>43600</v>
      </c>
      <c r="I36" s="38">
        <f t="shared" ref="I36:I39" si="6">0.2*MAX(D36:G36)+0.8*MIN(D36:G36)</f>
        <v>34800</v>
      </c>
      <c r="J36" s="22">
        <f>MIN(D36:G36)</f>
        <v>30000</v>
      </c>
      <c r="K36" s="44">
        <f t="shared" si="3"/>
        <v>43000</v>
      </c>
      <c r="L36" s="21">
        <f t="shared" si="4"/>
        <v>95000</v>
      </c>
    </row>
    <row r="37" spans="2:12" ht="22.2" thickTop="1" thickBot="1" x14ac:dyDescent="0.35">
      <c r="B37" s="12"/>
      <c r="C37" s="7">
        <v>20000</v>
      </c>
      <c r="D37" s="18">
        <f>12*D$33-$C37*8+3000*5-0.75*($C37-D$33-3000)</f>
        <v>8000</v>
      </c>
      <c r="E37" s="17">
        <f>(12)*E$33-8*$C37+($C37-E$33)*5</f>
        <v>59000</v>
      </c>
      <c r="F37" s="16">
        <f t="shared" si="5"/>
        <v>77000</v>
      </c>
      <c r="G37" s="33">
        <f>(12-8)*$C37-(G$33-$C37)*3</f>
        <v>65000</v>
      </c>
      <c r="H37" s="40">
        <f t="shared" si="1"/>
        <v>62300</v>
      </c>
      <c r="I37" s="37">
        <f t="shared" si="6"/>
        <v>21800</v>
      </c>
      <c r="J37" s="21">
        <f t="shared" si="2"/>
        <v>8000</v>
      </c>
      <c r="K37" s="44">
        <f t="shared" si="3"/>
        <v>52250</v>
      </c>
      <c r="L37" s="21">
        <f t="shared" si="4"/>
        <v>60000</v>
      </c>
    </row>
    <row r="38" spans="2:12" ht="22.2" thickTop="1" thickBot="1" x14ac:dyDescent="0.35">
      <c r="B38" s="31" t="s">
        <v>9</v>
      </c>
      <c r="C38" s="5">
        <v>25000</v>
      </c>
      <c r="D38" s="19">
        <f>12*D$33-$C38*7+3000*5-0.75*($C38-D$33-3000)</f>
        <v>-10750</v>
      </c>
      <c r="E38" s="19">
        <f t="shared" ref="E38" si="7">12*E$33-$C38*7+3000*5-0.75*($C38-E$33-3000)</f>
        <v>40250</v>
      </c>
      <c r="F38" s="19">
        <f>12*F$33-$C38*7+3000*5-0.75*($C38-F$33-3000)</f>
        <v>91250</v>
      </c>
      <c r="G38" s="34">
        <f>(12-7)*$C38</f>
        <v>125000</v>
      </c>
      <c r="H38" s="41">
        <f t="shared" ref="H38" si="8">SUMPRODUCT(D38:G38,$D$40:$G$40)</f>
        <v>72500</v>
      </c>
      <c r="I38" s="37">
        <f t="shared" si="6"/>
        <v>16400</v>
      </c>
      <c r="J38" s="21">
        <f t="shared" si="2"/>
        <v>-10750</v>
      </c>
      <c r="K38" s="45">
        <f>AVERAGE(D38:G38)</f>
        <v>61437.5</v>
      </c>
      <c r="L38" s="22">
        <f t="shared" si="4"/>
        <v>56750</v>
      </c>
    </row>
    <row r="39" spans="2:12" ht="22.2" thickTop="1" thickBot="1" x14ac:dyDescent="0.35">
      <c r="B39" s="31"/>
      <c r="C39" s="24">
        <v>30000</v>
      </c>
      <c r="D39" s="19">
        <f>12*D$33-$C39*7+3000*5-0.75*($C39-D$33-3000)</f>
        <v>-49500</v>
      </c>
      <c r="E39" s="19">
        <f>12*E$33-$C39*7+3000*5-0.75*($C39-E$33-3000)</f>
        <v>1500</v>
      </c>
      <c r="F39" s="25">
        <f>12*F$33-$C39*7+3000*5-0.75*($C39-F$33-3000)</f>
        <v>52500</v>
      </c>
      <c r="G39" s="35">
        <f>12*G$33-$C39*7+3000*5-0.75*($C39-G$33-3000)</f>
        <v>103500</v>
      </c>
      <c r="H39" s="42">
        <f>SUMPRODUCT(D39:G39,$D$40:$G$40)</f>
        <v>37200</v>
      </c>
      <c r="I39" s="37">
        <f t="shared" si="6"/>
        <v>-18900</v>
      </c>
      <c r="J39" s="21">
        <f t="shared" si="2"/>
        <v>-49500</v>
      </c>
      <c r="K39" s="44">
        <f t="shared" si="3"/>
        <v>27000</v>
      </c>
      <c r="L39" s="21">
        <f t="shared" si="4"/>
        <v>95500</v>
      </c>
    </row>
    <row r="40" spans="2:12" ht="21" x14ac:dyDescent="0.4">
      <c r="C40" s="14" t="s">
        <v>22</v>
      </c>
      <c r="D40" s="26">
        <v>0.1</v>
      </c>
      <c r="E40" s="26">
        <v>0.3</v>
      </c>
      <c r="F40" s="26">
        <v>0.4</v>
      </c>
      <c r="G40" s="26">
        <v>0.2</v>
      </c>
    </row>
    <row r="42" spans="2:12" ht="15" thickBot="1" x14ac:dyDescent="0.35">
      <c r="C42" t="s">
        <v>10</v>
      </c>
    </row>
    <row r="43" spans="2:12" ht="21.6" thickBot="1" x14ac:dyDescent="0.35">
      <c r="C43" s="2" t="s">
        <v>2</v>
      </c>
      <c r="D43" s="3">
        <v>13000</v>
      </c>
      <c r="E43" s="3">
        <v>17000</v>
      </c>
      <c r="F43" s="3">
        <v>21000</v>
      </c>
      <c r="G43" s="3">
        <v>25000</v>
      </c>
      <c r="H43" s="4" t="s">
        <v>5</v>
      </c>
    </row>
    <row r="44" spans="2:12" ht="22.2" thickTop="1" thickBot="1" x14ac:dyDescent="0.35">
      <c r="C44" s="5">
        <v>5000</v>
      </c>
      <c r="D44" s="20">
        <f>MAX(D$34:D$39)-D34</f>
        <v>50000</v>
      </c>
      <c r="E44" s="20">
        <f>MAX(E$34:E$39)-E34</f>
        <v>75000</v>
      </c>
      <c r="F44" s="20">
        <f t="shared" ref="F44:G44" si="9">MAX(F$34:F$39)-F34</f>
        <v>119250</v>
      </c>
      <c r="G44" s="20">
        <f t="shared" si="9"/>
        <v>165000</v>
      </c>
      <c r="H44" s="6">
        <f>MAX(D44:G44)</f>
        <v>165000</v>
      </c>
    </row>
    <row r="45" spans="2:12" ht="22.2" thickTop="1" thickBot="1" x14ac:dyDescent="0.35">
      <c r="C45" s="7">
        <v>10000</v>
      </c>
      <c r="D45" s="20">
        <f t="shared" ref="D45:G48" si="10">MAX(D$34:D$39)-D35</f>
        <v>15000</v>
      </c>
      <c r="E45" s="20">
        <f t="shared" si="10"/>
        <v>40000</v>
      </c>
      <c r="F45" s="20">
        <f t="shared" si="10"/>
        <v>84250</v>
      </c>
      <c r="G45" s="20">
        <f t="shared" si="10"/>
        <v>130000</v>
      </c>
      <c r="H45" s="6">
        <f t="shared" ref="H45:H49" si="11">MAX(D45:G45)</f>
        <v>130000</v>
      </c>
    </row>
    <row r="46" spans="2:12" ht="22.2" thickTop="1" thickBot="1" x14ac:dyDescent="0.35">
      <c r="C46" s="5">
        <v>15000</v>
      </c>
      <c r="D46" s="20">
        <f t="shared" si="10"/>
        <v>0</v>
      </c>
      <c r="E46" s="20">
        <f t="shared" si="10"/>
        <v>5000</v>
      </c>
      <c r="F46" s="20">
        <f t="shared" si="10"/>
        <v>49250</v>
      </c>
      <c r="G46" s="20">
        <f t="shared" si="10"/>
        <v>95000</v>
      </c>
      <c r="H46" s="6">
        <f t="shared" si="11"/>
        <v>95000</v>
      </c>
    </row>
    <row r="47" spans="2:12" ht="22.2" thickTop="1" thickBot="1" x14ac:dyDescent="0.35">
      <c r="C47" s="7">
        <v>20000</v>
      </c>
      <c r="D47" s="20">
        <f t="shared" si="10"/>
        <v>38000</v>
      </c>
      <c r="E47" s="20">
        <f t="shared" si="10"/>
        <v>0</v>
      </c>
      <c r="F47" s="20">
        <f t="shared" si="10"/>
        <v>14250</v>
      </c>
      <c r="G47" s="20">
        <f t="shared" si="10"/>
        <v>60000</v>
      </c>
      <c r="H47" s="6">
        <f t="shared" si="11"/>
        <v>60000</v>
      </c>
    </row>
    <row r="48" spans="2:12" ht="22.2" thickTop="1" thickBot="1" x14ac:dyDescent="0.35">
      <c r="C48" s="5">
        <v>25000</v>
      </c>
      <c r="D48" s="20">
        <f t="shared" si="10"/>
        <v>56750</v>
      </c>
      <c r="E48" s="20">
        <f t="shared" si="10"/>
        <v>18750</v>
      </c>
      <c r="F48" s="20">
        <f t="shared" si="10"/>
        <v>0</v>
      </c>
      <c r="G48" s="20">
        <f t="shared" si="10"/>
        <v>0</v>
      </c>
      <c r="H48" s="23">
        <f t="shared" si="11"/>
        <v>56750</v>
      </c>
    </row>
    <row r="49" spans="3:8" ht="22.2" thickTop="1" thickBot="1" x14ac:dyDescent="0.35">
      <c r="C49" s="7">
        <v>30000</v>
      </c>
      <c r="D49" s="20">
        <f>MAX(D$34:D$39)-D39</f>
        <v>95500</v>
      </c>
      <c r="E49" s="20">
        <f t="shared" ref="E49:G49" si="12">MAX(E$34:E$39)-E39</f>
        <v>57500</v>
      </c>
      <c r="F49" s="20">
        <f t="shared" si="12"/>
        <v>38750</v>
      </c>
      <c r="G49" s="20">
        <f t="shared" si="12"/>
        <v>21500</v>
      </c>
      <c r="H49" s="6">
        <f t="shared" si="11"/>
        <v>95500</v>
      </c>
    </row>
    <row r="51" spans="3:8" x14ac:dyDescent="0.3">
      <c r="D51" s="8" t="s">
        <v>11</v>
      </c>
      <c r="E51" s="9">
        <f>MAX(D34:D39)*D40+MAX(E34:E39)*E40+MAX(F34:F39)*F40+MAX(G34:G39)*G40</f>
        <v>83800</v>
      </c>
    </row>
    <row r="52" spans="3:8" x14ac:dyDescent="0.3">
      <c r="D52" s="8" t="s">
        <v>23</v>
      </c>
      <c r="E52" s="9">
        <f>H38</f>
        <v>72500</v>
      </c>
    </row>
    <row r="53" spans="3:8" x14ac:dyDescent="0.3">
      <c r="D53" s="8" t="s">
        <v>21</v>
      </c>
      <c r="E53" s="10">
        <f>E51-E52</f>
        <v>11300</v>
      </c>
    </row>
  </sheetData>
  <mergeCells count="5">
    <mergeCell ref="D25:E25"/>
    <mergeCell ref="D26:E26"/>
    <mergeCell ref="D27:E27"/>
    <mergeCell ref="B35:B36"/>
    <mergeCell ref="B38:B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Guillermo</cp:lastModifiedBy>
  <dcterms:created xsi:type="dcterms:W3CDTF">2020-08-12T23:33:37Z</dcterms:created>
  <dcterms:modified xsi:type="dcterms:W3CDTF">2021-08-31T00:29:09Z</dcterms:modified>
</cp:coreProperties>
</file>