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la decisión\"/>
    </mc:Choice>
  </mc:AlternateContent>
  <bookViews>
    <workbookView xWindow="0" yWindow="0" windowWidth="28800" windowHeight="12372"/>
  </bookViews>
  <sheets>
    <sheet name="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D27" i="1"/>
  <c r="C32" i="1"/>
  <c r="C27" i="1"/>
  <c r="D23" i="1"/>
  <c r="E23" i="1"/>
  <c r="F23" i="1"/>
  <c r="C21" i="1"/>
  <c r="C22" i="1"/>
  <c r="C23" i="1"/>
  <c r="D20" i="1"/>
  <c r="F19" i="1"/>
  <c r="F20" i="1"/>
  <c r="F21" i="1"/>
  <c r="D18" i="1"/>
  <c r="E18" i="1"/>
  <c r="F18" i="1"/>
  <c r="C19" i="1"/>
  <c r="D29" i="1" l="1"/>
  <c r="C28" i="1"/>
  <c r="K18" i="1"/>
  <c r="J18" i="1"/>
  <c r="I20" i="1"/>
  <c r="I19" i="1"/>
  <c r="H18" i="1"/>
  <c r="C20" i="1"/>
  <c r="C14" i="1"/>
  <c r="C18" i="1"/>
  <c r="H19" i="1" l="1"/>
  <c r="D21" i="1"/>
  <c r="E21" i="1"/>
  <c r="D22" i="1"/>
  <c r="E22" i="1"/>
  <c r="F22" i="1"/>
  <c r="E20" i="1"/>
  <c r="D19" i="1"/>
  <c r="E19" i="1"/>
  <c r="H23" i="1" l="1"/>
  <c r="H20" i="1"/>
  <c r="K19" i="1"/>
  <c r="J21" i="1"/>
  <c r="B32" i="1" l="1"/>
  <c r="B31" i="1"/>
  <c r="B30" i="1"/>
  <c r="B29" i="1"/>
  <c r="B28" i="1"/>
  <c r="B27" i="1"/>
  <c r="F26" i="1"/>
  <c r="E26" i="1"/>
  <c r="D26" i="1"/>
  <c r="C26" i="1"/>
  <c r="K23" i="1"/>
  <c r="K22" i="1"/>
  <c r="E32" i="1" l="1"/>
  <c r="D31" i="1"/>
  <c r="E29" i="1"/>
  <c r="F32" i="1"/>
  <c r="F30" i="1"/>
  <c r="H22" i="1"/>
  <c r="J22" i="1"/>
  <c r="J23" i="1"/>
  <c r="D28" i="1"/>
  <c r="C29" i="1"/>
  <c r="C31" i="1" l="1"/>
  <c r="H21" i="1"/>
  <c r="K21" i="1"/>
  <c r="E31" i="1"/>
  <c r="E30" i="1"/>
  <c r="E27" i="1"/>
  <c r="C30" i="1"/>
  <c r="D32" i="1"/>
  <c r="H32" i="1" s="1"/>
  <c r="L23" i="1" s="1"/>
  <c r="F28" i="1"/>
  <c r="F31" i="1"/>
  <c r="F27" i="1"/>
  <c r="D30" i="1"/>
  <c r="F29" i="1"/>
  <c r="H29" i="1" s="1"/>
  <c r="L20" i="1" s="1"/>
  <c r="E28" i="1"/>
  <c r="J20" i="1"/>
  <c r="J19" i="1"/>
  <c r="K20" i="1"/>
  <c r="L18" i="1" l="1"/>
  <c r="H31" i="1"/>
  <c r="L22" i="1" s="1"/>
  <c r="H28" i="1"/>
  <c r="L19" i="1" s="1"/>
  <c r="H30" i="1"/>
  <c r="L21" i="1" s="1"/>
</calcChain>
</file>

<file path=xl/sharedStrings.xml><?xml version="1.0" encoding="utf-8"?>
<sst xmlns="http://schemas.openxmlformats.org/spreadsheetml/2006/main" count="24" uniqueCount="22">
  <si>
    <t>SI Producción &lt; Demanda</t>
  </si>
  <si>
    <t>costo = prod nor * 180 + (demanda - prod nor) * 216</t>
  </si>
  <si>
    <t>SI Producción = Demanda</t>
  </si>
  <si>
    <t>costo = prod nor * 180</t>
  </si>
  <si>
    <t>SI Producción &gt; Demanda</t>
  </si>
  <si>
    <t>costo = prod nor * 180 + (prod nor - demanda) * 8</t>
  </si>
  <si>
    <t xml:space="preserve">Costo prod normal = </t>
  </si>
  <si>
    <t>$</t>
  </si>
  <si>
    <t xml:space="preserve">Costo prod extra +20% = </t>
  </si>
  <si>
    <t>Costo almacenamiento=</t>
  </si>
  <si>
    <t>Alfa=0.25</t>
  </si>
  <si>
    <t>Compr/Vta</t>
  </si>
  <si>
    <t>Hurwicz - Optimismo relativo</t>
  </si>
  <si>
    <t>Wald - Pesimista</t>
  </si>
  <si>
    <t>Lagrange - Igual probabilidad</t>
  </si>
  <si>
    <t>Savage - Mínimo arrepentimiento</t>
  </si>
  <si>
    <t>Matris de arrepentimientos</t>
  </si>
  <si>
    <t>Wald Lamentos</t>
  </si>
  <si>
    <t>X = decisión de lotes de carburadores a producir por mes</t>
  </si>
  <si>
    <t>Complemento de hurwicz</t>
  </si>
  <si>
    <t>Y = posibles demandas  de unidades por mes</t>
  </si>
  <si>
    <t>Prod./Dem.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</si>
</sst>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_ ;_ [$$-2C0A]\ * \-#,##0_ ;_ [$$-2C0A]\ * &quot;-&quot;_ ;_ @_ 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FFFF"/>
      <name val="Calibri"/>
      <family val="2"/>
    </font>
    <font>
      <b/>
      <sz val="10"/>
      <color rgb="FFFFFFFF"/>
      <name val="Calibri"/>
      <family val="2"/>
    </font>
    <font>
      <sz val="16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3" fillId="5" borderId="2" xfId="0" applyFont="1" applyFill="1" applyBorder="1" applyAlignment="1">
      <alignment horizontal="left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left" vertical="center" wrapText="1" readingOrder="1"/>
    </xf>
    <xf numFmtId="164" fontId="5" fillId="7" borderId="5" xfId="0" applyNumberFormat="1" applyFont="1" applyFill="1" applyBorder="1" applyAlignment="1">
      <alignment horizontal="left" vertical="center" wrapText="1" readingOrder="1"/>
    </xf>
    <xf numFmtId="164" fontId="5" fillId="8" borderId="4" xfId="0" applyNumberFormat="1" applyFont="1" applyFill="1" applyBorder="1" applyAlignment="1">
      <alignment horizontal="left" vertical="center" wrapText="1" readingOrder="1"/>
    </xf>
    <xf numFmtId="0" fontId="5" fillId="9" borderId="5" xfId="0" applyFont="1" applyFill="1" applyBorder="1" applyAlignment="1">
      <alignment horizontal="left" vertical="center" wrapText="1" readingOrder="1"/>
    </xf>
    <xf numFmtId="164" fontId="5" fillId="3" borderId="4" xfId="0" applyNumberFormat="1" applyFont="1" applyFill="1" applyBorder="1" applyAlignment="1">
      <alignment horizontal="left" vertical="center" wrapText="1" readingOrder="1"/>
    </xf>
    <xf numFmtId="0" fontId="5" fillId="8" borderId="4" xfId="0" applyFont="1" applyFill="1" applyBorder="1" applyAlignment="1">
      <alignment horizontal="left" vertical="center" wrapText="1" readingOrder="1"/>
    </xf>
    <xf numFmtId="164" fontId="5" fillId="10" borderId="4" xfId="0" applyNumberFormat="1" applyFont="1" applyFill="1" applyBorder="1" applyAlignment="1">
      <alignment horizontal="left" vertical="center" wrapText="1" readingOrder="1"/>
    </xf>
    <xf numFmtId="0" fontId="5" fillId="6" borderId="5" xfId="0" applyFont="1" applyFill="1" applyBorder="1" applyAlignment="1">
      <alignment horizontal="left" vertical="center" wrapText="1"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352117</xdr:colOff>
      <xdr:row>0</xdr:row>
      <xdr:rowOff>92352</xdr:rowOff>
    </xdr:from>
    <xdr:to>
      <xdr:col>10</xdr:col>
      <xdr:colOff>91033</xdr:colOff>
      <xdr:row>13</xdr:row>
      <xdr:rowOff>173626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178" y="92352"/>
          <a:ext cx="5868047" cy="2493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5"/>
  <sheetViews>
    <sheetView showGridLines="0" tabSelected="1" zoomScaleNormal="100" workbookViewId="0"/>
  </sheetViews>
  <sheetFormatPr baseColWidth="10" defaultRowHeight="14.4" x14ac:dyDescent="0.3"/>
  <cols>
    <col min="1" max="1" width="3.5546875" customWidth="1"/>
    <col min="2" max="2" width="15.5546875" customWidth="1"/>
    <col min="3" max="3" width="15.33203125" customWidth="1"/>
    <col min="4" max="6" width="15.88671875" customWidth="1"/>
    <col min="7" max="7" width="4.6640625" customWidth="1"/>
    <col min="8" max="8" width="21.21875" customWidth="1"/>
    <col min="9" max="9" width="14.88671875" bestFit="1" customWidth="1"/>
    <col min="10" max="10" width="16.88671875" customWidth="1"/>
    <col min="11" max="12" width="20" bestFit="1" customWidth="1"/>
    <col min="13" max="14" width="16.88671875" bestFit="1" customWidth="1"/>
    <col min="15" max="15" width="16.88671875" customWidth="1"/>
    <col min="16" max="17" width="16.88671875" bestFit="1" customWidth="1"/>
  </cols>
  <sheetData>
    <row r="6" spans="2:9" x14ac:dyDescent="0.3">
      <c r="B6" s="1" t="s">
        <v>0</v>
      </c>
    </row>
    <row r="7" spans="2:9" x14ac:dyDescent="0.3">
      <c r="B7" t="s">
        <v>1</v>
      </c>
    </row>
    <row r="8" spans="2:9" x14ac:dyDescent="0.3">
      <c r="B8" s="2" t="s">
        <v>2</v>
      </c>
    </row>
    <row r="9" spans="2:9" x14ac:dyDescent="0.3">
      <c r="B9" t="s">
        <v>3</v>
      </c>
    </row>
    <row r="10" spans="2:9" x14ac:dyDescent="0.3">
      <c r="B10" s="3" t="s">
        <v>4</v>
      </c>
    </row>
    <row r="11" spans="2:9" x14ac:dyDescent="0.3">
      <c r="B11" t="s">
        <v>5</v>
      </c>
    </row>
    <row r="13" spans="2:9" x14ac:dyDescent="0.3">
      <c r="B13" s="4" t="s">
        <v>6</v>
      </c>
      <c r="C13" s="5">
        <v>180</v>
      </c>
      <c r="D13" t="s">
        <v>7</v>
      </c>
    </row>
    <row r="14" spans="2:9" x14ac:dyDescent="0.3">
      <c r="B14" s="4" t="s">
        <v>8</v>
      </c>
      <c r="C14" s="5">
        <f>180*1.2</f>
        <v>216</v>
      </c>
      <c r="D14" t="s">
        <v>7</v>
      </c>
    </row>
    <row r="15" spans="2:9" x14ac:dyDescent="0.3">
      <c r="B15" s="4" t="s">
        <v>9</v>
      </c>
      <c r="C15" s="5">
        <v>8</v>
      </c>
      <c r="D15" t="s">
        <v>7</v>
      </c>
    </row>
    <row r="16" spans="2:9" ht="15" thickBot="1" x14ac:dyDescent="0.35">
      <c r="H16" s="6" t="s">
        <v>10</v>
      </c>
      <c r="I16" s="6"/>
    </row>
    <row r="17" spans="2:12" ht="42.6" thickBot="1" x14ac:dyDescent="0.35">
      <c r="B17" s="7" t="s">
        <v>21</v>
      </c>
      <c r="C17" s="7">
        <v>1000</v>
      </c>
      <c r="D17" s="7">
        <v>1500</v>
      </c>
      <c r="E17" s="7">
        <v>2000</v>
      </c>
      <c r="F17" s="7">
        <v>2500</v>
      </c>
      <c r="H17" s="8" t="s">
        <v>12</v>
      </c>
      <c r="I17" s="8" t="s">
        <v>19</v>
      </c>
      <c r="J17" s="8" t="s">
        <v>13</v>
      </c>
      <c r="K17" s="8" t="s">
        <v>14</v>
      </c>
      <c r="L17" s="8" t="s">
        <v>15</v>
      </c>
    </row>
    <row r="18" spans="2:12" ht="22.2" thickTop="1" thickBot="1" x14ac:dyDescent="0.35">
      <c r="B18" s="9">
        <v>0</v>
      </c>
      <c r="C18" s="10">
        <f>$B18*$C$13+(C$17-$B18)*$C$14</f>
        <v>216000</v>
      </c>
      <c r="D18" s="10">
        <f t="shared" ref="D18:F21" si="0">$B18*$C$13+(D$17-$B18)*$C$14</f>
        <v>324000</v>
      </c>
      <c r="E18" s="10">
        <f t="shared" si="0"/>
        <v>432000</v>
      </c>
      <c r="F18" s="10">
        <f t="shared" si="0"/>
        <v>540000</v>
      </c>
      <c r="H18" s="11">
        <f>0.25*MIN(C18:F18)+0.75*MAX(C18:F18)</f>
        <v>459000</v>
      </c>
      <c r="I18" s="11"/>
      <c r="J18" s="11">
        <f>MAX(C18:F18)</f>
        <v>540000</v>
      </c>
      <c r="K18" s="11">
        <f>AVERAGE(C18:F18)</f>
        <v>378000</v>
      </c>
      <c r="L18" s="11">
        <f>H27</f>
        <v>81000</v>
      </c>
    </row>
    <row r="19" spans="2:12" ht="22.2" thickTop="1" thickBot="1" x14ac:dyDescent="0.35">
      <c r="B19" s="12">
        <v>750</v>
      </c>
      <c r="C19" s="10">
        <f>$B19*$C$13+(C$17-$B19)*$C$14</f>
        <v>189000</v>
      </c>
      <c r="D19" s="10">
        <f t="shared" ref="D18:F20" si="1">$B19*$C$13+(D$17-$B19)*$C$14</f>
        <v>297000</v>
      </c>
      <c r="E19" s="10">
        <f t="shared" si="1"/>
        <v>405000</v>
      </c>
      <c r="F19" s="10">
        <f t="shared" si="0"/>
        <v>513000</v>
      </c>
      <c r="H19" s="13">
        <f>0.25*MIN(C19:F19)+0.75*MAX(C19:F19)</f>
        <v>432000</v>
      </c>
      <c r="I19" s="13">
        <f>AVERAGE(C19:F19)</f>
        <v>351000</v>
      </c>
      <c r="J19" s="11">
        <f t="shared" ref="J19:J23" si="2">MAX(C19:F19)</f>
        <v>513000</v>
      </c>
      <c r="K19" s="13">
        <f>AVERAGE(C19:F19)</f>
        <v>351000</v>
      </c>
      <c r="L19" s="13">
        <f t="shared" ref="L19:L23" si="3">H28</f>
        <v>54000</v>
      </c>
    </row>
    <row r="20" spans="2:12" ht="22.2" thickTop="1" thickBot="1" x14ac:dyDescent="0.35">
      <c r="B20" s="14">
        <v>1500</v>
      </c>
      <c r="C20" s="15">
        <f>$B20*$C$13+($B20-C$17)*$C$15</f>
        <v>274000</v>
      </c>
      <c r="D20" s="13">
        <f>B20*C13</f>
        <v>270000</v>
      </c>
      <c r="E20" s="10">
        <f t="shared" si="1"/>
        <v>378000</v>
      </c>
      <c r="F20" s="10">
        <f t="shared" si="0"/>
        <v>486000</v>
      </c>
      <c r="H20" s="13">
        <f>0.25*MIN(C20:F20)+0.75*MAX(C20:F20)</f>
        <v>432000</v>
      </c>
      <c r="I20" s="11">
        <f>AVERAGE(C20:F20)</f>
        <v>352000</v>
      </c>
      <c r="J20" s="11">
        <f t="shared" si="2"/>
        <v>486000</v>
      </c>
      <c r="K20" s="11">
        <f t="shared" ref="K20:K23" si="4">AVERAGE(C20:F20)</f>
        <v>352000</v>
      </c>
      <c r="L20" s="11">
        <f t="shared" si="3"/>
        <v>85000</v>
      </c>
    </row>
    <row r="21" spans="2:12" ht="22.2" thickTop="1" thickBot="1" x14ac:dyDescent="0.35">
      <c r="B21" s="12">
        <v>2250</v>
      </c>
      <c r="C21" s="15">
        <f t="shared" ref="C21:F23" si="5">$B21*$C$13+($B21-C$17)*$C$15</f>
        <v>415000</v>
      </c>
      <c r="D21" s="15">
        <f t="shared" ref="C21:E23" si="6">$B21*$C$13+($B21-D$17)*$C$15</f>
        <v>411000</v>
      </c>
      <c r="E21" s="15">
        <f t="shared" si="6"/>
        <v>407000</v>
      </c>
      <c r="F21" s="10">
        <f t="shared" si="0"/>
        <v>459000</v>
      </c>
      <c r="H21" s="11">
        <f>0.25*MIN(C21:F21)+0.75*MAX(C21:F21)</f>
        <v>446000</v>
      </c>
      <c r="I21" s="11"/>
      <c r="J21" s="13">
        <f>MAX(C21:F21)</f>
        <v>459000</v>
      </c>
      <c r="K21" s="11">
        <f>AVERAGE(C21:F21)</f>
        <v>423000</v>
      </c>
      <c r="L21" s="11">
        <f t="shared" si="3"/>
        <v>226000</v>
      </c>
    </row>
    <row r="22" spans="2:12" ht="21.6" thickBot="1" x14ac:dyDescent="0.35">
      <c r="B22" s="9">
        <v>3000</v>
      </c>
      <c r="C22" s="15">
        <f t="shared" si="5"/>
        <v>556000</v>
      </c>
      <c r="D22" s="15">
        <f t="shared" si="6"/>
        <v>552000</v>
      </c>
      <c r="E22" s="15">
        <f t="shared" si="6"/>
        <v>548000</v>
      </c>
      <c r="F22" s="15">
        <f>$B22*$C$13+($B22-F$17)*$C$15</f>
        <v>544000</v>
      </c>
      <c r="H22" s="11">
        <f t="shared" ref="H22" si="7">0.25*MIN(C22:F22)+0.75*MAX(C22:F22)</f>
        <v>553000</v>
      </c>
      <c r="I22" s="11"/>
      <c r="J22" s="11">
        <f t="shared" si="2"/>
        <v>556000</v>
      </c>
      <c r="K22" s="11">
        <f t="shared" si="4"/>
        <v>550000</v>
      </c>
      <c r="L22" s="11">
        <f t="shared" si="3"/>
        <v>367000</v>
      </c>
    </row>
    <row r="23" spans="2:12" ht="22.2" thickTop="1" thickBot="1" x14ac:dyDescent="0.35">
      <c r="B23" s="16">
        <v>3750</v>
      </c>
      <c r="C23" s="15">
        <f t="shared" si="5"/>
        <v>697000</v>
      </c>
      <c r="D23" s="15">
        <f t="shared" si="5"/>
        <v>693000</v>
      </c>
      <c r="E23" s="15">
        <f t="shared" si="5"/>
        <v>689000</v>
      </c>
      <c r="F23" s="15">
        <f t="shared" si="5"/>
        <v>685000</v>
      </c>
      <c r="H23" s="11">
        <f>0.25*MIN(C23:F23)+0.75*MAX(C23:F23)</f>
        <v>694000</v>
      </c>
      <c r="I23" s="11"/>
      <c r="J23" s="11">
        <f t="shared" si="2"/>
        <v>697000</v>
      </c>
      <c r="K23" s="11">
        <f t="shared" si="4"/>
        <v>691000</v>
      </c>
      <c r="L23" s="11">
        <f t="shared" si="3"/>
        <v>508000</v>
      </c>
    </row>
    <row r="25" spans="2:12" ht="15" thickBot="1" x14ac:dyDescent="0.35">
      <c r="B25" t="s">
        <v>16</v>
      </c>
    </row>
    <row r="26" spans="2:12" ht="21.6" thickBot="1" x14ac:dyDescent="0.35">
      <c r="B26" s="7" t="s">
        <v>11</v>
      </c>
      <c r="C26" s="7">
        <f>C17</f>
        <v>1000</v>
      </c>
      <c r="D26" s="7">
        <f t="shared" ref="D26:F26" si="8">D17</f>
        <v>1500</v>
      </c>
      <c r="E26" s="7">
        <f t="shared" si="8"/>
        <v>2000</v>
      </c>
      <c r="F26" s="7">
        <f t="shared" si="8"/>
        <v>2500</v>
      </c>
      <c r="H26" s="8" t="s">
        <v>17</v>
      </c>
    </row>
    <row r="27" spans="2:12" ht="22.2" thickTop="1" thickBot="1" x14ac:dyDescent="0.35">
      <c r="B27" s="9">
        <f t="shared" ref="B27:B32" si="9">B18</f>
        <v>0</v>
      </c>
      <c r="C27" s="11">
        <f>C18-MIN(C$18:C$23)</f>
        <v>27000</v>
      </c>
      <c r="D27" s="11">
        <f>D18-MIN(D$18:D$23)</f>
        <v>54000</v>
      </c>
      <c r="E27" s="11">
        <f t="shared" ref="D27:F27" si="10">E18-MIN(E$18:E$23)</f>
        <v>54000</v>
      </c>
      <c r="F27" s="11">
        <f t="shared" si="10"/>
        <v>81000</v>
      </c>
      <c r="G27" s="17"/>
      <c r="H27" s="11">
        <f>MAX(C27:F27)</f>
        <v>81000</v>
      </c>
    </row>
    <row r="28" spans="2:12" ht="22.2" thickTop="1" thickBot="1" x14ac:dyDescent="0.35">
      <c r="B28" s="12">
        <f t="shared" si="9"/>
        <v>750</v>
      </c>
      <c r="C28" s="13">
        <f>C19-MIN(C$18:C$23)</f>
        <v>0</v>
      </c>
      <c r="D28" s="11">
        <f t="shared" ref="C28:F32" si="11">D19-MIN(D$18:D$23)</f>
        <v>27000</v>
      </c>
      <c r="E28" s="11">
        <f t="shared" si="11"/>
        <v>27000</v>
      </c>
      <c r="F28" s="11">
        <f t="shared" si="11"/>
        <v>54000</v>
      </c>
      <c r="G28" s="17"/>
      <c r="H28" s="13">
        <f t="shared" ref="H28:H32" si="12">MAX(C28:F28)</f>
        <v>54000</v>
      </c>
    </row>
    <row r="29" spans="2:12" ht="21.6" thickBot="1" x14ac:dyDescent="0.35">
      <c r="B29" s="14">
        <f t="shared" si="9"/>
        <v>1500</v>
      </c>
      <c r="C29" s="11">
        <f t="shared" si="11"/>
        <v>85000</v>
      </c>
      <c r="D29" s="13">
        <f>D20-MIN(D$18:D$23)</f>
        <v>0</v>
      </c>
      <c r="E29" s="13">
        <f t="shared" si="11"/>
        <v>0</v>
      </c>
      <c r="F29" s="11">
        <f t="shared" si="11"/>
        <v>27000</v>
      </c>
      <c r="G29" s="17"/>
      <c r="H29" s="11">
        <f t="shared" si="12"/>
        <v>85000</v>
      </c>
    </row>
    <row r="30" spans="2:12" ht="22.2" thickTop="1" thickBot="1" x14ac:dyDescent="0.35">
      <c r="B30" s="12">
        <f t="shared" si="9"/>
        <v>2250</v>
      </c>
      <c r="C30" s="11">
        <f t="shared" si="11"/>
        <v>226000</v>
      </c>
      <c r="D30" s="11">
        <f t="shared" si="11"/>
        <v>141000</v>
      </c>
      <c r="E30" s="11">
        <f t="shared" si="11"/>
        <v>29000</v>
      </c>
      <c r="F30" s="13">
        <f>F21-MIN(F$18:F$23)</f>
        <v>0</v>
      </c>
      <c r="G30" s="17"/>
      <c r="H30" s="11">
        <f t="shared" si="12"/>
        <v>226000</v>
      </c>
    </row>
    <row r="31" spans="2:12" ht="21.6" thickBot="1" x14ac:dyDescent="0.35">
      <c r="B31" s="9">
        <f t="shared" si="9"/>
        <v>3000</v>
      </c>
      <c r="C31" s="11">
        <f t="shared" si="11"/>
        <v>367000</v>
      </c>
      <c r="D31" s="11">
        <f t="shared" si="11"/>
        <v>282000</v>
      </c>
      <c r="E31" s="11">
        <f t="shared" si="11"/>
        <v>170000</v>
      </c>
      <c r="F31" s="11">
        <f t="shared" si="11"/>
        <v>85000</v>
      </c>
      <c r="G31" s="17"/>
      <c r="H31" s="11">
        <f t="shared" si="12"/>
        <v>367000</v>
      </c>
    </row>
    <row r="32" spans="2:12" ht="22.2" thickTop="1" thickBot="1" x14ac:dyDescent="0.35">
      <c r="B32" s="16">
        <f t="shared" si="9"/>
        <v>3750</v>
      </c>
      <c r="C32" s="11">
        <f>C23-MIN(C$18:C$23)</f>
        <v>508000</v>
      </c>
      <c r="D32" s="11">
        <f t="shared" si="11"/>
        <v>423000</v>
      </c>
      <c r="E32" s="11">
        <f t="shared" si="11"/>
        <v>311000</v>
      </c>
      <c r="F32" s="11">
        <f t="shared" si="11"/>
        <v>226000</v>
      </c>
      <c r="G32" s="17"/>
      <c r="H32" s="11">
        <f t="shared" si="12"/>
        <v>508000</v>
      </c>
    </row>
    <row r="34" spans="2:2" x14ac:dyDescent="0.3">
      <c r="B34" t="s">
        <v>18</v>
      </c>
    </row>
    <row r="35" spans="2:2" x14ac:dyDescent="0.3">
      <c r="B35" t="s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2020-08-12T22:56:17Z</dcterms:created>
  <dcterms:modified xsi:type="dcterms:W3CDTF">2021-08-24T00:29:09Z</dcterms:modified>
</cp:coreProperties>
</file>