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Santiago\Documentos\UCC-Santi\4to\Economia\Practico\"/>
    </mc:Choice>
  </mc:AlternateContent>
  <xr:revisionPtr revIDLastSave="0" documentId="13_ncr:1_{0AEB7047-956C-44DC-8159-23D9567C550C}" xr6:coauthVersionLast="47" xr6:coauthVersionMax="47" xr10:uidLastSave="{00000000-0000-0000-0000-000000000000}"/>
  <bookViews>
    <workbookView xWindow="-120" yWindow="-120" windowWidth="24240" windowHeight="13140" tabRatio="917" activeTab="6" xr2:uid="{00000000-000D-0000-FFFF-FFFF00000000}"/>
  </bookViews>
  <sheets>
    <sheet name="PROD CP-1" sheetId="1" r:id="rId1"/>
    <sheet name="PROD LP" sheetId="3" r:id="rId2"/>
    <sheet name="COSTOS CP-2" sheetId="10" r:id="rId3"/>
    <sheet name="COSTOS LP" sheetId="5" r:id="rId4"/>
    <sheet name="OFERTA" sheetId="6" r:id="rId5"/>
    <sheet name="PROD CP-2" sheetId="2" r:id="rId6"/>
    <sheet name="COSTOS CP" sheetId="4" r:id="rId7"/>
    <sheet name="COSTOS CP-3" sheetId="13"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2" i="4" l="1"/>
  <c r="E52" i="4"/>
  <c r="E27" i="4"/>
  <c r="D27" i="4"/>
  <c r="F13" i="6"/>
  <c r="G24" i="10"/>
  <c r="G27" i="10"/>
  <c r="F21" i="10"/>
  <c r="E20" i="10"/>
  <c r="D22" i="10"/>
  <c r="G22" i="10" s="1"/>
  <c r="D23" i="10"/>
  <c r="G23" i="10" s="1"/>
  <c r="D24" i="10"/>
  <c r="D25" i="10"/>
  <c r="D26" i="10"/>
  <c r="D27" i="10"/>
  <c r="D28" i="10"/>
  <c r="G28" i="10" s="1"/>
  <c r="D21" i="10"/>
  <c r="G21" i="10" s="1"/>
  <c r="C21" i="10"/>
  <c r="C22" i="10" s="1"/>
  <c r="F22" i="10" l="1"/>
  <c r="C23" i="10"/>
  <c r="E22" i="10"/>
  <c r="E23" i="10"/>
  <c r="E21" i="10"/>
  <c r="G26" i="10"/>
  <c r="G25" i="10"/>
  <c r="L47" i="5"/>
  <c r="L51" i="5"/>
  <c r="L52" i="5"/>
  <c r="L53" i="5"/>
  <c r="L54" i="5"/>
  <c r="K46" i="5"/>
  <c r="L46" i="5" s="1"/>
  <c r="K47" i="5"/>
  <c r="K48" i="5"/>
  <c r="L48" i="5" s="1"/>
  <c r="K49" i="5"/>
  <c r="L49" i="5" s="1"/>
  <c r="K50" i="5"/>
  <c r="L50" i="5" s="1"/>
  <c r="K51" i="5"/>
  <c r="K52" i="5"/>
  <c r="K53" i="5"/>
  <c r="K54" i="5"/>
  <c r="K45" i="5"/>
  <c r="Q13" i="13"/>
  <c r="Q12" i="13"/>
  <c r="D44" i="3"/>
  <c r="H23" i="10" l="1"/>
  <c r="I23" i="10"/>
  <c r="I21" i="10"/>
  <c r="H21" i="10"/>
  <c r="H22" i="10"/>
  <c r="I22" i="10"/>
  <c r="C24" i="10"/>
  <c r="F23" i="10"/>
  <c r="Q20" i="13"/>
  <c r="R20" i="13"/>
  <c r="Q21" i="13"/>
  <c r="R21" i="13"/>
  <c r="Q22" i="13"/>
  <c r="R22" i="13"/>
  <c r="Q23" i="13"/>
  <c r="R23" i="13"/>
  <c r="Q24" i="13"/>
  <c r="R24" i="13"/>
  <c r="R19" i="13"/>
  <c r="Q19" i="13"/>
  <c r="J21" i="13"/>
  <c r="J23" i="13" s="1"/>
  <c r="K20" i="13"/>
  <c r="G20" i="13"/>
  <c r="G22" i="13" s="1"/>
  <c r="I23" i="13" s="1"/>
  <c r="M19" i="13"/>
  <c r="L19" i="13"/>
  <c r="K19" i="13"/>
  <c r="I19" i="13"/>
  <c r="H19" i="13"/>
  <c r="G19" i="13"/>
  <c r="R17" i="13"/>
  <c r="Q17" i="13"/>
  <c r="C25" i="10" l="1"/>
  <c r="E24" i="10"/>
  <c r="F24" i="10"/>
  <c r="G21" i="13"/>
  <c r="K21" i="13"/>
  <c r="H24" i="10" l="1"/>
  <c r="I24" i="10"/>
  <c r="C26" i="10"/>
  <c r="F25" i="10"/>
  <c r="E25" i="10"/>
  <c r="K23" i="13"/>
  <c r="H11" i="6"/>
  <c r="H12" i="6"/>
  <c r="H13" i="6"/>
  <c r="H14" i="6"/>
  <c r="H15" i="6"/>
  <c r="H16" i="6"/>
  <c r="F11" i="6"/>
  <c r="F12" i="6"/>
  <c r="F14" i="6"/>
  <c r="F15" i="6"/>
  <c r="F16" i="6"/>
  <c r="E11" i="6"/>
  <c r="E12" i="6"/>
  <c r="E13" i="6"/>
  <c r="E14" i="6"/>
  <c r="E15" i="6"/>
  <c r="E16" i="6"/>
  <c r="D11" i="6"/>
  <c r="D12" i="6"/>
  <c r="D13" i="6"/>
  <c r="D14" i="6"/>
  <c r="D15" i="6"/>
  <c r="D16" i="6"/>
  <c r="H25" i="10" l="1"/>
  <c r="I25" i="10"/>
  <c r="C27" i="10"/>
  <c r="F26" i="10"/>
  <c r="E26" i="10"/>
  <c r="G13" i="6"/>
  <c r="G15" i="6"/>
  <c r="G11" i="6"/>
  <c r="G16" i="6"/>
  <c r="G12" i="6"/>
  <c r="G14" i="6"/>
  <c r="H26" i="10" l="1"/>
  <c r="I26" i="10"/>
  <c r="C28" i="10"/>
  <c r="F27" i="10"/>
  <c r="E27" i="10"/>
  <c r="L63" i="5"/>
  <c r="L64" i="5"/>
  <c r="M64" i="5" s="1"/>
  <c r="L65" i="5"/>
  <c r="L66" i="5"/>
  <c r="L67" i="5"/>
  <c r="L68" i="5"/>
  <c r="M68" i="5" s="1"/>
  <c r="L69" i="5"/>
  <c r="L70" i="5"/>
  <c r="L71" i="5"/>
  <c r="L62" i="5"/>
  <c r="H27" i="10" l="1"/>
  <c r="I27" i="10"/>
  <c r="F28" i="10"/>
  <c r="E28" i="10"/>
  <c r="M65" i="5"/>
  <c r="M69" i="5"/>
  <c r="M71" i="5"/>
  <c r="M67" i="5"/>
  <c r="M63" i="5"/>
  <c r="M66" i="5"/>
  <c r="M70" i="5"/>
  <c r="H28" i="10" l="1"/>
  <c r="I28" i="10"/>
  <c r="N47" i="4"/>
  <c r="N50" i="4" s="1"/>
  <c r="M47" i="4"/>
  <c r="M50" i="4" s="1"/>
  <c r="L47" i="4"/>
  <c r="L50" i="4" s="1"/>
  <c r="K47" i="4"/>
  <c r="K50" i="4" s="1"/>
  <c r="J47" i="4"/>
  <c r="J50" i="4" s="1"/>
  <c r="I47" i="4"/>
  <c r="I50" i="4" s="1"/>
  <c r="H47" i="4"/>
  <c r="H50" i="4" s="1"/>
  <c r="G47" i="4"/>
  <c r="G50" i="4" s="1"/>
  <c r="F47" i="4"/>
  <c r="F50" i="4" s="1"/>
  <c r="E47" i="4"/>
  <c r="D47" i="4"/>
  <c r="D48" i="4" s="1"/>
  <c r="E46" i="4"/>
  <c r="F46" i="4" s="1"/>
  <c r="G46" i="4" s="1"/>
  <c r="G49" i="4" s="1"/>
  <c r="F27" i="4"/>
  <c r="G27" i="4"/>
  <c r="H27" i="4"/>
  <c r="I27" i="4"/>
  <c r="J27" i="4"/>
  <c r="K27" i="4"/>
  <c r="L27" i="4"/>
  <c r="M27" i="4"/>
  <c r="N27" i="4"/>
  <c r="D28" i="4"/>
  <c r="E26" i="4"/>
  <c r="F26" i="4" s="1"/>
  <c r="G26" i="4" s="1"/>
  <c r="H26" i="4" s="1"/>
  <c r="E49" i="4" l="1"/>
  <c r="E48" i="4"/>
  <c r="E50" i="4"/>
  <c r="F49" i="4"/>
  <c r="H46" i="4"/>
  <c r="G48" i="4"/>
  <c r="F48" i="4"/>
  <c r="E28" i="4"/>
  <c r="I26" i="4"/>
  <c r="J26" i="4" s="1"/>
  <c r="K26" i="4" s="1"/>
  <c r="L26" i="4" s="1"/>
  <c r="H28" i="4"/>
  <c r="G28" i="4"/>
  <c r="F28" i="4"/>
  <c r="G51" i="4" l="1"/>
  <c r="G52" i="4"/>
  <c r="E51" i="4"/>
  <c r="F52" i="4"/>
  <c r="F51" i="4"/>
  <c r="I46" i="4"/>
  <c r="H49" i="4"/>
  <c r="I28" i="4"/>
  <c r="H48" i="4"/>
  <c r="I48" i="4"/>
  <c r="K28" i="4"/>
  <c r="J28" i="4"/>
  <c r="M26" i="4"/>
  <c r="L28" i="4"/>
  <c r="I51" i="4" l="1"/>
  <c r="I52" i="4"/>
  <c r="H51" i="4"/>
  <c r="H52" i="4"/>
  <c r="J46" i="4"/>
  <c r="I49" i="4"/>
  <c r="N26" i="4"/>
  <c r="N28" i="4" s="1"/>
  <c r="M28" i="4"/>
  <c r="K46" i="4" l="1"/>
  <c r="J49" i="4"/>
  <c r="J48" i="4"/>
  <c r="J52" i="4" l="1"/>
  <c r="J51" i="4"/>
  <c r="K49" i="4"/>
  <c r="L46" i="4"/>
  <c r="K48" i="4"/>
  <c r="L49" i="4" l="1"/>
  <c r="M46" i="4"/>
  <c r="L48" i="4"/>
  <c r="K51" i="4"/>
  <c r="K52" i="4"/>
  <c r="L52" i="4" l="1"/>
  <c r="L51" i="4"/>
  <c r="M49" i="4"/>
  <c r="M48" i="4"/>
  <c r="N46" i="4"/>
  <c r="M51" i="4" l="1"/>
  <c r="N48" i="4"/>
  <c r="N49" i="4"/>
  <c r="N52" i="4" l="1"/>
  <c r="N51" i="4"/>
  <c r="G33" i="3" l="1"/>
  <c r="J38" i="3"/>
  <c r="J37" i="3"/>
  <c r="J36" i="3"/>
  <c r="J35" i="3"/>
  <c r="J34" i="3"/>
  <c r="J33" i="3"/>
  <c r="J32" i="3"/>
  <c r="G38" i="3"/>
  <c r="G37" i="3"/>
  <c r="G36" i="3"/>
  <c r="G35" i="3"/>
  <c r="G34" i="3"/>
  <c r="G32" i="3"/>
  <c r="D38" i="3"/>
  <c r="D32" i="3"/>
  <c r="D34" i="3"/>
  <c r="D35" i="3"/>
  <c r="D36" i="3"/>
  <c r="D37" i="3"/>
  <c r="D33" i="3"/>
  <c r="H51" i="1"/>
  <c r="I51" i="1"/>
  <c r="J51" i="1"/>
  <c r="H52" i="1"/>
  <c r="I52" i="1"/>
  <c r="J52" i="1"/>
  <c r="H53" i="1"/>
  <c r="I53" i="1"/>
  <c r="J53" i="1"/>
  <c r="H54" i="1"/>
  <c r="I54" i="1"/>
  <c r="J54" i="1"/>
  <c r="H55" i="1"/>
  <c r="I55" i="1"/>
  <c r="J55" i="1"/>
  <c r="H56" i="1"/>
  <c r="I56" i="1"/>
  <c r="J56" i="1"/>
  <c r="H57" i="1"/>
  <c r="I57" i="1"/>
  <c r="J57" i="1"/>
  <c r="H58" i="1"/>
  <c r="I58" i="1"/>
  <c r="J58" i="1"/>
  <c r="J50" i="1"/>
  <c r="I50" i="1"/>
  <c r="H50" i="1"/>
  <c r="J49" i="1"/>
  <c r="I49" i="1"/>
  <c r="H49" i="1"/>
  <c r="J34" i="1"/>
  <c r="J35" i="1"/>
  <c r="J36" i="1"/>
  <c r="J37" i="1"/>
  <c r="J38" i="1"/>
  <c r="J39" i="1"/>
  <c r="J40" i="1"/>
  <c r="J41" i="1"/>
  <c r="J42" i="1"/>
  <c r="J33" i="1"/>
  <c r="I34" i="1"/>
  <c r="I35" i="1"/>
  <c r="I36" i="1"/>
  <c r="I37" i="1"/>
  <c r="I38" i="1"/>
  <c r="I39" i="1"/>
  <c r="I40" i="1"/>
  <c r="I41" i="1"/>
  <c r="I42" i="1"/>
  <c r="I33" i="1"/>
  <c r="H42" i="1"/>
  <c r="H41" i="1"/>
  <c r="H40" i="1"/>
  <c r="H39" i="1"/>
  <c r="H38" i="1"/>
  <c r="H37" i="1"/>
  <c r="H36" i="1"/>
  <c r="H35" i="1"/>
  <c r="H34" i="1"/>
  <c r="H33" i="1"/>
  <c r="H17" i="1"/>
  <c r="H18" i="1"/>
  <c r="H19" i="1"/>
  <c r="H20" i="1"/>
  <c r="H21" i="1"/>
  <c r="H22" i="1"/>
  <c r="H23" i="1"/>
  <c r="H24" i="1"/>
  <c r="H25" i="1"/>
  <c r="H16" i="1"/>
  <c r="F51" i="2" l="1"/>
  <c r="N52" i="2"/>
  <c r="M52" i="2"/>
  <c r="L52" i="2"/>
  <c r="K52" i="2"/>
  <c r="J52" i="2"/>
  <c r="I52" i="2"/>
  <c r="H52" i="2"/>
  <c r="G52" i="2"/>
  <c r="F52" i="2"/>
  <c r="E52" i="2"/>
  <c r="N51" i="2"/>
  <c r="M51" i="2"/>
  <c r="L51" i="2"/>
  <c r="K51" i="2"/>
  <c r="J51" i="2"/>
  <c r="I51" i="2"/>
  <c r="H51" i="2"/>
  <c r="G51" i="2"/>
  <c r="E51" i="2"/>
</calcChain>
</file>

<file path=xl/sharedStrings.xml><?xml version="1.0" encoding="utf-8"?>
<sst xmlns="http://schemas.openxmlformats.org/spreadsheetml/2006/main" count="270" uniqueCount="150">
  <si>
    <t>K</t>
  </si>
  <si>
    <t>Equipamiento / maquinaria</t>
  </si>
  <si>
    <t>L</t>
  </si>
  <si>
    <t>Mano de Obra</t>
  </si>
  <si>
    <t>Q</t>
  </si>
  <si>
    <t xml:space="preserve">Produccion Total </t>
  </si>
  <si>
    <t>Pme</t>
  </si>
  <si>
    <t>Produccion Media</t>
  </si>
  <si>
    <t>Pmg</t>
  </si>
  <si>
    <t>Produccion Marginal</t>
  </si>
  <si>
    <t>Enunciado</t>
  </si>
  <si>
    <t>Usted toma el cargo de gerente de producción en una industria que produce piezas prefabricadas para la construcción. Para la producción, la planta cuenta con maquinas, equipos y mano de obra. La gerencia le comunica que se encuentran imposibilitados de comprar nueva maquinaria para rediseñar sus procesos de producción por lo que lo único que podrá hacer para alcanzar los objetivos de producción es tomar mano de obra y emplear los equipos disponibles. Gracias a que la empresa tiene varios años en el mercado, usted dispone de información de cantidades de piezas producidas por mes, con el equipamiento actual, y la mano de obra contratada cada mes:</t>
  </si>
  <si>
    <t xml:space="preserve"> Determine:</t>
  </si>
  <si>
    <r>
      <t>a.</t>
    </r>
    <r>
      <rPr>
        <sz val="7"/>
        <color theme="1"/>
        <rFont val="Times New Roman"/>
        <family val="1"/>
      </rPr>
      <t xml:space="preserve">       </t>
    </r>
    <r>
      <rPr>
        <sz val="11"/>
        <color theme="1"/>
        <rFont val="Calibri"/>
        <family val="2"/>
        <scheme val="minor"/>
      </rPr>
      <t>La curva de producción total a corto plazo</t>
    </r>
  </si>
  <si>
    <r>
      <t>b.</t>
    </r>
    <r>
      <rPr>
        <sz val="7"/>
        <color theme="1"/>
        <rFont val="Times New Roman"/>
        <family val="1"/>
      </rPr>
      <t xml:space="preserve">      </t>
    </r>
    <r>
      <rPr>
        <sz val="11"/>
        <color theme="1"/>
        <rFont val="Calibri"/>
        <family val="2"/>
        <scheme val="minor"/>
      </rPr>
      <t>Las curvas de producción media y producción marginal</t>
    </r>
  </si>
  <si>
    <r>
      <t>c.</t>
    </r>
    <r>
      <rPr>
        <sz val="7"/>
        <color theme="1"/>
        <rFont val="Times New Roman"/>
        <family val="1"/>
      </rPr>
      <t xml:space="preserve">       </t>
    </r>
    <r>
      <rPr>
        <sz val="11"/>
        <color theme="1"/>
        <rFont val="Calibri"/>
        <family val="2"/>
        <scheme val="minor"/>
      </rPr>
      <t>Identifique zonas de rendimientos crecientes y rendimientos decrecientes</t>
    </r>
  </si>
  <si>
    <r>
      <t>d.</t>
    </r>
    <r>
      <rPr>
        <sz val="7"/>
        <color theme="1"/>
        <rFont val="Times New Roman"/>
        <family val="1"/>
      </rPr>
      <t xml:space="preserve">      </t>
    </r>
    <r>
      <rPr>
        <sz val="11"/>
        <color theme="1"/>
        <rFont val="Calibri"/>
        <family val="2"/>
        <scheme val="minor"/>
      </rPr>
      <t>Identifique la cantidad de mano de obra necesaria para obtener la máxima producción</t>
    </r>
  </si>
  <si>
    <r>
      <t>e.</t>
    </r>
    <r>
      <rPr>
        <sz val="7"/>
        <color theme="1"/>
        <rFont val="Times New Roman"/>
        <family val="1"/>
      </rPr>
      <t xml:space="preserve">      </t>
    </r>
    <r>
      <rPr>
        <sz val="11"/>
        <color theme="1"/>
        <rFont val="Calibri"/>
        <family val="2"/>
        <scheme val="minor"/>
      </rPr>
      <t>Identifique la región económica de producción.</t>
    </r>
  </si>
  <si>
    <t>a.       La curva de producción total a corto plazo</t>
  </si>
  <si>
    <t>b.      Las curvas de producción media y producción marginal</t>
  </si>
  <si>
    <t>donde K representa el capital anual, L la cantidad de trabajadores empleados y q la cantidad de bienes producidos al año.</t>
  </si>
  <si>
    <t>Usted a calibrado su ecuación de acuerdo a la situación actual de la empresa, que se encuentra produciendo 18 millones de bienes al año, con 30 empleados y un capital K=10.</t>
  </si>
  <si>
    <t>Usted se encuentra trabajando una industria que produce bienes de consumo. Sus insumos de producción son maquinarias y mano de obra. La empresa está planeando invertir en maquinaria para incrementar la producción. Se le pide a usted que determine cuál es la función que explica la producción de la empresa, en función de las variables principales. Al cabo de un tiempo de trabajo, usted presenta la siguiente función de producción:</t>
  </si>
  <si>
    <t>Determine:</t>
  </si>
  <si>
    <r>
      <t>a.</t>
    </r>
    <r>
      <rPr>
        <sz val="7"/>
        <color theme="1"/>
        <rFont val="Times New Roman"/>
        <family val="1"/>
      </rPr>
      <t xml:space="preserve">       </t>
    </r>
    <r>
      <rPr>
        <sz val="11"/>
        <color theme="1"/>
        <rFont val="Calibri"/>
        <family val="2"/>
        <scheme val="minor"/>
      </rPr>
      <t>De acuerdo a su función, cuantos empleados debería tener la empresa para llegar al máximo de producción anual posible, con la maquinaria actual. Represente la función de producción.</t>
    </r>
  </si>
  <si>
    <r>
      <t>b.</t>
    </r>
    <r>
      <rPr>
        <sz val="7"/>
        <color theme="1"/>
        <rFont val="Times New Roman"/>
        <family val="1"/>
      </rPr>
      <t xml:space="preserve">      </t>
    </r>
    <r>
      <rPr>
        <sz val="11"/>
        <color theme="1"/>
        <rFont val="Calibri"/>
        <family val="2"/>
        <scheme val="minor"/>
      </rPr>
      <t>Determine la productividad media y marginal de la empresa para distintas cantidades de empleados, trabajando con la maquinaria existente.</t>
    </r>
  </si>
  <si>
    <t>c.     Plantee el escenario en que  la empresa invierte en capital, comprando más de la misma maquinaria. K aumenta un 10%. Cuál sería la nueva producción anual  máxima posible y cuantos empleados necesitaría para alcanzarla? Represente la nueva función de producción y las curvas de productividad media y marginal.</t>
  </si>
  <si>
    <t>a.       De acuerdo a su función, cuantos empleados debería tener la empresa para llegar al máximo de producción anual posible, con la maquinaria actual. Represente la función de producción.</t>
  </si>
  <si>
    <t>b.      Determine la productividad media y marginal de la empresa para distintas cantidades de empleados, trabajando con la maquinaria existente.</t>
  </si>
  <si>
    <t>PMg</t>
  </si>
  <si>
    <t xml:space="preserve"> La empresa para la que usted trabaja tiene dos factores de producción: capital (K) y trabajo (T).
A lo largo de su historia, ha tenido diferentes niveles de producción, los cuales han sido alcanzados con distintas combinaciones de los factores de producción, como se muestra en la tabla a continuación:</t>
  </si>
  <si>
    <t>I  Q= 25 un/mes</t>
  </si>
  <si>
    <t>II    Q=50 un/mes</t>
  </si>
  <si>
    <t>III   Q=75 un/mes</t>
  </si>
  <si>
    <t>T</t>
  </si>
  <si>
    <r>
      <t>a.</t>
    </r>
    <r>
      <rPr>
        <sz val="7"/>
        <color theme="1"/>
        <rFont val="Times New Roman"/>
        <family val="1"/>
      </rPr>
      <t xml:space="preserve">       </t>
    </r>
    <r>
      <rPr>
        <sz val="11"/>
        <color theme="1"/>
        <rFont val="Calibri"/>
        <family val="2"/>
        <scheme val="minor"/>
      </rPr>
      <t>La tasa marginal de sustitución técnica entre puntos sucesivos dentro del rango significativo de la curva.</t>
    </r>
  </si>
  <si>
    <r>
      <t>b.</t>
    </r>
    <r>
      <rPr>
        <sz val="7"/>
        <color theme="1"/>
        <rFont val="Times New Roman"/>
        <family val="1"/>
      </rPr>
      <t xml:space="preserve">      </t>
    </r>
    <r>
      <rPr>
        <sz val="11"/>
        <color theme="1"/>
        <rFont val="Calibri"/>
        <family val="2"/>
        <scheme val="minor"/>
      </rPr>
      <t>Trazar isocuantas y líneas de contorno. Explique que significan.</t>
    </r>
  </si>
  <si>
    <t>TMST 1</t>
  </si>
  <si>
    <t>Lineas de contorno: lineas que unen los puntos de las isocuantas, donde estas dejan de tener pendiente negativa. Fuera de las lineas de contorno, si incrementamos mas de un insumo, debemos incrementar el otro para mantener el mismo nivel de produccion</t>
  </si>
  <si>
    <t>CT=</t>
  </si>
  <si>
    <t>CK=</t>
  </si>
  <si>
    <t>Para  T=</t>
  </si>
  <si>
    <t>K=</t>
  </si>
  <si>
    <t>TMST 2</t>
  </si>
  <si>
    <t>TMST 3</t>
  </si>
  <si>
    <t>CL=</t>
  </si>
  <si>
    <t>CT=CL*T+CK*K</t>
  </si>
  <si>
    <t>K=(CT-CL*T)/CK</t>
  </si>
  <si>
    <t>K=(CT/10)-0,2*T</t>
  </si>
  <si>
    <t>?</t>
  </si>
  <si>
    <t>CT=2*40+10*8=160</t>
  </si>
  <si>
    <t>K=(160/10)-0,2*T</t>
  </si>
  <si>
    <t>CT=2*50+10*6,5=165</t>
  </si>
  <si>
    <t>K=12-0,2*T</t>
  </si>
  <si>
    <r>
      <t>e.</t>
    </r>
    <r>
      <rPr>
        <sz val="7"/>
        <color theme="1"/>
        <rFont val="Times New Roman"/>
        <family val="1"/>
      </rPr>
      <t xml:space="preserve">      </t>
    </r>
    <r>
      <rPr>
        <sz val="11"/>
        <color theme="1"/>
        <rFont val="Calibri"/>
        <family val="2"/>
        <scheme val="minor"/>
      </rPr>
      <t>La ruta de expansión de la empresa</t>
    </r>
  </si>
  <si>
    <t>Para Q=75 un/mes, pendiente 0,2 cuando T=60 y K=8,5</t>
  </si>
  <si>
    <t>CT=2*60+10*8,5=205</t>
  </si>
  <si>
    <t>K=20,5-0,2*T</t>
  </si>
  <si>
    <t>K=(160/10)-0,13*T</t>
  </si>
  <si>
    <r>
      <t>f.</t>
    </r>
    <r>
      <rPr>
        <sz val="11"/>
        <color theme="1"/>
        <rFont val="Times New Roman"/>
        <family val="1"/>
      </rPr>
      <t>        Si debido a una devaluación de la moneda, el salario para a costar 1,3$ (x1000 dolares al mes) y dispone de los $160000 de presupuesto. Suponga que desea mantener el CT y tomas más trabajadores. Cuanto podría producir en el nuevo escenario?</t>
    </r>
  </si>
  <si>
    <r>
      <t>c.</t>
    </r>
    <r>
      <rPr>
        <sz val="7"/>
        <color theme="1"/>
        <rFont val="Times New Roman"/>
        <family val="1"/>
      </rPr>
      <t xml:space="preserve">       </t>
    </r>
    <r>
      <rPr>
        <sz val="11"/>
        <color theme="1"/>
        <rFont val="Calibri"/>
        <family val="2"/>
        <scheme val="minor"/>
      </rPr>
      <t>Teniendo en cuenta que el costo de mano de obra es de $2 por hombre, el costo de las unidades de capital es de $10 encuentre el mínimo costo al que se pueden producir 50un/mes. (Valores en miles de dolares)</t>
    </r>
  </si>
  <si>
    <r>
      <t>d.</t>
    </r>
    <r>
      <rPr>
        <sz val="7"/>
        <color theme="1"/>
        <rFont val="Times New Roman"/>
        <family val="1"/>
      </rPr>
      <t xml:space="preserve">      </t>
    </r>
    <r>
      <rPr>
        <sz val="11"/>
        <color theme="1"/>
        <rFont val="Calibri"/>
        <family val="2"/>
        <scheme val="minor"/>
      </rPr>
      <t>El punto de equilibrio del productor. Para operar con el costo total de 120000$, cuanto es el máximo de unidades que podría producir al mes.</t>
    </r>
  </si>
  <si>
    <r>
      <t>e.</t>
    </r>
    <r>
      <rPr>
        <sz val="7"/>
        <color theme="1"/>
        <rFont val="Times New Roman"/>
        <family val="1"/>
      </rPr>
      <t xml:space="preserve">      </t>
    </r>
    <r>
      <rPr>
        <sz val="11"/>
        <color theme="1"/>
        <rFont val="Calibri"/>
        <family val="2"/>
        <scheme val="minor"/>
      </rPr>
      <t xml:space="preserve">La ruta de expansión de la empresa </t>
    </r>
  </si>
  <si>
    <r>
      <t>f.</t>
    </r>
    <r>
      <rPr>
        <sz val="11"/>
        <color theme="1"/>
        <rFont val="Times New Roman"/>
        <family val="1"/>
      </rPr>
      <t>   Si debido a una devaluación de la moneda, el salario para a costar 1,3$ (x1000 dolares al mes) y dispone de los $160000 de presupuesto. Suponga que desea mantener el CT y tomas más trabajadores. Cuanto podría producir en el nuevo escenario?</t>
    </r>
  </si>
  <si>
    <t>Continuando en su trabajo de gerente de planta en una industria que produce piezas prefabricadas para la construcción. Usted ya había determinado la curva de producción a corto plazo:</t>
  </si>
  <si>
    <r>
      <t>a.</t>
    </r>
    <r>
      <rPr>
        <sz val="7"/>
        <color theme="1"/>
        <rFont val="Times New Roman"/>
        <family val="1"/>
      </rPr>
      <t xml:space="preserve">       </t>
    </r>
    <r>
      <rPr>
        <sz val="11"/>
        <color theme="1"/>
        <rFont val="Calibri"/>
        <family val="2"/>
        <scheme val="minor"/>
      </rPr>
      <t>La curva de costo total, costo variable total y costo fijo total.</t>
    </r>
  </si>
  <si>
    <r>
      <t>b.</t>
    </r>
    <r>
      <rPr>
        <sz val="7"/>
        <color theme="1"/>
        <rFont val="Times New Roman"/>
        <family val="1"/>
      </rPr>
      <t xml:space="preserve">      </t>
    </r>
    <r>
      <rPr>
        <sz val="11"/>
        <color theme="1"/>
        <rFont val="Calibri"/>
        <family val="2"/>
        <scheme val="minor"/>
      </rPr>
      <t>Los costos fijos medios, los costos variables medios, los costos totales medios y los costos marginales. Represéntelos en un sistema de ejes cartesianos</t>
    </r>
  </si>
  <si>
    <r>
      <t>c.</t>
    </r>
    <r>
      <rPr>
        <sz val="7"/>
        <color theme="1"/>
        <rFont val="Times New Roman"/>
        <family val="1"/>
      </rPr>
      <t xml:space="preserve">       </t>
    </r>
    <r>
      <rPr>
        <sz val="11"/>
        <color theme="1"/>
        <rFont val="Calibri"/>
        <family val="2"/>
        <scheme val="minor"/>
      </rPr>
      <t>El punto optimo de producción y represéntelo en el grafico</t>
    </r>
  </si>
  <si>
    <r>
      <t>d.</t>
    </r>
    <r>
      <rPr>
        <sz val="7"/>
        <color theme="1"/>
        <rFont val="Times New Roman"/>
        <family val="1"/>
      </rPr>
      <t xml:space="preserve">      </t>
    </r>
    <r>
      <rPr>
        <sz val="11"/>
        <color theme="1"/>
        <rFont val="Calibri"/>
        <family val="2"/>
        <scheme val="minor"/>
      </rPr>
      <t>Ingrese con el resultado del punto anterior al grafico de la curva de producción e identifique en zona de la curva se encuentra.</t>
    </r>
  </si>
  <si>
    <t>Ahora se dispone a analizar los costos. Usted sabe que la empresa tiene un costo fijo total mensual de 400 mil pesos y que los salarios de los empleados son $60000 por mes cada uno.</t>
  </si>
  <si>
    <t>$</t>
  </si>
  <si>
    <t>sueldo</t>
  </si>
  <si>
    <t>CF</t>
  </si>
  <si>
    <t>Costo Fijo</t>
  </si>
  <si>
    <t>CV</t>
  </si>
  <si>
    <t>Costo Variable</t>
  </si>
  <si>
    <t>CT</t>
  </si>
  <si>
    <t>Costo Total</t>
  </si>
  <si>
    <t>CFMe</t>
  </si>
  <si>
    <t>Costo Fijo Medio</t>
  </si>
  <si>
    <t>CVMe</t>
  </si>
  <si>
    <t>Costo Variable Medio</t>
  </si>
  <si>
    <t>CTMe</t>
  </si>
  <si>
    <t>Costo Total Medio</t>
  </si>
  <si>
    <t>CMg</t>
  </si>
  <si>
    <t>Costo Marginal</t>
  </si>
  <si>
    <t xml:space="preserve">Usted trabaja en una industria autopartista la cual hoy se encuentra produciendo 50 mil piezas mensuales, con un costo promedio mensual de 775000$. La empresa esta pensando en ampliar la producción, modificando la escala de la planta en el largo plazo. Se le solicita a usted que investigue distintas alternativas de escala de planta que la empresa puede construir en el largo plazo. Usted determina que existen 5 alternativas de planta factibles desde el punto de vista tecnológico, y sus costos medios de corto plazo son: </t>
  </si>
  <si>
    <t>Escala de Planta 1</t>
  </si>
  <si>
    <t>Escala de Planta 2</t>
  </si>
  <si>
    <t>Escala de Planta 3</t>
  </si>
  <si>
    <t>Escala de Planta 4</t>
  </si>
  <si>
    <t>Escala de Planta 5</t>
  </si>
  <si>
    <t>CMe CP ($)</t>
  </si>
  <si>
    <t>(Valores expresados en miles)</t>
  </si>
  <si>
    <r>
      <t>a.</t>
    </r>
    <r>
      <rPr>
        <sz val="7"/>
        <color theme="1"/>
        <rFont val="Times New Roman"/>
        <family val="1"/>
      </rPr>
      <t xml:space="preserve">       </t>
    </r>
    <r>
      <rPr>
        <sz val="11"/>
        <color theme="1"/>
        <rFont val="Calibri"/>
        <family val="2"/>
        <scheme val="minor"/>
      </rPr>
      <t>La curva de costo medio en el corto plazo, de cada escala y represéntela en un sistema de ejes cartesianos.</t>
    </r>
  </si>
  <si>
    <r>
      <t>c.</t>
    </r>
    <r>
      <rPr>
        <sz val="7"/>
        <color theme="1"/>
        <rFont val="Times New Roman"/>
        <family val="1"/>
      </rPr>
      <t xml:space="preserve">       </t>
    </r>
    <r>
      <rPr>
        <sz val="11"/>
        <color theme="1"/>
        <rFont val="Calibri"/>
        <family val="2"/>
        <scheme val="minor"/>
      </rPr>
      <t>La curva de costo medio en el largo plazo</t>
    </r>
  </si>
  <si>
    <r>
      <t>d.</t>
    </r>
    <r>
      <rPr>
        <sz val="7"/>
        <color theme="1"/>
        <rFont val="Times New Roman"/>
        <family val="1"/>
      </rPr>
      <t xml:space="preserve">      </t>
    </r>
    <r>
      <rPr>
        <sz val="11"/>
        <color theme="1"/>
        <rFont val="Calibri"/>
        <family val="2"/>
        <scheme val="minor"/>
      </rPr>
      <t>El nivel de producción que, ceteris paribus, produce el costo total mínimo.</t>
    </r>
  </si>
  <si>
    <r>
      <t>e.</t>
    </r>
    <r>
      <rPr>
        <sz val="7"/>
        <color theme="1"/>
        <rFont val="Times New Roman"/>
        <family val="1"/>
      </rPr>
      <t xml:space="preserve">      </t>
    </r>
    <r>
      <rPr>
        <sz val="11"/>
        <color theme="1"/>
        <rFont val="Calibri"/>
        <family val="2"/>
        <scheme val="minor"/>
      </rPr>
      <t>Identifique zonas de rendimiento creciente y zonas de rendimiento decreciente.</t>
    </r>
  </si>
  <si>
    <r>
      <t>b.</t>
    </r>
    <r>
      <rPr>
        <sz val="7"/>
        <color theme="1"/>
        <rFont val="Times New Roman"/>
        <family val="1"/>
      </rPr>
      <t xml:space="preserve">      </t>
    </r>
    <r>
      <rPr>
        <sz val="11"/>
        <color theme="1"/>
        <rFont val="Calibri"/>
        <family val="2"/>
        <scheme val="minor"/>
      </rPr>
      <t>El tamaño de planta más conveniente para producir 200 mil unidades de producción</t>
    </r>
  </si>
  <si>
    <r>
      <t>f.</t>
    </r>
    <r>
      <rPr>
        <sz val="7"/>
        <color theme="1"/>
        <rFont val="Times New Roman"/>
        <family val="1"/>
      </rPr>
      <t xml:space="preserve">        </t>
    </r>
    <r>
      <rPr>
        <sz val="11"/>
        <color theme="1"/>
        <rFont val="Calibri"/>
        <family val="2"/>
        <scheme val="minor"/>
      </rPr>
      <t>La  curva de costos marginales a largo plazo y graficarlas junto con la curva de costos medios a largo plazo.</t>
    </r>
  </si>
  <si>
    <t>Cme</t>
  </si>
  <si>
    <t>Determine la oferta de mercado.</t>
  </si>
  <si>
    <t>P</t>
  </si>
  <si>
    <t>Q1=15+10*P</t>
  </si>
  <si>
    <t>Q2=30+15*P</t>
  </si>
  <si>
    <t>Q3=40+18*P</t>
  </si>
  <si>
    <t>Prod. 1</t>
  </si>
  <si>
    <t>Prod. 2</t>
  </si>
  <si>
    <t>Prod. 3</t>
  </si>
  <si>
    <t>Mercado</t>
  </si>
  <si>
    <t>Σ</t>
  </si>
  <si>
    <t xml:space="preserve"> </t>
  </si>
  <si>
    <r>
      <t>1-</t>
    </r>
    <r>
      <rPr>
        <sz val="7"/>
        <color theme="1"/>
        <rFont val="Times New Roman"/>
        <family val="1"/>
      </rPr>
      <t xml:space="preserve">      </t>
    </r>
    <r>
      <rPr>
        <sz val="11"/>
        <color theme="1"/>
        <rFont val="Calibri"/>
        <family val="2"/>
        <scheme val="minor"/>
      </rPr>
      <t>La empresa en la que usted trabaja como ingeniero, opera con la siguiente función de costos totales:</t>
    </r>
  </si>
  <si>
    <r>
      <t>a.</t>
    </r>
    <r>
      <rPr>
        <sz val="7"/>
        <color theme="1"/>
        <rFont val="Times New Roman"/>
        <family val="1"/>
      </rPr>
      <t xml:space="preserve">       </t>
    </r>
    <r>
      <rPr>
        <sz val="11"/>
        <color theme="1"/>
        <rFont val="Calibri"/>
        <family val="2"/>
        <scheme val="minor"/>
      </rPr>
      <t>Los costos totales, fijos y variables sabiendo que las cantidades factibles de producir van de 0 a 40, con intervalos de a 5. Grafique las curvas.</t>
    </r>
  </si>
  <si>
    <t>Cantidad</t>
  </si>
  <si>
    <t>CFT</t>
  </si>
  <si>
    <t>CVT</t>
  </si>
  <si>
    <t>Supongamos que existen solo 3 productores de un determinado bien y que sus funciones de oferta son las siguientes:
Q1=15+10*P
Q2=30+15*P
Q3=40+18*P
Si estos tres productores son todos los oferentes del mercado, determine la función de oferta de mercado.</t>
  </si>
  <si>
    <t>QM=85+43*P</t>
  </si>
  <si>
    <t>Para realizar su trabajo usted está empleando una tecnología dada. Por la experiencia de muchos años usted sabe cual es la ecuación de CMe de su producción:</t>
  </si>
  <si>
    <t>Se le ha ofrecido una nueva tecnología de producción la cual cuenta con un costo variable promedio de $20 y un costo fijo de $5000</t>
  </si>
  <si>
    <t>Si usted produce 100 unidades, determine si le conviene cambiar la tecnología.</t>
  </si>
  <si>
    <t>Compare los costos variables promedio de las 2 alternativas</t>
  </si>
  <si>
    <t>x</t>
  </si>
  <si>
    <t>CFP</t>
  </si>
  <si>
    <t>CVP</t>
  </si>
  <si>
    <t>FFCC</t>
  </si>
  <si>
    <t>Bitren</t>
  </si>
  <si>
    <t>nueva tec.</t>
  </si>
  <si>
    <t>+</t>
  </si>
  <si>
    <t>=</t>
  </si>
  <si>
    <t>vieja tec.</t>
  </si>
  <si>
    <t>W</t>
  </si>
  <si>
    <t>r</t>
  </si>
  <si>
    <t>CT=w*T+r*K</t>
  </si>
  <si>
    <t>K=(CT/r)-(w/r)*T</t>
  </si>
  <si>
    <t>Cme= CT/Q=0.14*Q²-7Q+150+600/Q</t>
  </si>
  <si>
    <t>CMg= dCT/dQ=3*0.14*Q²-14Q+150</t>
  </si>
  <si>
    <t>CF=</t>
  </si>
  <si>
    <t>CV=</t>
  </si>
  <si>
    <t>CT-600</t>
  </si>
  <si>
    <t>CT=2000+40Q</t>
  </si>
  <si>
    <t>tec existente</t>
  </si>
  <si>
    <t>CT=5000+20Q</t>
  </si>
  <si>
    <t>tec nueva</t>
  </si>
  <si>
    <t>CT(100)</t>
  </si>
  <si>
    <t>CMe</t>
  </si>
  <si>
    <t>Cme=CT/Q</t>
  </si>
  <si>
    <t>CMg=DCT/DQ</t>
  </si>
  <si>
    <t>Para Q=100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</si>
</sst>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0.0"/>
    <numFmt numFmtId="165" formatCode="_-&quot;$&quot;\ * #,##0_-;\-&quot;$&quot;\ * #,##0_-;_-&quot;$&quot;\ * &quot;-&quot;??_-;_-@_-"/>
  </numFmts>
  <fonts count="15" x14ac:knownFonts="1">
    <font>
      <sz val="11"/>
      <color theme="1"/>
      <name val="Calibri"/>
      <family val="2"/>
      <scheme val="minor"/>
    </font>
    <font>
      <sz val="11"/>
      <color theme="0"/>
      <name val="Calibri"/>
      <family val="2"/>
      <scheme val="minor"/>
    </font>
    <font>
      <b/>
      <sz val="12"/>
      <color theme="0"/>
      <name val="Calibri"/>
      <family val="2"/>
      <scheme val="minor"/>
    </font>
    <font>
      <sz val="7"/>
      <color theme="1"/>
      <name val="Times New Roman"/>
      <family val="1"/>
    </font>
    <font>
      <sz val="11"/>
      <color theme="1"/>
      <name val="Calibri"/>
      <family val="2"/>
      <scheme val="minor"/>
    </font>
    <font>
      <sz val="12"/>
      <color theme="1"/>
      <name val="Times New Roman"/>
      <family val="1"/>
    </font>
    <font>
      <sz val="12"/>
      <color rgb="FFFF0000"/>
      <name val="Times New Roman"/>
      <family val="1"/>
    </font>
    <font>
      <sz val="11"/>
      <color theme="1"/>
      <name val="Times New Roman"/>
      <family val="1"/>
    </font>
    <font>
      <sz val="10"/>
      <color theme="1"/>
      <name val="Calibri"/>
      <family val="2"/>
      <scheme val="minor"/>
    </font>
    <font>
      <b/>
      <sz val="11"/>
      <color theme="1"/>
      <name val="Calibri"/>
      <family val="2"/>
      <scheme val="minor"/>
    </font>
    <font>
      <b/>
      <i/>
      <sz val="11"/>
      <color theme="1"/>
      <name val="Calibri"/>
      <family val="2"/>
      <scheme val="minor"/>
    </font>
    <font>
      <sz val="12"/>
      <color theme="1"/>
      <name val="Calibri"/>
      <family val="2"/>
      <scheme val="minor"/>
    </font>
    <font>
      <sz val="11"/>
      <color rgb="FFFF0000"/>
      <name val="Calibri"/>
      <family val="2"/>
      <scheme val="minor"/>
    </font>
    <font>
      <sz val="16"/>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8"/>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top style="medium">
        <color indexed="64"/>
      </top>
      <bottom style="thick">
        <color indexed="64"/>
      </bottom>
      <diagonal/>
    </border>
    <border>
      <left style="medium">
        <color indexed="64"/>
      </left>
      <right style="thick">
        <color indexed="64"/>
      </right>
      <top/>
      <bottom style="thick">
        <color indexed="64"/>
      </bottom>
      <diagonal/>
    </border>
    <border>
      <left/>
      <right style="thick">
        <color indexed="64"/>
      </right>
      <top/>
      <bottom style="thick">
        <color indexed="64"/>
      </bottom>
      <diagonal/>
    </border>
    <border>
      <left style="medium">
        <color indexed="64"/>
      </left>
      <right style="thick">
        <color indexed="64"/>
      </right>
      <top/>
      <bottom/>
      <diagonal/>
    </border>
    <border>
      <left/>
      <right style="thick">
        <color indexed="64"/>
      </right>
      <top/>
      <bottom/>
      <diagonal/>
    </border>
    <border>
      <left style="medium">
        <color indexed="64"/>
      </left>
      <right style="thick">
        <color indexed="64"/>
      </right>
      <top/>
      <bottom style="medium">
        <color indexed="64"/>
      </bottom>
      <diagonal/>
    </border>
    <border>
      <left/>
      <right style="thick">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1" fillId="2" borderId="0" applyNumberFormat="0" applyBorder="0" applyAlignment="0" applyProtection="0"/>
    <xf numFmtId="44" fontId="4" fillId="0" borderId="0" applyFont="0" applyFill="0" applyBorder="0" applyAlignment="0" applyProtection="0"/>
  </cellStyleXfs>
  <cellXfs count="96">
    <xf numFmtId="0" fontId="0" fillId="0" borderId="0" xfId="0"/>
    <xf numFmtId="0" fontId="0" fillId="0" borderId="1" xfId="0" applyBorder="1"/>
    <xf numFmtId="164"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0" fillId="0" borderId="0" xfId="0" applyAlignment="1">
      <alignment horizontal="center"/>
    </xf>
    <xf numFmtId="0" fontId="0" fillId="3" borderId="0" xfId="0" applyFill="1"/>
    <xf numFmtId="0" fontId="2" fillId="2" borderId="0" xfId="1" applyFont="1"/>
    <xf numFmtId="0" fontId="2" fillId="2" borderId="0" xfId="1" applyFont="1" applyAlignment="1">
      <alignment horizontal="center"/>
    </xf>
    <xf numFmtId="0" fontId="0" fillId="0" borderId="0" xfId="0" applyBorder="1"/>
    <xf numFmtId="0" fontId="0" fillId="0" borderId="0" xfId="0" applyBorder="1" applyAlignment="1">
      <alignment horizontal="center"/>
    </xf>
    <xf numFmtId="0" fontId="0" fillId="0" borderId="0" xfId="0" applyAlignment="1">
      <alignment horizontal="left" vertical="center"/>
    </xf>
    <xf numFmtId="0" fontId="0" fillId="4" borderId="0" xfId="0" applyFill="1" applyBorder="1"/>
    <xf numFmtId="0" fontId="0" fillId="4" borderId="0" xfId="0" applyFill="1" applyAlignment="1">
      <alignment horizontal="left" vertical="center"/>
    </xf>
    <xf numFmtId="0" fontId="0" fillId="4" borderId="0" xfId="0" applyFill="1" applyBorder="1" applyAlignment="1">
      <alignment horizontal="center"/>
    </xf>
    <xf numFmtId="0" fontId="0" fillId="4" borderId="0" xfId="0" applyFill="1"/>
    <xf numFmtId="0" fontId="0" fillId="3" borderId="0" xfId="0" applyFill="1" applyBorder="1"/>
    <xf numFmtId="0" fontId="0" fillId="3" borderId="0" xfId="0" applyFill="1" applyAlignment="1">
      <alignment horizontal="left" vertical="center"/>
    </xf>
    <xf numFmtId="0" fontId="0" fillId="3" borderId="0" xfId="0" applyFill="1" applyBorder="1" applyAlignment="1">
      <alignment horizontal="center"/>
    </xf>
    <xf numFmtId="0" fontId="0" fillId="0" borderId="0" xfId="0" applyAlignment="1">
      <alignment horizontal="left"/>
    </xf>
    <xf numFmtId="0" fontId="0" fillId="0" borderId="0" xfId="0" applyAlignment="1">
      <alignment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10" xfId="0" applyFont="1" applyBorder="1" applyAlignment="1">
      <alignment horizontal="center" vertical="top" wrapText="1"/>
    </xf>
    <xf numFmtId="0" fontId="5" fillId="0" borderId="19" xfId="0" applyFont="1" applyBorder="1" applyAlignment="1">
      <alignment horizontal="center" vertical="top" wrapText="1"/>
    </xf>
    <xf numFmtId="0" fontId="5" fillId="0" borderId="20" xfId="0" applyFont="1" applyBorder="1" applyAlignment="1">
      <alignment horizontal="center" vertical="top" wrapText="1"/>
    </xf>
    <xf numFmtId="0" fontId="5" fillId="0" borderId="21" xfId="0" applyFont="1" applyBorder="1" applyAlignment="1">
      <alignment horizontal="center" vertical="top" wrapText="1"/>
    </xf>
    <xf numFmtId="0" fontId="0" fillId="0" borderId="1" xfId="0" applyFill="1" applyBorder="1"/>
    <xf numFmtId="165" fontId="0" fillId="0" borderId="1" xfId="2" applyNumberFormat="1" applyFont="1" applyFill="1" applyBorder="1" applyAlignment="1">
      <alignment horizontal="center"/>
    </xf>
    <xf numFmtId="165" fontId="0" fillId="0" borderId="1" xfId="0" applyNumberFormat="1" applyBorder="1"/>
    <xf numFmtId="2" fontId="0" fillId="0" borderId="1" xfId="0" applyNumberFormat="1" applyBorder="1"/>
    <xf numFmtId="0" fontId="0" fillId="0" borderId="0" xfId="0" applyFill="1"/>
    <xf numFmtId="0" fontId="5" fillId="0" borderId="2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24" xfId="0" applyFont="1" applyFill="1" applyBorder="1" applyAlignment="1">
      <alignment horizontal="center" vertical="top" wrapText="1"/>
    </xf>
    <xf numFmtId="0" fontId="5" fillId="0" borderId="25" xfId="0" applyFont="1" applyFill="1" applyBorder="1" applyAlignment="1">
      <alignment horizontal="center" vertical="top" wrapText="1"/>
    </xf>
    <xf numFmtId="0" fontId="5" fillId="0" borderId="26" xfId="0" applyFont="1" applyFill="1" applyBorder="1" applyAlignment="1">
      <alignment horizontal="center" vertical="top" wrapText="1"/>
    </xf>
    <xf numFmtId="0" fontId="5" fillId="0" borderId="27" xfId="0" applyFont="1" applyFill="1" applyBorder="1" applyAlignment="1">
      <alignment horizontal="center" vertical="top" wrapText="1"/>
    </xf>
    <xf numFmtId="0" fontId="5" fillId="0" borderId="28" xfId="0" applyFont="1" applyFill="1" applyBorder="1" applyAlignment="1">
      <alignment horizontal="center" vertical="top" wrapText="1"/>
    </xf>
    <xf numFmtId="0" fontId="5" fillId="0" borderId="29"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13" xfId="0" applyFont="1" applyFill="1" applyBorder="1" applyAlignment="1">
      <alignment horizontal="center" vertical="top" wrapText="1"/>
    </xf>
    <xf numFmtId="0" fontId="5" fillId="0" borderId="11" xfId="0" applyFont="1" applyFill="1" applyBorder="1" applyAlignment="1">
      <alignment horizontal="center" vertical="top" wrapText="1"/>
    </xf>
    <xf numFmtId="0" fontId="5" fillId="0" borderId="30" xfId="0" applyFont="1" applyFill="1" applyBorder="1" applyAlignment="1">
      <alignment horizontal="center" vertical="top" wrapText="1"/>
    </xf>
    <xf numFmtId="0" fontId="5" fillId="0" borderId="31" xfId="0" applyFont="1" applyFill="1" applyBorder="1" applyAlignment="1">
      <alignment horizontal="center" vertical="top" wrapText="1"/>
    </xf>
    <xf numFmtId="0" fontId="5" fillId="0" borderId="32" xfId="0" applyFont="1" applyFill="1" applyBorder="1" applyAlignment="1">
      <alignment horizontal="center" vertical="top" wrapText="1"/>
    </xf>
    <xf numFmtId="0" fontId="0" fillId="0" borderId="33" xfId="0" applyBorder="1" applyAlignment="1">
      <alignment horizontal="center"/>
    </xf>
    <xf numFmtId="0" fontId="0" fillId="0" borderId="34" xfId="0" applyBorder="1" applyAlignment="1">
      <alignment horizontal="center"/>
    </xf>
    <xf numFmtId="0" fontId="8" fillId="0" borderId="23"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7" xfId="0" applyFont="1" applyBorder="1" applyAlignment="1">
      <alignment horizontal="center" vertical="center" wrapText="1"/>
    </xf>
    <xf numFmtId="0" fontId="0" fillId="0" borderId="0" xfId="0" applyAlignment="1">
      <alignment horizontal="left"/>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Alignment="1">
      <alignment horizontal="left"/>
    </xf>
    <xf numFmtId="0" fontId="0" fillId="0" borderId="0" xfId="0" applyFill="1" applyAlignment="1">
      <alignment horizontal="center"/>
    </xf>
    <xf numFmtId="0" fontId="10" fillId="0" borderId="0" xfId="0" applyFont="1" applyAlignment="1">
      <alignment horizontal="left"/>
    </xf>
    <xf numFmtId="0" fontId="11" fillId="0" borderId="23" xfId="0" applyFont="1" applyBorder="1" applyAlignment="1">
      <alignment horizontal="center" vertical="top" wrapText="1"/>
    </xf>
    <xf numFmtId="0" fontId="11" fillId="0" borderId="25" xfId="0" applyFont="1" applyBorder="1" applyAlignment="1">
      <alignment horizontal="center" vertical="top" wrapText="1"/>
    </xf>
    <xf numFmtId="0" fontId="11" fillId="0" borderId="27" xfId="0" applyFont="1" applyBorder="1" applyAlignment="1">
      <alignment horizontal="center" vertical="top" wrapText="1"/>
    </xf>
    <xf numFmtId="0" fontId="0" fillId="0" borderId="24" xfId="0" applyFont="1" applyBorder="1" applyAlignment="1">
      <alignment horizontal="center"/>
    </xf>
    <xf numFmtId="0" fontId="0" fillId="0" borderId="26" xfId="0" applyFont="1" applyBorder="1" applyAlignment="1">
      <alignment horizontal="center"/>
    </xf>
    <xf numFmtId="0" fontId="0" fillId="0" borderId="28" xfId="0" applyFont="1" applyBorder="1" applyAlignment="1">
      <alignment horizontal="center"/>
    </xf>
    <xf numFmtId="0" fontId="8" fillId="0" borderId="24" xfId="0" applyFont="1" applyBorder="1" applyAlignment="1">
      <alignment horizontal="center" vertical="center"/>
    </xf>
    <xf numFmtId="0" fontId="8" fillId="0" borderId="26" xfId="0" applyFont="1" applyBorder="1" applyAlignment="1">
      <alignment horizontal="center" vertical="center"/>
    </xf>
    <xf numFmtId="0" fontId="8" fillId="0" borderId="28" xfId="0" applyFont="1" applyBorder="1" applyAlignment="1">
      <alignment horizontal="center" vertical="center"/>
    </xf>
    <xf numFmtId="0" fontId="0" fillId="5" borderId="0" xfId="0" applyFill="1" applyAlignment="1">
      <alignment horizontal="center"/>
    </xf>
    <xf numFmtId="0" fontId="0" fillId="4" borderId="0" xfId="0" applyFill="1" applyAlignment="1">
      <alignment horizontal="center"/>
    </xf>
    <xf numFmtId="0" fontId="0" fillId="3" borderId="0" xfId="0" applyFill="1" applyAlignment="1">
      <alignment horizontal="center"/>
    </xf>
    <xf numFmtId="164" fontId="0" fillId="5" borderId="0" xfId="0" applyNumberFormat="1" applyFill="1" applyBorder="1" applyAlignment="1">
      <alignment horizontal="center"/>
    </xf>
    <xf numFmtId="0" fontId="9" fillId="5" borderId="0" xfId="0" applyFont="1" applyFill="1" applyAlignment="1">
      <alignment horizontal="center"/>
    </xf>
    <xf numFmtId="0" fontId="12" fillId="5" borderId="0" xfId="0" applyFont="1" applyFill="1" applyAlignment="1">
      <alignment horizontal="center"/>
    </xf>
    <xf numFmtId="164" fontId="12" fillId="5" borderId="0" xfId="0" applyNumberFormat="1" applyFont="1" applyFill="1" applyBorder="1" applyAlignment="1">
      <alignment horizontal="center"/>
    </xf>
    <xf numFmtId="0" fontId="9" fillId="0" borderId="0" xfId="0" applyFont="1" applyAlignment="1">
      <alignment horizontal="center"/>
    </xf>
    <xf numFmtId="0" fontId="13" fillId="0" borderId="0" xfId="0" applyFont="1"/>
    <xf numFmtId="0" fontId="14" fillId="0" borderId="0" xfId="0" applyFont="1"/>
    <xf numFmtId="0" fontId="12" fillId="0" borderId="26" xfId="0" applyFont="1" applyBorder="1" applyAlignment="1">
      <alignment horizontal="center"/>
    </xf>
    <xf numFmtId="0" fontId="12" fillId="0" borderId="0" xfId="0" applyFont="1"/>
    <xf numFmtId="0" fontId="0" fillId="6" borderId="1" xfId="0" applyFill="1" applyBorder="1" applyAlignment="1">
      <alignment horizontal="center"/>
    </xf>
    <xf numFmtId="0" fontId="12"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5" fillId="0" borderId="17" xfId="0" applyFont="1" applyBorder="1" applyAlignment="1">
      <alignment horizontal="center" vertical="top" wrapText="1"/>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5" fillId="0" borderId="14" xfId="0" applyFont="1" applyBorder="1" applyAlignment="1">
      <alignment horizontal="center" vertical="top" wrapText="1"/>
    </xf>
    <xf numFmtId="0" fontId="5" fillId="0" borderId="18" xfId="0" applyFont="1" applyBorder="1" applyAlignment="1">
      <alignment horizontal="center" vertical="top" wrapText="1"/>
    </xf>
    <xf numFmtId="0" fontId="0" fillId="0" borderId="0" xfId="0" applyAlignment="1">
      <alignment horizontal="left"/>
    </xf>
  </cellXfs>
  <cellStyles count="3">
    <cellStyle name="Énfasis5" xfId="1" builtinId="45"/>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scatterChart>
        <c:scatterStyle val="smoothMarker"/>
        <c:varyColors val="0"/>
        <c:ser>
          <c:idx val="0"/>
          <c:order val="0"/>
          <c:tx>
            <c:strRef>
              <c:f>'PROD CP-1'!$H$15</c:f>
              <c:strCache>
                <c:ptCount val="1"/>
                <c:pt idx="0">
                  <c:v>Q</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 CP-1'!$G$16:$G$25</c:f>
              <c:numCache>
                <c:formatCode>General</c:formatCode>
                <c:ptCount val="10"/>
                <c:pt idx="0">
                  <c:v>0</c:v>
                </c:pt>
                <c:pt idx="1">
                  <c:v>5</c:v>
                </c:pt>
                <c:pt idx="2">
                  <c:v>10</c:v>
                </c:pt>
                <c:pt idx="3">
                  <c:v>15</c:v>
                </c:pt>
                <c:pt idx="4">
                  <c:v>20</c:v>
                </c:pt>
                <c:pt idx="5">
                  <c:v>25</c:v>
                </c:pt>
                <c:pt idx="6">
                  <c:v>30</c:v>
                </c:pt>
                <c:pt idx="7">
                  <c:v>33</c:v>
                </c:pt>
                <c:pt idx="8">
                  <c:v>35</c:v>
                </c:pt>
                <c:pt idx="9">
                  <c:v>40</c:v>
                </c:pt>
              </c:numCache>
            </c:numRef>
          </c:xVal>
          <c:yVal>
            <c:numRef>
              <c:f>'PROD CP-1'!$H$16:$H$25</c:f>
              <c:numCache>
                <c:formatCode>General</c:formatCode>
                <c:ptCount val="10"/>
                <c:pt idx="0">
                  <c:v>0</c:v>
                </c:pt>
                <c:pt idx="1">
                  <c:v>1125000</c:v>
                </c:pt>
                <c:pt idx="2">
                  <c:v>4000000</c:v>
                </c:pt>
                <c:pt idx="3">
                  <c:v>7875000</c:v>
                </c:pt>
                <c:pt idx="4">
                  <c:v>12000000</c:v>
                </c:pt>
                <c:pt idx="5">
                  <c:v>15625000</c:v>
                </c:pt>
                <c:pt idx="6">
                  <c:v>18000000</c:v>
                </c:pt>
                <c:pt idx="7">
                  <c:v>18513000</c:v>
                </c:pt>
                <c:pt idx="8">
                  <c:v>18375000</c:v>
                </c:pt>
                <c:pt idx="9">
                  <c:v>16000000</c:v>
                </c:pt>
              </c:numCache>
            </c:numRef>
          </c:yVal>
          <c:smooth val="1"/>
          <c:extLst>
            <c:ext xmlns:c16="http://schemas.microsoft.com/office/drawing/2014/chart" uri="{C3380CC4-5D6E-409C-BE32-E72D297353CC}">
              <c16:uniqueId val="{00000000-C5C1-4AA1-9FDA-D33A8A6D1FF5}"/>
            </c:ext>
          </c:extLst>
        </c:ser>
        <c:dLbls>
          <c:showLegendKey val="0"/>
          <c:showVal val="0"/>
          <c:showCatName val="0"/>
          <c:showSerName val="0"/>
          <c:showPercent val="0"/>
          <c:showBubbleSize val="0"/>
        </c:dLbls>
        <c:axId val="-1331727072"/>
        <c:axId val="-1331726528"/>
      </c:scatterChart>
      <c:valAx>
        <c:axId val="-133172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331726528"/>
        <c:crosses val="autoZero"/>
        <c:crossBetween val="midCat"/>
      </c:valAx>
      <c:valAx>
        <c:axId val="-133172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33172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'COSTOS CP-2'!$F$19</c:f>
              <c:strCache>
                <c:ptCount val="1"/>
                <c:pt idx="0">
                  <c:v>CFMe</c:v>
                </c:pt>
              </c:strCache>
            </c:strRef>
          </c:tx>
          <c:spPr>
            <a:ln w="22225" cap="rnd">
              <a:solidFill>
                <a:schemeClr val="accent1"/>
              </a:solidFill>
              <a:round/>
            </a:ln>
            <a:effectLst/>
          </c:spPr>
          <c:marker>
            <c:symbol val="none"/>
          </c:marker>
          <c:xVal>
            <c:numRef>
              <c:f>'COSTOS CP-2'!$B$20:$B$28</c:f>
              <c:numCache>
                <c:formatCode>General</c:formatCode>
                <c:ptCount val="9"/>
                <c:pt idx="0">
                  <c:v>0</c:v>
                </c:pt>
                <c:pt idx="1">
                  <c:v>5</c:v>
                </c:pt>
                <c:pt idx="2">
                  <c:v>10</c:v>
                </c:pt>
                <c:pt idx="3">
                  <c:v>15</c:v>
                </c:pt>
                <c:pt idx="4">
                  <c:v>20</c:v>
                </c:pt>
                <c:pt idx="5">
                  <c:v>25</c:v>
                </c:pt>
                <c:pt idx="6">
                  <c:v>31</c:v>
                </c:pt>
                <c:pt idx="7">
                  <c:v>35</c:v>
                </c:pt>
                <c:pt idx="8">
                  <c:v>40</c:v>
                </c:pt>
              </c:numCache>
            </c:numRef>
          </c:xVal>
          <c:yVal>
            <c:numRef>
              <c:f>'COSTOS CP-2'!$F$20:$F$28</c:f>
              <c:numCache>
                <c:formatCode>0.0</c:formatCode>
                <c:ptCount val="9"/>
                <c:pt idx="1">
                  <c:v>120</c:v>
                </c:pt>
                <c:pt idx="2">
                  <c:v>60</c:v>
                </c:pt>
                <c:pt idx="3">
                  <c:v>40</c:v>
                </c:pt>
                <c:pt idx="4">
                  <c:v>30</c:v>
                </c:pt>
                <c:pt idx="5">
                  <c:v>24</c:v>
                </c:pt>
                <c:pt idx="6">
                  <c:v>19.35483870967742</c:v>
                </c:pt>
                <c:pt idx="7">
                  <c:v>17.142857142857142</c:v>
                </c:pt>
                <c:pt idx="8">
                  <c:v>15</c:v>
                </c:pt>
              </c:numCache>
            </c:numRef>
          </c:yVal>
          <c:smooth val="1"/>
          <c:extLst>
            <c:ext xmlns:c16="http://schemas.microsoft.com/office/drawing/2014/chart" uri="{C3380CC4-5D6E-409C-BE32-E72D297353CC}">
              <c16:uniqueId val="{00000000-3BFF-429F-A80D-8592840859F3}"/>
            </c:ext>
          </c:extLst>
        </c:ser>
        <c:ser>
          <c:idx val="1"/>
          <c:order val="1"/>
          <c:tx>
            <c:strRef>
              <c:f>'COSTOS CP-2'!$G$19</c:f>
              <c:strCache>
                <c:ptCount val="1"/>
                <c:pt idx="0">
                  <c:v>CVMe</c:v>
                </c:pt>
              </c:strCache>
            </c:strRef>
          </c:tx>
          <c:spPr>
            <a:ln w="22225" cap="rnd">
              <a:solidFill>
                <a:schemeClr val="accent2"/>
              </a:solidFill>
              <a:round/>
            </a:ln>
            <a:effectLst/>
          </c:spPr>
          <c:marker>
            <c:symbol val="none"/>
          </c:marker>
          <c:xVal>
            <c:numRef>
              <c:f>'COSTOS CP-2'!$B$20:$B$28</c:f>
              <c:numCache>
                <c:formatCode>General</c:formatCode>
                <c:ptCount val="9"/>
                <c:pt idx="0">
                  <c:v>0</c:v>
                </c:pt>
                <c:pt idx="1">
                  <c:v>5</c:v>
                </c:pt>
                <c:pt idx="2">
                  <c:v>10</c:v>
                </c:pt>
                <c:pt idx="3">
                  <c:v>15</c:v>
                </c:pt>
                <c:pt idx="4">
                  <c:v>20</c:v>
                </c:pt>
                <c:pt idx="5">
                  <c:v>25</c:v>
                </c:pt>
                <c:pt idx="6">
                  <c:v>31</c:v>
                </c:pt>
                <c:pt idx="7">
                  <c:v>35</c:v>
                </c:pt>
                <c:pt idx="8">
                  <c:v>40</c:v>
                </c:pt>
              </c:numCache>
            </c:numRef>
          </c:xVal>
          <c:yVal>
            <c:numRef>
              <c:f>'COSTOS CP-2'!$G$20:$G$28</c:f>
              <c:numCache>
                <c:formatCode>0.0</c:formatCode>
                <c:ptCount val="9"/>
                <c:pt idx="1">
                  <c:v>118.5</c:v>
                </c:pt>
                <c:pt idx="2">
                  <c:v>94</c:v>
                </c:pt>
                <c:pt idx="3">
                  <c:v>76.5</c:v>
                </c:pt>
                <c:pt idx="4">
                  <c:v>66.000000000000014</c:v>
                </c:pt>
                <c:pt idx="5">
                  <c:v>62.500000000000021</c:v>
                </c:pt>
                <c:pt idx="6">
                  <c:v>67.54000000000002</c:v>
                </c:pt>
                <c:pt idx="7">
                  <c:v>76.5</c:v>
                </c:pt>
                <c:pt idx="8">
                  <c:v>94.000000000000043</c:v>
                </c:pt>
              </c:numCache>
            </c:numRef>
          </c:yVal>
          <c:smooth val="1"/>
          <c:extLst>
            <c:ext xmlns:c16="http://schemas.microsoft.com/office/drawing/2014/chart" uri="{C3380CC4-5D6E-409C-BE32-E72D297353CC}">
              <c16:uniqueId val="{00000001-3BFF-429F-A80D-8592840859F3}"/>
            </c:ext>
          </c:extLst>
        </c:ser>
        <c:ser>
          <c:idx val="2"/>
          <c:order val="2"/>
          <c:tx>
            <c:strRef>
              <c:f>'COSTOS CP-2'!$H$19</c:f>
              <c:strCache>
                <c:ptCount val="1"/>
                <c:pt idx="0">
                  <c:v>CTMe</c:v>
                </c:pt>
              </c:strCache>
            </c:strRef>
          </c:tx>
          <c:spPr>
            <a:ln w="22225" cap="rnd">
              <a:solidFill>
                <a:schemeClr val="accent3"/>
              </a:solidFill>
              <a:round/>
            </a:ln>
            <a:effectLst/>
          </c:spPr>
          <c:marker>
            <c:symbol val="none"/>
          </c:marker>
          <c:xVal>
            <c:numRef>
              <c:f>'COSTOS CP-2'!$B$20:$B$28</c:f>
              <c:numCache>
                <c:formatCode>General</c:formatCode>
                <c:ptCount val="9"/>
                <c:pt idx="0">
                  <c:v>0</c:v>
                </c:pt>
                <c:pt idx="1">
                  <c:v>5</c:v>
                </c:pt>
                <c:pt idx="2">
                  <c:v>10</c:v>
                </c:pt>
                <c:pt idx="3">
                  <c:v>15</c:v>
                </c:pt>
                <c:pt idx="4">
                  <c:v>20</c:v>
                </c:pt>
                <c:pt idx="5">
                  <c:v>25</c:v>
                </c:pt>
                <c:pt idx="6">
                  <c:v>31</c:v>
                </c:pt>
                <c:pt idx="7">
                  <c:v>35</c:v>
                </c:pt>
                <c:pt idx="8">
                  <c:v>40</c:v>
                </c:pt>
              </c:numCache>
            </c:numRef>
          </c:xVal>
          <c:yVal>
            <c:numRef>
              <c:f>'COSTOS CP-2'!$H$20:$H$28</c:f>
              <c:numCache>
                <c:formatCode>0.0</c:formatCode>
                <c:ptCount val="9"/>
                <c:pt idx="1">
                  <c:v>238.5</c:v>
                </c:pt>
                <c:pt idx="2">
                  <c:v>154</c:v>
                </c:pt>
                <c:pt idx="3">
                  <c:v>116.5</c:v>
                </c:pt>
                <c:pt idx="4">
                  <c:v>96.000000000000014</c:v>
                </c:pt>
                <c:pt idx="5">
                  <c:v>86.500000000000014</c:v>
                </c:pt>
                <c:pt idx="6">
                  <c:v>86.894838709677444</c:v>
                </c:pt>
                <c:pt idx="7">
                  <c:v>93.642857142857139</c:v>
                </c:pt>
                <c:pt idx="8">
                  <c:v>109.00000000000004</c:v>
                </c:pt>
              </c:numCache>
            </c:numRef>
          </c:yVal>
          <c:smooth val="1"/>
          <c:extLst>
            <c:ext xmlns:c16="http://schemas.microsoft.com/office/drawing/2014/chart" uri="{C3380CC4-5D6E-409C-BE32-E72D297353CC}">
              <c16:uniqueId val="{00000002-3BFF-429F-A80D-8592840859F3}"/>
            </c:ext>
          </c:extLst>
        </c:ser>
        <c:ser>
          <c:idx val="3"/>
          <c:order val="3"/>
          <c:tx>
            <c:strRef>
              <c:f>'COSTOS CP-2'!$I$19</c:f>
              <c:strCache>
                <c:ptCount val="1"/>
                <c:pt idx="0">
                  <c:v>CMg</c:v>
                </c:pt>
              </c:strCache>
            </c:strRef>
          </c:tx>
          <c:spPr>
            <a:ln w="22225" cap="rnd">
              <a:solidFill>
                <a:schemeClr val="accent4"/>
              </a:solidFill>
              <a:round/>
            </a:ln>
            <a:effectLst/>
          </c:spPr>
          <c:marker>
            <c:symbol val="none"/>
          </c:marker>
          <c:xVal>
            <c:numRef>
              <c:f>'COSTOS CP-2'!$B$20:$B$28</c:f>
              <c:numCache>
                <c:formatCode>General</c:formatCode>
                <c:ptCount val="9"/>
                <c:pt idx="0">
                  <c:v>0</c:v>
                </c:pt>
                <c:pt idx="1">
                  <c:v>5</c:v>
                </c:pt>
                <c:pt idx="2">
                  <c:v>10</c:v>
                </c:pt>
                <c:pt idx="3">
                  <c:v>15</c:v>
                </c:pt>
                <c:pt idx="4">
                  <c:v>20</c:v>
                </c:pt>
                <c:pt idx="5">
                  <c:v>25</c:v>
                </c:pt>
                <c:pt idx="6">
                  <c:v>31</c:v>
                </c:pt>
                <c:pt idx="7">
                  <c:v>35</c:v>
                </c:pt>
                <c:pt idx="8">
                  <c:v>40</c:v>
                </c:pt>
              </c:numCache>
            </c:numRef>
          </c:xVal>
          <c:yVal>
            <c:numRef>
              <c:f>'COSTOS CP-2'!$I$20:$I$28</c:f>
              <c:numCache>
                <c:formatCode>0.0</c:formatCode>
                <c:ptCount val="9"/>
                <c:pt idx="1">
                  <c:v>118.5</c:v>
                </c:pt>
                <c:pt idx="2">
                  <c:v>69.5</c:v>
                </c:pt>
                <c:pt idx="3">
                  <c:v>41.5</c:v>
                </c:pt>
                <c:pt idx="4">
                  <c:v>34.500000000000043</c:v>
                </c:pt>
                <c:pt idx="5">
                  <c:v>48.500000000000043</c:v>
                </c:pt>
                <c:pt idx="6">
                  <c:v>88.540000000000035</c:v>
                </c:pt>
                <c:pt idx="7">
                  <c:v>145.93999999999983</c:v>
                </c:pt>
                <c:pt idx="8">
                  <c:v>216.50000000000037</c:v>
                </c:pt>
              </c:numCache>
            </c:numRef>
          </c:yVal>
          <c:smooth val="1"/>
          <c:extLst>
            <c:ext xmlns:c16="http://schemas.microsoft.com/office/drawing/2014/chart" uri="{C3380CC4-5D6E-409C-BE32-E72D297353CC}">
              <c16:uniqueId val="{00000003-3BFF-429F-A80D-8592840859F3}"/>
            </c:ext>
          </c:extLst>
        </c:ser>
        <c:dLbls>
          <c:showLegendKey val="0"/>
          <c:showVal val="0"/>
          <c:showCatName val="0"/>
          <c:showSerName val="0"/>
          <c:showPercent val="0"/>
          <c:showBubbleSize val="0"/>
        </c:dLbls>
        <c:axId val="-937251440"/>
        <c:axId val="-937277008"/>
      </c:scatterChart>
      <c:valAx>
        <c:axId val="-937251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AR"/>
          </a:p>
        </c:txPr>
        <c:crossAx val="-937277008"/>
        <c:crosses val="autoZero"/>
        <c:crossBetween val="midCat"/>
      </c:valAx>
      <c:valAx>
        <c:axId val="-9372770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3725144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'COSTOS LP'!$B$6</c:f>
              <c:strCache>
                <c:ptCount val="1"/>
                <c:pt idx="0">
                  <c:v>Escala de Planta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'COSTOS LP'!$B$8:$B$12</c:f>
              <c:numCache>
                <c:formatCode>General</c:formatCode>
                <c:ptCount val="5"/>
                <c:pt idx="0">
                  <c:v>50</c:v>
                </c:pt>
                <c:pt idx="1">
                  <c:v>100</c:v>
                </c:pt>
                <c:pt idx="2">
                  <c:v>150</c:v>
                </c:pt>
                <c:pt idx="3">
                  <c:v>200</c:v>
                </c:pt>
                <c:pt idx="4">
                  <c:v>250</c:v>
                </c:pt>
              </c:numCache>
            </c:numRef>
          </c:xVal>
          <c:yVal>
            <c:numRef>
              <c:f>'COSTOS LP'!$C$8:$C$12</c:f>
              <c:numCache>
                <c:formatCode>General</c:formatCode>
                <c:ptCount val="5"/>
                <c:pt idx="0">
                  <c:v>775</c:v>
                </c:pt>
                <c:pt idx="1">
                  <c:v>650</c:v>
                </c:pt>
                <c:pt idx="2">
                  <c:v>600</c:v>
                </c:pt>
                <c:pt idx="3">
                  <c:v>587.5</c:v>
                </c:pt>
                <c:pt idx="4">
                  <c:v>650</c:v>
                </c:pt>
              </c:numCache>
            </c:numRef>
          </c:yVal>
          <c:smooth val="1"/>
          <c:extLst>
            <c:ext xmlns:c16="http://schemas.microsoft.com/office/drawing/2014/chart" uri="{C3380CC4-5D6E-409C-BE32-E72D297353CC}">
              <c16:uniqueId val="{00000000-25ED-4889-8A07-2568DF6CAFB0}"/>
            </c:ext>
          </c:extLst>
        </c:ser>
        <c:ser>
          <c:idx val="1"/>
          <c:order val="1"/>
          <c:tx>
            <c:strRef>
              <c:f>'COSTOS LP'!$D$6</c:f>
              <c:strCache>
                <c:ptCount val="1"/>
                <c:pt idx="0">
                  <c:v>Escala de Planta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'COSTOS LP'!$D$8:$D$12</c:f>
              <c:numCache>
                <c:formatCode>General</c:formatCode>
                <c:ptCount val="5"/>
                <c:pt idx="0">
                  <c:v>100</c:v>
                </c:pt>
                <c:pt idx="1">
                  <c:v>150</c:v>
                </c:pt>
                <c:pt idx="2">
                  <c:v>200</c:v>
                </c:pt>
                <c:pt idx="3">
                  <c:v>250</c:v>
                </c:pt>
                <c:pt idx="4">
                  <c:v>300</c:v>
                </c:pt>
              </c:numCache>
            </c:numRef>
          </c:xVal>
          <c:yVal>
            <c:numRef>
              <c:f>'COSTOS LP'!$E$8:$E$12</c:f>
              <c:numCache>
                <c:formatCode>General</c:formatCode>
                <c:ptCount val="5"/>
                <c:pt idx="0">
                  <c:v>775</c:v>
                </c:pt>
                <c:pt idx="1">
                  <c:v>600</c:v>
                </c:pt>
                <c:pt idx="2">
                  <c:v>500</c:v>
                </c:pt>
                <c:pt idx="3">
                  <c:v>475</c:v>
                </c:pt>
                <c:pt idx="4">
                  <c:v>550</c:v>
                </c:pt>
              </c:numCache>
            </c:numRef>
          </c:yVal>
          <c:smooth val="1"/>
          <c:extLst>
            <c:ext xmlns:c16="http://schemas.microsoft.com/office/drawing/2014/chart" uri="{C3380CC4-5D6E-409C-BE32-E72D297353CC}">
              <c16:uniqueId val="{00000001-25ED-4889-8A07-2568DF6CAFB0}"/>
            </c:ext>
          </c:extLst>
        </c:ser>
        <c:ser>
          <c:idx val="2"/>
          <c:order val="2"/>
          <c:tx>
            <c:strRef>
              <c:f>'COSTOS LP'!$F$6</c:f>
              <c:strCache>
                <c:ptCount val="1"/>
                <c:pt idx="0">
                  <c:v>Escala de Planta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'COSTOS LP'!$F$8:$F$12</c:f>
              <c:numCache>
                <c:formatCode>General</c:formatCode>
                <c:ptCount val="5"/>
                <c:pt idx="0">
                  <c:v>250</c:v>
                </c:pt>
                <c:pt idx="1">
                  <c:v>300</c:v>
                </c:pt>
                <c:pt idx="2">
                  <c:v>350</c:v>
                </c:pt>
                <c:pt idx="3">
                  <c:v>400</c:v>
                </c:pt>
                <c:pt idx="4">
                  <c:v>450</c:v>
                </c:pt>
              </c:numCache>
            </c:numRef>
          </c:xVal>
          <c:yVal>
            <c:numRef>
              <c:f>'COSTOS LP'!$G$8:$G$12</c:f>
              <c:numCache>
                <c:formatCode>General</c:formatCode>
                <c:ptCount val="5"/>
                <c:pt idx="0">
                  <c:v>500</c:v>
                </c:pt>
                <c:pt idx="1">
                  <c:v>425</c:v>
                </c:pt>
                <c:pt idx="2">
                  <c:v>400</c:v>
                </c:pt>
                <c:pt idx="3">
                  <c:v>425</c:v>
                </c:pt>
                <c:pt idx="4">
                  <c:v>500</c:v>
                </c:pt>
              </c:numCache>
            </c:numRef>
          </c:yVal>
          <c:smooth val="1"/>
          <c:extLst>
            <c:ext xmlns:c16="http://schemas.microsoft.com/office/drawing/2014/chart" uri="{C3380CC4-5D6E-409C-BE32-E72D297353CC}">
              <c16:uniqueId val="{00000002-25ED-4889-8A07-2568DF6CAFB0}"/>
            </c:ext>
          </c:extLst>
        </c:ser>
        <c:ser>
          <c:idx val="3"/>
          <c:order val="3"/>
          <c:tx>
            <c:strRef>
              <c:f>'COSTOS LP'!$H$6</c:f>
              <c:strCache>
                <c:ptCount val="1"/>
                <c:pt idx="0">
                  <c:v>Escala de Planta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'COSTOS LP'!$H$8:$H$12</c:f>
              <c:numCache>
                <c:formatCode>General</c:formatCode>
                <c:ptCount val="5"/>
                <c:pt idx="0">
                  <c:v>400</c:v>
                </c:pt>
                <c:pt idx="1">
                  <c:v>450</c:v>
                </c:pt>
                <c:pt idx="2">
                  <c:v>500</c:v>
                </c:pt>
                <c:pt idx="3">
                  <c:v>550</c:v>
                </c:pt>
                <c:pt idx="4">
                  <c:v>600</c:v>
                </c:pt>
              </c:numCache>
            </c:numRef>
          </c:xVal>
          <c:yVal>
            <c:numRef>
              <c:f>'COSTOS LP'!$I$8:$I$12</c:f>
              <c:numCache>
                <c:formatCode>General</c:formatCode>
                <c:ptCount val="5"/>
                <c:pt idx="0">
                  <c:v>500</c:v>
                </c:pt>
                <c:pt idx="1">
                  <c:v>475</c:v>
                </c:pt>
                <c:pt idx="2">
                  <c:v>500</c:v>
                </c:pt>
                <c:pt idx="3">
                  <c:v>600</c:v>
                </c:pt>
                <c:pt idx="4">
                  <c:v>750</c:v>
                </c:pt>
              </c:numCache>
            </c:numRef>
          </c:yVal>
          <c:smooth val="1"/>
          <c:extLst>
            <c:ext xmlns:c16="http://schemas.microsoft.com/office/drawing/2014/chart" uri="{C3380CC4-5D6E-409C-BE32-E72D297353CC}">
              <c16:uniqueId val="{00000003-25ED-4889-8A07-2568DF6CAFB0}"/>
            </c:ext>
          </c:extLst>
        </c:ser>
        <c:ser>
          <c:idx val="4"/>
          <c:order val="4"/>
          <c:tx>
            <c:strRef>
              <c:f>'COSTOS LP'!$J$6</c:f>
              <c:strCache>
                <c:ptCount val="1"/>
                <c:pt idx="0">
                  <c:v>Escala de Planta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'COSTOS LP'!$J$8:$J$12</c:f>
              <c:numCache>
                <c:formatCode>General</c:formatCode>
                <c:ptCount val="5"/>
                <c:pt idx="0">
                  <c:v>450</c:v>
                </c:pt>
                <c:pt idx="1">
                  <c:v>500</c:v>
                </c:pt>
                <c:pt idx="2">
                  <c:v>550</c:v>
                </c:pt>
                <c:pt idx="3">
                  <c:v>600</c:v>
                </c:pt>
                <c:pt idx="4">
                  <c:v>650</c:v>
                </c:pt>
              </c:numCache>
            </c:numRef>
          </c:xVal>
          <c:yVal>
            <c:numRef>
              <c:f>'COSTOS LP'!$K$8:$K$12</c:f>
              <c:numCache>
                <c:formatCode>General</c:formatCode>
                <c:ptCount val="5"/>
                <c:pt idx="0">
                  <c:v>600</c:v>
                </c:pt>
                <c:pt idx="1">
                  <c:v>550</c:v>
                </c:pt>
                <c:pt idx="2">
                  <c:v>575</c:v>
                </c:pt>
                <c:pt idx="3">
                  <c:v>650</c:v>
                </c:pt>
                <c:pt idx="4">
                  <c:v>800</c:v>
                </c:pt>
              </c:numCache>
            </c:numRef>
          </c:yVal>
          <c:smooth val="1"/>
          <c:extLst>
            <c:ext xmlns:c16="http://schemas.microsoft.com/office/drawing/2014/chart" uri="{C3380CC4-5D6E-409C-BE32-E72D297353CC}">
              <c16:uniqueId val="{00000004-25ED-4889-8A07-2568DF6CAFB0}"/>
            </c:ext>
          </c:extLst>
        </c:ser>
        <c:dLbls>
          <c:showLegendKey val="0"/>
          <c:showVal val="0"/>
          <c:showCatName val="0"/>
          <c:showSerName val="0"/>
          <c:showPercent val="0"/>
          <c:showBubbleSize val="0"/>
        </c:dLbls>
        <c:axId val="-991036864"/>
        <c:axId val="-991040128"/>
      </c:scatterChart>
      <c:valAx>
        <c:axId val="-991036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1040128"/>
        <c:crosses val="autoZero"/>
        <c:crossBetween val="midCat"/>
      </c:valAx>
      <c:valAx>
        <c:axId val="-99104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1036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'COSTOS LP'!$B$6</c:f>
              <c:strCache>
                <c:ptCount val="1"/>
                <c:pt idx="0">
                  <c:v>Escala de Planta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'COSTOS LP'!$B$8:$B$12</c:f>
              <c:numCache>
                <c:formatCode>General</c:formatCode>
                <c:ptCount val="5"/>
                <c:pt idx="0">
                  <c:v>50</c:v>
                </c:pt>
                <c:pt idx="1">
                  <c:v>100</c:v>
                </c:pt>
                <c:pt idx="2">
                  <c:v>150</c:v>
                </c:pt>
                <c:pt idx="3">
                  <c:v>200</c:v>
                </c:pt>
                <c:pt idx="4">
                  <c:v>250</c:v>
                </c:pt>
              </c:numCache>
            </c:numRef>
          </c:xVal>
          <c:yVal>
            <c:numRef>
              <c:f>'COSTOS LP'!$C$8:$C$12</c:f>
              <c:numCache>
                <c:formatCode>General</c:formatCode>
                <c:ptCount val="5"/>
                <c:pt idx="0">
                  <c:v>775</c:v>
                </c:pt>
                <c:pt idx="1">
                  <c:v>650</c:v>
                </c:pt>
                <c:pt idx="2">
                  <c:v>600</c:v>
                </c:pt>
                <c:pt idx="3">
                  <c:v>587.5</c:v>
                </c:pt>
                <c:pt idx="4">
                  <c:v>650</c:v>
                </c:pt>
              </c:numCache>
            </c:numRef>
          </c:yVal>
          <c:smooth val="1"/>
          <c:extLst>
            <c:ext xmlns:c16="http://schemas.microsoft.com/office/drawing/2014/chart" uri="{C3380CC4-5D6E-409C-BE32-E72D297353CC}">
              <c16:uniqueId val="{00000000-A5F7-4F73-AD72-9C00D25891F7}"/>
            </c:ext>
          </c:extLst>
        </c:ser>
        <c:ser>
          <c:idx val="1"/>
          <c:order val="1"/>
          <c:tx>
            <c:strRef>
              <c:f>'COSTOS LP'!$D$6</c:f>
              <c:strCache>
                <c:ptCount val="1"/>
                <c:pt idx="0">
                  <c:v>Escala de Planta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'COSTOS LP'!$D$8:$D$12</c:f>
              <c:numCache>
                <c:formatCode>General</c:formatCode>
                <c:ptCount val="5"/>
                <c:pt idx="0">
                  <c:v>100</c:v>
                </c:pt>
                <c:pt idx="1">
                  <c:v>150</c:v>
                </c:pt>
                <c:pt idx="2">
                  <c:v>200</c:v>
                </c:pt>
                <c:pt idx="3">
                  <c:v>250</c:v>
                </c:pt>
                <c:pt idx="4">
                  <c:v>300</c:v>
                </c:pt>
              </c:numCache>
            </c:numRef>
          </c:xVal>
          <c:yVal>
            <c:numRef>
              <c:f>'COSTOS LP'!$E$8:$E$12</c:f>
              <c:numCache>
                <c:formatCode>General</c:formatCode>
                <c:ptCount val="5"/>
                <c:pt idx="0">
                  <c:v>775</c:v>
                </c:pt>
                <c:pt idx="1">
                  <c:v>600</c:v>
                </c:pt>
                <c:pt idx="2">
                  <c:v>500</c:v>
                </c:pt>
                <c:pt idx="3">
                  <c:v>475</c:v>
                </c:pt>
                <c:pt idx="4">
                  <c:v>550</c:v>
                </c:pt>
              </c:numCache>
            </c:numRef>
          </c:yVal>
          <c:smooth val="1"/>
          <c:extLst>
            <c:ext xmlns:c16="http://schemas.microsoft.com/office/drawing/2014/chart" uri="{C3380CC4-5D6E-409C-BE32-E72D297353CC}">
              <c16:uniqueId val="{00000001-A5F7-4F73-AD72-9C00D25891F7}"/>
            </c:ext>
          </c:extLst>
        </c:ser>
        <c:ser>
          <c:idx val="2"/>
          <c:order val="2"/>
          <c:tx>
            <c:strRef>
              <c:f>'COSTOS LP'!$F$6</c:f>
              <c:strCache>
                <c:ptCount val="1"/>
                <c:pt idx="0">
                  <c:v>Escala de Planta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'COSTOS LP'!$F$8:$F$12</c:f>
              <c:numCache>
                <c:formatCode>General</c:formatCode>
                <c:ptCount val="5"/>
                <c:pt idx="0">
                  <c:v>250</c:v>
                </c:pt>
                <c:pt idx="1">
                  <c:v>300</c:v>
                </c:pt>
                <c:pt idx="2">
                  <c:v>350</c:v>
                </c:pt>
                <c:pt idx="3">
                  <c:v>400</c:v>
                </c:pt>
                <c:pt idx="4">
                  <c:v>450</c:v>
                </c:pt>
              </c:numCache>
            </c:numRef>
          </c:xVal>
          <c:yVal>
            <c:numRef>
              <c:f>'COSTOS LP'!$G$8:$G$12</c:f>
              <c:numCache>
                <c:formatCode>General</c:formatCode>
                <c:ptCount val="5"/>
                <c:pt idx="0">
                  <c:v>500</c:v>
                </c:pt>
                <c:pt idx="1">
                  <c:v>425</c:v>
                </c:pt>
                <c:pt idx="2">
                  <c:v>400</c:v>
                </c:pt>
                <c:pt idx="3">
                  <c:v>425</c:v>
                </c:pt>
                <c:pt idx="4">
                  <c:v>500</c:v>
                </c:pt>
              </c:numCache>
            </c:numRef>
          </c:yVal>
          <c:smooth val="1"/>
          <c:extLst>
            <c:ext xmlns:c16="http://schemas.microsoft.com/office/drawing/2014/chart" uri="{C3380CC4-5D6E-409C-BE32-E72D297353CC}">
              <c16:uniqueId val="{00000002-A5F7-4F73-AD72-9C00D25891F7}"/>
            </c:ext>
          </c:extLst>
        </c:ser>
        <c:ser>
          <c:idx val="3"/>
          <c:order val="3"/>
          <c:tx>
            <c:strRef>
              <c:f>'COSTOS LP'!$H$6</c:f>
              <c:strCache>
                <c:ptCount val="1"/>
                <c:pt idx="0">
                  <c:v>Escala de Planta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'COSTOS LP'!$H$8:$H$12</c:f>
              <c:numCache>
                <c:formatCode>General</c:formatCode>
                <c:ptCount val="5"/>
                <c:pt idx="0">
                  <c:v>400</c:v>
                </c:pt>
                <c:pt idx="1">
                  <c:v>450</c:v>
                </c:pt>
                <c:pt idx="2">
                  <c:v>500</c:v>
                </c:pt>
                <c:pt idx="3">
                  <c:v>550</c:v>
                </c:pt>
                <c:pt idx="4">
                  <c:v>600</c:v>
                </c:pt>
              </c:numCache>
            </c:numRef>
          </c:xVal>
          <c:yVal>
            <c:numRef>
              <c:f>'COSTOS LP'!$I$8:$I$12</c:f>
              <c:numCache>
                <c:formatCode>General</c:formatCode>
                <c:ptCount val="5"/>
                <c:pt idx="0">
                  <c:v>500</c:v>
                </c:pt>
                <c:pt idx="1">
                  <c:v>475</c:v>
                </c:pt>
                <c:pt idx="2">
                  <c:v>500</c:v>
                </c:pt>
                <c:pt idx="3">
                  <c:v>600</c:v>
                </c:pt>
                <c:pt idx="4">
                  <c:v>750</c:v>
                </c:pt>
              </c:numCache>
            </c:numRef>
          </c:yVal>
          <c:smooth val="1"/>
          <c:extLst>
            <c:ext xmlns:c16="http://schemas.microsoft.com/office/drawing/2014/chart" uri="{C3380CC4-5D6E-409C-BE32-E72D297353CC}">
              <c16:uniqueId val="{00000003-A5F7-4F73-AD72-9C00D25891F7}"/>
            </c:ext>
          </c:extLst>
        </c:ser>
        <c:ser>
          <c:idx val="4"/>
          <c:order val="4"/>
          <c:tx>
            <c:strRef>
              <c:f>'COSTOS LP'!$J$6</c:f>
              <c:strCache>
                <c:ptCount val="1"/>
                <c:pt idx="0">
                  <c:v>Escala de Planta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'COSTOS LP'!$J$8:$J$12</c:f>
              <c:numCache>
                <c:formatCode>General</c:formatCode>
                <c:ptCount val="5"/>
                <c:pt idx="0">
                  <c:v>450</c:v>
                </c:pt>
                <c:pt idx="1">
                  <c:v>500</c:v>
                </c:pt>
                <c:pt idx="2">
                  <c:v>550</c:v>
                </c:pt>
                <c:pt idx="3">
                  <c:v>600</c:v>
                </c:pt>
                <c:pt idx="4">
                  <c:v>650</c:v>
                </c:pt>
              </c:numCache>
            </c:numRef>
          </c:xVal>
          <c:yVal>
            <c:numRef>
              <c:f>'COSTOS LP'!$K$8:$K$12</c:f>
              <c:numCache>
                <c:formatCode>General</c:formatCode>
                <c:ptCount val="5"/>
                <c:pt idx="0">
                  <c:v>600</c:v>
                </c:pt>
                <c:pt idx="1">
                  <c:v>550</c:v>
                </c:pt>
                <c:pt idx="2">
                  <c:v>575</c:v>
                </c:pt>
                <c:pt idx="3">
                  <c:v>650</c:v>
                </c:pt>
                <c:pt idx="4">
                  <c:v>800</c:v>
                </c:pt>
              </c:numCache>
            </c:numRef>
          </c:yVal>
          <c:smooth val="1"/>
          <c:extLst>
            <c:ext xmlns:c16="http://schemas.microsoft.com/office/drawing/2014/chart" uri="{C3380CC4-5D6E-409C-BE32-E72D297353CC}">
              <c16:uniqueId val="{00000004-A5F7-4F73-AD72-9C00D25891F7}"/>
            </c:ext>
          </c:extLst>
        </c:ser>
        <c:ser>
          <c:idx val="5"/>
          <c:order val="5"/>
          <c:spPr>
            <a:ln w="38100" cap="rnd">
              <a:solidFill>
                <a:schemeClr val="accent6"/>
              </a:solidFill>
              <a:round/>
            </a:ln>
            <a:effectLst/>
          </c:spPr>
          <c:marker>
            <c:symbol val="circle"/>
            <c:size val="5"/>
            <c:spPr>
              <a:solidFill>
                <a:schemeClr val="accent6"/>
              </a:solidFill>
              <a:ln w="38100">
                <a:solidFill>
                  <a:schemeClr val="accent6"/>
                </a:solidFill>
              </a:ln>
              <a:effectLst/>
            </c:spPr>
          </c:marker>
          <c:xVal>
            <c:numRef>
              <c:f>'COSTOS LP'!$I$45:$I$54</c:f>
              <c:numCache>
                <c:formatCode>General</c:formatCode>
                <c:ptCount val="10"/>
                <c:pt idx="0">
                  <c:v>50</c:v>
                </c:pt>
                <c:pt idx="1">
                  <c:v>100</c:v>
                </c:pt>
                <c:pt idx="2">
                  <c:v>200</c:v>
                </c:pt>
                <c:pt idx="3">
                  <c:v>300</c:v>
                </c:pt>
                <c:pt idx="4">
                  <c:v>350</c:v>
                </c:pt>
                <c:pt idx="5">
                  <c:v>400</c:v>
                </c:pt>
                <c:pt idx="6">
                  <c:v>500</c:v>
                </c:pt>
                <c:pt idx="7">
                  <c:v>550</c:v>
                </c:pt>
                <c:pt idx="8">
                  <c:v>600</c:v>
                </c:pt>
                <c:pt idx="9">
                  <c:v>650</c:v>
                </c:pt>
              </c:numCache>
            </c:numRef>
          </c:xVal>
          <c:yVal>
            <c:numRef>
              <c:f>'COSTOS LP'!$J$45:$J$54</c:f>
              <c:numCache>
                <c:formatCode>General</c:formatCode>
                <c:ptCount val="10"/>
                <c:pt idx="0">
                  <c:v>775</c:v>
                </c:pt>
                <c:pt idx="1">
                  <c:v>650</c:v>
                </c:pt>
                <c:pt idx="2">
                  <c:v>500</c:v>
                </c:pt>
                <c:pt idx="3">
                  <c:v>400</c:v>
                </c:pt>
                <c:pt idx="4">
                  <c:v>400</c:v>
                </c:pt>
                <c:pt idx="5">
                  <c:v>420</c:v>
                </c:pt>
                <c:pt idx="6">
                  <c:v>500</c:v>
                </c:pt>
                <c:pt idx="7">
                  <c:v>560</c:v>
                </c:pt>
                <c:pt idx="8">
                  <c:v>650</c:v>
                </c:pt>
                <c:pt idx="9">
                  <c:v>800</c:v>
                </c:pt>
              </c:numCache>
            </c:numRef>
          </c:yVal>
          <c:smooth val="1"/>
          <c:extLst>
            <c:ext xmlns:c16="http://schemas.microsoft.com/office/drawing/2014/chart" uri="{C3380CC4-5D6E-409C-BE32-E72D297353CC}">
              <c16:uniqueId val="{00000005-A5F7-4F73-AD72-9C00D25891F7}"/>
            </c:ext>
          </c:extLst>
        </c:ser>
        <c:dLbls>
          <c:showLegendKey val="0"/>
          <c:showVal val="0"/>
          <c:showCatName val="0"/>
          <c:showSerName val="0"/>
          <c:showPercent val="0"/>
          <c:showBubbleSize val="0"/>
        </c:dLbls>
        <c:axId val="-991040672"/>
        <c:axId val="-991045568"/>
      </c:scatterChart>
      <c:valAx>
        <c:axId val="-991040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1045568"/>
        <c:crosses val="autoZero"/>
        <c:crossBetween val="midCat"/>
      </c:valAx>
      <c:valAx>
        <c:axId val="-99104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1040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'COSTOS LP'!$B$6</c:f>
              <c:strCache>
                <c:ptCount val="1"/>
                <c:pt idx="0">
                  <c:v>Escala de Planta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'COSTOS LP'!$B$8:$B$12</c:f>
              <c:numCache>
                <c:formatCode>General</c:formatCode>
                <c:ptCount val="5"/>
                <c:pt idx="0">
                  <c:v>50</c:v>
                </c:pt>
                <c:pt idx="1">
                  <c:v>100</c:v>
                </c:pt>
                <c:pt idx="2">
                  <c:v>150</c:v>
                </c:pt>
                <c:pt idx="3">
                  <c:v>200</c:v>
                </c:pt>
                <c:pt idx="4">
                  <c:v>250</c:v>
                </c:pt>
              </c:numCache>
            </c:numRef>
          </c:xVal>
          <c:yVal>
            <c:numRef>
              <c:f>'COSTOS LP'!$C$8:$C$12</c:f>
              <c:numCache>
                <c:formatCode>General</c:formatCode>
                <c:ptCount val="5"/>
                <c:pt idx="0">
                  <c:v>775</c:v>
                </c:pt>
                <c:pt idx="1">
                  <c:v>650</c:v>
                </c:pt>
                <c:pt idx="2">
                  <c:v>600</c:v>
                </c:pt>
                <c:pt idx="3">
                  <c:v>587.5</c:v>
                </c:pt>
                <c:pt idx="4">
                  <c:v>650</c:v>
                </c:pt>
              </c:numCache>
            </c:numRef>
          </c:yVal>
          <c:smooth val="1"/>
          <c:extLst>
            <c:ext xmlns:c16="http://schemas.microsoft.com/office/drawing/2014/chart" uri="{C3380CC4-5D6E-409C-BE32-E72D297353CC}">
              <c16:uniqueId val="{00000000-5E83-45F4-97E9-B36BBFD12EB7}"/>
            </c:ext>
          </c:extLst>
        </c:ser>
        <c:ser>
          <c:idx val="1"/>
          <c:order val="1"/>
          <c:tx>
            <c:strRef>
              <c:f>'COSTOS LP'!$D$6</c:f>
              <c:strCache>
                <c:ptCount val="1"/>
                <c:pt idx="0">
                  <c:v>Escala de Planta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'COSTOS LP'!$D$8:$D$12</c:f>
              <c:numCache>
                <c:formatCode>General</c:formatCode>
                <c:ptCount val="5"/>
                <c:pt idx="0">
                  <c:v>100</c:v>
                </c:pt>
                <c:pt idx="1">
                  <c:v>150</c:v>
                </c:pt>
                <c:pt idx="2">
                  <c:v>200</c:v>
                </c:pt>
                <c:pt idx="3">
                  <c:v>250</c:v>
                </c:pt>
                <c:pt idx="4">
                  <c:v>300</c:v>
                </c:pt>
              </c:numCache>
            </c:numRef>
          </c:xVal>
          <c:yVal>
            <c:numRef>
              <c:f>'COSTOS LP'!$E$8:$E$12</c:f>
              <c:numCache>
                <c:formatCode>General</c:formatCode>
                <c:ptCount val="5"/>
                <c:pt idx="0">
                  <c:v>775</c:v>
                </c:pt>
                <c:pt idx="1">
                  <c:v>600</c:v>
                </c:pt>
                <c:pt idx="2">
                  <c:v>500</c:v>
                </c:pt>
                <c:pt idx="3">
                  <c:v>475</c:v>
                </c:pt>
                <c:pt idx="4">
                  <c:v>550</c:v>
                </c:pt>
              </c:numCache>
            </c:numRef>
          </c:yVal>
          <c:smooth val="1"/>
          <c:extLst>
            <c:ext xmlns:c16="http://schemas.microsoft.com/office/drawing/2014/chart" uri="{C3380CC4-5D6E-409C-BE32-E72D297353CC}">
              <c16:uniqueId val="{00000001-5E83-45F4-97E9-B36BBFD12EB7}"/>
            </c:ext>
          </c:extLst>
        </c:ser>
        <c:ser>
          <c:idx val="2"/>
          <c:order val="2"/>
          <c:tx>
            <c:strRef>
              <c:f>'COSTOS LP'!$F$6</c:f>
              <c:strCache>
                <c:ptCount val="1"/>
                <c:pt idx="0">
                  <c:v>Escala de Planta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'COSTOS LP'!$F$8:$F$12</c:f>
              <c:numCache>
                <c:formatCode>General</c:formatCode>
                <c:ptCount val="5"/>
                <c:pt idx="0">
                  <c:v>250</c:v>
                </c:pt>
                <c:pt idx="1">
                  <c:v>300</c:v>
                </c:pt>
                <c:pt idx="2">
                  <c:v>350</c:v>
                </c:pt>
                <c:pt idx="3">
                  <c:v>400</c:v>
                </c:pt>
                <c:pt idx="4">
                  <c:v>450</c:v>
                </c:pt>
              </c:numCache>
            </c:numRef>
          </c:xVal>
          <c:yVal>
            <c:numRef>
              <c:f>'COSTOS LP'!$G$8:$G$12</c:f>
              <c:numCache>
                <c:formatCode>General</c:formatCode>
                <c:ptCount val="5"/>
                <c:pt idx="0">
                  <c:v>500</c:v>
                </c:pt>
                <c:pt idx="1">
                  <c:v>425</c:v>
                </c:pt>
                <c:pt idx="2">
                  <c:v>400</c:v>
                </c:pt>
                <c:pt idx="3">
                  <c:v>425</c:v>
                </c:pt>
                <c:pt idx="4">
                  <c:v>500</c:v>
                </c:pt>
              </c:numCache>
            </c:numRef>
          </c:yVal>
          <c:smooth val="1"/>
          <c:extLst>
            <c:ext xmlns:c16="http://schemas.microsoft.com/office/drawing/2014/chart" uri="{C3380CC4-5D6E-409C-BE32-E72D297353CC}">
              <c16:uniqueId val="{00000002-5E83-45F4-97E9-B36BBFD12EB7}"/>
            </c:ext>
          </c:extLst>
        </c:ser>
        <c:ser>
          <c:idx val="3"/>
          <c:order val="3"/>
          <c:tx>
            <c:strRef>
              <c:f>'COSTOS LP'!$H$6</c:f>
              <c:strCache>
                <c:ptCount val="1"/>
                <c:pt idx="0">
                  <c:v>Escala de Planta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'COSTOS LP'!$H$8:$H$12</c:f>
              <c:numCache>
                <c:formatCode>General</c:formatCode>
                <c:ptCount val="5"/>
                <c:pt idx="0">
                  <c:v>400</c:v>
                </c:pt>
                <c:pt idx="1">
                  <c:v>450</c:v>
                </c:pt>
                <c:pt idx="2">
                  <c:v>500</c:v>
                </c:pt>
                <c:pt idx="3">
                  <c:v>550</c:v>
                </c:pt>
                <c:pt idx="4">
                  <c:v>600</c:v>
                </c:pt>
              </c:numCache>
            </c:numRef>
          </c:xVal>
          <c:yVal>
            <c:numRef>
              <c:f>'COSTOS LP'!$I$8:$I$12</c:f>
              <c:numCache>
                <c:formatCode>General</c:formatCode>
                <c:ptCount val="5"/>
                <c:pt idx="0">
                  <c:v>500</c:v>
                </c:pt>
                <c:pt idx="1">
                  <c:v>475</c:v>
                </c:pt>
                <c:pt idx="2">
                  <c:v>500</c:v>
                </c:pt>
                <c:pt idx="3">
                  <c:v>600</c:v>
                </c:pt>
                <c:pt idx="4">
                  <c:v>750</c:v>
                </c:pt>
              </c:numCache>
            </c:numRef>
          </c:yVal>
          <c:smooth val="1"/>
          <c:extLst>
            <c:ext xmlns:c16="http://schemas.microsoft.com/office/drawing/2014/chart" uri="{C3380CC4-5D6E-409C-BE32-E72D297353CC}">
              <c16:uniqueId val="{00000003-5E83-45F4-97E9-B36BBFD12EB7}"/>
            </c:ext>
          </c:extLst>
        </c:ser>
        <c:ser>
          <c:idx val="4"/>
          <c:order val="4"/>
          <c:tx>
            <c:strRef>
              <c:f>'COSTOS LP'!$J$6</c:f>
              <c:strCache>
                <c:ptCount val="1"/>
                <c:pt idx="0">
                  <c:v>Escala de Planta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'COSTOS LP'!$J$8:$J$12</c:f>
              <c:numCache>
                <c:formatCode>General</c:formatCode>
                <c:ptCount val="5"/>
                <c:pt idx="0">
                  <c:v>450</c:v>
                </c:pt>
                <c:pt idx="1">
                  <c:v>500</c:v>
                </c:pt>
                <c:pt idx="2">
                  <c:v>550</c:v>
                </c:pt>
                <c:pt idx="3">
                  <c:v>600</c:v>
                </c:pt>
                <c:pt idx="4">
                  <c:v>650</c:v>
                </c:pt>
              </c:numCache>
            </c:numRef>
          </c:xVal>
          <c:yVal>
            <c:numRef>
              <c:f>'COSTOS LP'!$K$8:$K$12</c:f>
              <c:numCache>
                <c:formatCode>General</c:formatCode>
                <c:ptCount val="5"/>
                <c:pt idx="0">
                  <c:v>600</c:v>
                </c:pt>
                <c:pt idx="1">
                  <c:v>550</c:v>
                </c:pt>
                <c:pt idx="2">
                  <c:v>575</c:v>
                </c:pt>
                <c:pt idx="3">
                  <c:v>650</c:v>
                </c:pt>
                <c:pt idx="4">
                  <c:v>800</c:v>
                </c:pt>
              </c:numCache>
            </c:numRef>
          </c:yVal>
          <c:smooth val="1"/>
          <c:extLst>
            <c:ext xmlns:c16="http://schemas.microsoft.com/office/drawing/2014/chart" uri="{C3380CC4-5D6E-409C-BE32-E72D297353CC}">
              <c16:uniqueId val="{00000004-5E83-45F4-97E9-B36BBFD12EB7}"/>
            </c:ext>
          </c:extLst>
        </c:ser>
        <c:ser>
          <c:idx val="5"/>
          <c:order val="5"/>
          <c:spPr>
            <a:ln w="19050" cap="rnd">
              <a:solidFill>
                <a:schemeClr val="accent6"/>
              </a:solidFill>
              <a:round/>
            </a:ln>
            <a:effectLst/>
          </c:spPr>
          <c:marker>
            <c:symbol val="circle"/>
            <c:size val="5"/>
            <c:spPr>
              <a:solidFill>
                <a:schemeClr val="accent6"/>
              </a:solidFill>
              <a:ln w="38100">
                <a:solidFill>
                  <a:schemeClr val="accent6"/>
                </a:solidFill>
              </a:ln>
              <a:effectLst/>
            </c:spPr>
          </c:marker>
          <c:xVal>
            <c:numRef>
              <c:f>'COSTOS LP'!$I$45:$I$54</c:f>
              <c:numCache>
                <c:formatCode>General</c:formatCode>
                <c:ptCount val="10"/>
                <c:pt idx="0">
                  <c:v>50</c:v>
                </c:pt>
                <c:pt idx="1">
                  <c:v>100</c:v>
                </c:pt>
                <c:pt idx="2">
                  <c:v>200</c:v>
                </c:pt>
                <c:pt idx="3">
                  <c:v>300</c:v>
                </c:pt>
                <c:pt idx="4">
                  <c:v>350</c:v>
                </c:pt>
                <c:pt idx="5">
                  <c:v>400</c:v>
                </c:pt>
                <c:pt idx="6">
                  <c:v>500</c:v>
                </c:pt>
                <c:pt idx="7">
                  <c:v>550</c:v>
                </c:pt>
                <c:pt idx="8">
                  <c:v>600</c:v>
                </c:pt>
                <c:pt idx="9">
                  <c:v>650</c:v>
                </c:pt>
              </c:numCache>
            </c:numRef>
          </c:xVal>
          <c:yVal>
            <c:numRef>
              <c:f>'COSTOS LP'!$J$45:$J$54</c:f>
              <c:numCache>
                <c:formatCode>General</c:formatCode>
                <c:ptCount val="10"/>
                <c:pt idx="0">
                  <c:v>775</c:v>
                </c:pt>
                <c:pt idx="1">
                  <c:v>650</c:v>
                </c:pt>
                <c:pt idx="2">
                  <c:v>500</c:v>
                </c:pt>
                <c:pt idx="3">
                  <c:v>400</c:v>
                </c:pt>
                <c:pt idx="4">
                  <c:v>400</c:v>
                </c:pt>
                <c:pt idx="5">
                  <c:v>420</c:v>
                </c:pt>
                <c:pt idx="6">
                  <c:v>500</c:v>
                </c:pt>
                <c:pt idx="7">
                  <c:v>560</c:v>
                </c:pt>
                <c:pt idx="8">
                  <c:v>650</c:v>
                </c:pt>
                <c:pt idx="9">
                  <c:v>800</c:v>
                </c:pt>
              </c:numCache>
            </c:numRef>
          </c:yVal>
          <c:smooth val="1"/>
          <c:extLst>
            <c:ext xmlns:c16="http://schemas.microsoft.com/office/drawing/2014/chart" uri="{C3380CC4-5D6E-409C-BE32-E72D297353CC}">
              <c16:uniqueId val="{00000005-5E83-45F4-97E9-B36BBFD12EB7}"/>
            </c:ext>
          </c:extLst>
        </c:ser>
        <c:ser>
          <c:idx val="6"/>
          <c:order val="6"/>
          <c:tx>
            <c:strRef>
              <c:f>'COSTOS LP'!$M$61</c:f>
              <c:strCache>
                <c:ptCount val="1"/>
                <c:pt idx="0">
                  <c:v>CMg</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'COSTOS LP'!$J$63:$J$68</c:f>
              <c:numCache>
                <c:formatCode>General</c:formatCode>
                <c:ptCount val="6"/>
                <c:pt idx="0">
                  <c:v>100</c:v>
                </c:pt>
                <c:pt idx="1">
                  <c:v>200</c:v>
                </c:pt>
                <c:pt idx="2">
                  <c:v>300</c:v>
                </c:pt>
                <c:pt idx="3">
                  <c:v>350</c:v>
                </c:pt>
                <c:pt idx="4">
                  <c:v>400</c:v>
                </c:pt>
                <c:pt idx="5">
                  <c:v>500</c:v>
                </c:pt>
              </c:numCache>
            </c:numRef>
          </c:xVal>
          <c:yVal>
            <c:numRef>
              <c:f>'COSTOS LP'!$M$63:$M$68</c:f>
              <c:numCache>
                <c:formatCode>General</c:formatCode>
                <c:ptCount val="6"/>
                <c:pt idx="0">
                  <c:v>525</c:v>
                </c:pt>
                <c:pt idx="1">
                  <c:v>350</c:v>
                </c:pt>
                <c:pt idx="2">
                  <c:v>200</c:v>
                </c:pt>
                <c:pt idx="3">
                  <c:v>400</c:v>
                </c:pt>
                <c:pt idx="4">
                  <c:v>560</c:v>
                </c:pt>
                <c:pt idx="5">
                  <c:v>820</c:v>
                </c:pt>
              </c:numCache>
            </c:numRef>
          </c:yVal>
          <c:smooth val="1"/>
          <c:extLst>
            <c:ext xmlns:c16="http://schemas.microsoft.com/office/drawing/2014/chart" uri="{C3380CC4-5D6E-409C-BE32-E72D297353CC}">
              <c16:uniqueId val="{00000006-5E83-45F4-97E9-B36BBFD12EB7}"/>
            </c:ext>
          </c:extLst>
        </c:ser>
        <c:dLbls>
          <c:showLegendKey val="0"/>
          <c:showVal val="0"/>
          <c:showCatName val="0"/>
          <c:showSerName val="0"/>
          <c:showPercent val="0"/>
          <c:showBubbleSize val="0"/>
        </c:dLbls>
        <c:axId val="-991034688"/>
        <c:axId val="-991033600"/>
      </c:scatterChart>
      <c:valAx>
        <c:axId val="-991034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1033600"/>
        <c:crosses val="autoZero"/>
        <c:crossBetween val="midCat"/>
      </c:valAx>
      <c:valAx>
        <c:axId val="-99103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1034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58956306932221"/>
          <c:y val="8.1481481481481488E-2"/>
          <c:w val="0.82044180947969736"/>
          <c:h val="0.64308661417322832"/>
        </c:manualLayout>
      </c:layout>
      <c:scatterChart>
        <c:scatterStyle val="smoothMarker"/>
        <c:varyColors val="0"/>
        <c:ser>
          <c:idx val="0"/>
          <c:order val="0"/>
          <c:tx>
            <c:strRef>
              <c:f>OFERTA!$D$8</c:f>
              <c:strCache>
                <c:ptCount val="1"/>
                <c:pt idx="0">
                  <c:v>Prod. 1</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OFERTA!$D$10:$D$16</c:f>
              <c:numCache>
                <c:formatCode>General</c:formatCode>
                <c:ptCount val="7"/>
                <c:pt idx="1">
                  <c:v>25</c:v>
                </c:pt>
                <c:pt idx="2">
                  <c:v>35</c:v>
                </c:pt>
                <c:pt idx="3">
                  <c:v>45</c:v>
                </c:pt>
                <c:pt idx="4">
                  <c:v>55</c:v>
                </c:pt>
                <c:pt idx="5">
                  <c:v>65</c:v>
                </c:pt>
                <c:pt idx="6">
                  <c:v>75</c:v>
                </c:pt>
              </c:numCache>
            </c:numRef>
          </c:xVal>
          <c:yVal>
            <c:numRef>
              <c:f>OFERTA!$C$10:$C$16</c:f>
              <c:numCache>
                <c:formatCode>General</c:formatCode>
                <c:ptCount val="7"/>
                <c:pt idx="0">
                  <c:v>0</c:v>
                </c:pt>
                <c:pt idx="1">
                  <c:v>1</c:v>
                </c:pt>
                <c:pt idx="2">
                  <c:v>2</c:v>
                </c:pt>
                <c:pt idx="3">
                  <c:v>3</c:v>
                </c:pt>
                <c:pt idx="4">
                  <c:v>4</c:v>
                </c:pt>
                <c:pt idx="5">
                  <c:v>5</c:v>
                </c:pt>
                <c:pt idx="6">
                  <c:v>6</c:v>
                </c:pt>
              </c:numCache>
            </c:numRef>
          </c:yVal>
          <c:smooth val="1"/>
          <c:extLst>
            <c:ext xmlns:c16="http://schemas.microsoft.com/office/drawing/2014/chart" uri="{C3380CC4-5D6E-409C-BE32-E72D297353CC}">
              <c16:uniqueId val="{00000000-A8EE-4D20-AD04-709919FB076A}"/>
            </c:ext>
          </c:extLst>
        </c:ser>
        <c:ser>
          <c:idx val="1"/>
          <c:order val="1"/>
          <c:tx>
            <c:strRef>
              <c:f>OFERTA!$E$8</c:f>
              <c:strCache>
                <c:ptCount val="1"/>
                <c:pt idx="0">
                  <c:v>Prod. 2</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OFERTA!$E$10:$E$16</c:f>
              <c:numCache>
                <c:formatCode>General</c:formatCode>
                <c:ptCount val="7"/>
                <c:pt idx="1">
                  <c:v>45</c:v>
                </c:pt>
                <c:pt idx="2">
                  <c:v>60</c:v>
                </c:pt>
                <c:pt idx="3">
                  <c:v>75</c:v>
                </c:pt>
                <c:pt idx="4">
                  <c:v>90</c:v>
                </c:pt>
                <c:pt idx="5">
                  <c:v>105</c:v>
                </c:pt>
                <c:pt idx="6">
                  <c:v>120</c:v>
                </c:pt>
              </c:numCache>
            </c:numRef>
          </c:xVal>
          <c:yVal>
            <c:numRef>
              <c:f>OFERTA!$C$10:$C$16</c:f>
              <c:numCache>
                <c:formatCode>General</c:formatCode>
                <c:ptCount val="7"/>
                <c:pt idx="0">
                  <c:v>0</c:v>
                </c:pt>
                <c:pt idx="1">
                  <c:v>1</c:v>
                </c:pt>
                <c:pt idx="2">
                  <c:v>2</c:v>
                </c:pt>
                <c:pt idx="3">
                  <c:v>3</c:v>
                </c:pt>
                <c:pt idx="4">
                  <c:v>4</c:v>
                </c:pt>
                <c:pt idx="5">
                  <c:v>5</c:v>
                </c:pt>
                <c:pt idx="6">
                  <c:v>6</c:v>
                </c:pt>
              </c:numCache>
            </c:numRef>
          </c:yVal>
          <c:smooth val="1"/>
          <c:extLst>
            <c:ext xmlns:c16="http://schemas.microsoft.com/office/drawing/2014/chart" uri="{C3380CC4-5D6E-409C-BE32-E72D297353CC}">
              <c16:uniqueId val="{00000001-A8EE-4D20-AD04-709919FB076A}"/>
            </c:ext>
          </c:extLst>
        </c:ser>
        <c:ser>
          <c:idx val="2"/>
          <c:order val="2"/>
          <c:tx>
            <c:strRef>
              <c:f>OFERTA!$F$8</c:f>
              <c:strCache>
                <c:ptCount val="1"/>
                <c:pt idx="0">
                  <c:v>Prod. 3</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OFERTA!$F$10:$F$16</c:f>
              <c:numCache>
                <c:formatCode>General</c:formatCode>
                <c:ptCount val="7"/>
                <c:pt idx="1">
                  <c:v>58</c:v>
                </c:pt>
                <c:pt idx="2">
                  <c:v>76</c:v>
                </c:pt>
                <c:pt idx="3">
                  <c:v>94</c:v>
                </c:pt>
                <c:pt idx="4">
                  <c:v>112</c:v>
                </c:pt>
                <c:pt idx="5">
                  <c:v>130</c:v>
                </c:pt>
                <c:pt idx="6">
                  <c:v>148</c:v>
                </c:pt>
              </c:numCache>
            </c:numRef>
          </c:xVal>
          <c:yVal>
            <c:numRef>
              <c:f>OFERTA!$C$10:$C$16</c:f>
              <c:numCache>
                <c:formatCode>General</c:formatCode>
                <c:ptCount val="7"/>
                <c:pt idx="0">
                  <c:v>0</c:v>
                </c:pt>
                <c:pt idx="1">
                  <c:v>1</c:v>
                </c:pt>
                <c:pt idx="2">
                  <c:v>2</c:v>
                </c:pt>
                <c:pt idx="3">
                  <c:v>3</c:v>
                </c:pt>
                <c:pt idx="4">
                  <c:v>4</c:v>
                </c:pt>
                <c:pt idx="5">
                  <c:v>5</c:v>
                </c:pt>
                <c:pt idx="6">
                  <c:v>6</c:v>
                </c:pt>
              </c:numCache>
            </c:numRef>
          </c:yVal>
          <c:smooth val="1"/>
          <c:extLst>
            <c:ext xmlns:c16="http://schemas.microsoft.com/office/drawing/2014/chart" uri="{C3380CC4-5D6E-409C-BE32-E72D297353CC}">
              <c16:uniqueId val="{00000002-A8EE-4D20-AD04-709919FB076A}"/>
            </c:ext>
          </c:extLst>
        </c:ser>
        <c:ser>
          <c:idx val="3"/>
          <c:order val="3"/>
          <c:tx>
            <c:strRef>
              <c:f>OFERTA!$G$8</c:f>
              <c:strCache>
                <c:ptCount val="1"/>
                <c:pt idx="0">
                  <c:v>Mercado</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OFERTA!$G$10:$G$16</c:f>
              <c:numCache>
                <c:formatCode>General</c:formatCode>
                <c:ptCount val="7"/>
                <c:pt idx="1">
                  <c:v>128</c:v>
                </c:pt>
                <c:pt idx="2">
                  <c:v>171</c:v>
                </c:pt>
                <c:pt idx="3">
                  <c:v>214</c:v>
                </c:pt>
                <c:pt idx="4">
                  <c:v>257</c:v>
                </c:pt>
                <c:pt idx="5">
                  <c:v>300</c:v>
                </c:pt>
                <c:pt idx="6">
                  <c:v>343</c:v>
                </c:pt>
              </c:numCache>
            </c:numRef>
          </c:xVal>
          <c:yVal>
            <c:numRef>
              <c:f>OFERTA!$C$10:$C$16</c:f>
              <c:numCache>
                <c:formatCode>General</c:formatCode>
                <c:ptCount val="7"/>
                <c:pt idx="0">
                  <c:v>0</c:v>
                </c:pt>
                <c:pt idx="1">
                  <c:v>1</c:v>
                </c:pt>
                <c:pt idx="2">
                  <c:v>2</c:v>
                </c:pt>
                <c:pt idx="3">
                  <c:v>3</c:v>
                </c:pt>
                <c:pt idx="4">
                  <c:v>4</c:v>
                </c:pt>
                <c:pt idx="5">
                  <c:v>5</c:v>
                </c:pt>
                <c:pt idx="6">
                  <c:v>6</c:v>
                </c:pt>
              </c:numCache>
            </c:numRef>
          </c:yVal>
          <c:smooth val="1"/>
          <c:extLst>
            <c:ext xmlns:c16="http://schemas.microsoft.com/office/drawing/2014/chart" uri="{C3380CC4-5D6E-409C-BE32-E72D297353CC}">
              <c16:uniqueId val="{00000003-A8EE-4D20-AD04-709919FB076A}"/>
            </c:ext>
          </c:extLst>
        </c:ser>
        <c:dLbls>
          <c:showLegendKey val="0"/>
          <c:showVal val="0"/>
          <c:showCatName val="0"/>
          <c:showSerName val="0"/>
          <c:showPercent val="0"/>
          <c:showBubbleSize val="0"/>
        </c:dLbls>
        <c:axId val="-991030336"/>
        <c:axId val="-991041760"/>
      </c:scatterChart>
      <c:valAx>
        <c:axId val="-99103033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cantidades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991041760"/>
        <c:crosses val="autoZero"/>
        <c:crossBetween val="midCat"/>
      </c:valAx>
      <c:valAx>
        <c:axId val="-9910417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991030336"/>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AR"/>
        </a:p>
      </c:txPr>
    </c:title>
    <c:autoTitleDeleted val="0"/>
    <c:plotArea>
      <c:layout/>
      <c:scatterChart>
        <c:scatterStyle val="lineMarker"/>
        <c:varyColors val="0"/>
        <c:ser>
          <c:idx val="0"/>
          <c:order val="0"/>
          <c:tx>
            <c:strRef>
              <c:f>'PROD CP-2'!$C$8</c:f>
              <c:strCache>
                <c:ptCount val="1"/>
                <c:pt idx="0">
                  <c:v>Produccion Total </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'PROD CP-2'!$D$7:$N$7</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xVal>
          <c:yVal>
            <c:numRef>
              <c:f>'PROD CP-2'!$D$8:$N$8</c:f>
              <c:numCache>
                <c:formatCode>General</c:formatCode>
                <c:ptCount val="11"/>
                <c:pt idx="0">
                  <c:v>0</c:v>
                </c:pt>
                <c:pt idx="1">
                  <c:v>11</c:v>
                </c:pt>
                <c:pt idx="2">
                  <c:v>42</c:v>
                </c:pt>
                <c:pt idx="3">
                  <c:v>90</c:v>
                </c:pt>
                <c:pt idx="4">
                  <c:v>125</c:v>
                </c:pt>
                <c:pt idx="5">
                  <c:v>140</c:v>
                </c:pt>
                <c:pt idx="6">
                  <c:v>152</c:v>
                </c:pt>
                <c:pt idx="7">
                  <c:v>162</c:v>
                </c:pt>
                <c:pt idx="8">
                  <c:v>163</c:v>
                </c:pt>
                <c:pt idx="9">
                  <c:v>150</c:v>
                </c:pt>
                <c:pt idx="10">
                  <c:v>125</c:v>
                </c:pt>
              </c:numCache>
            </c:numRef>
          </c:yVal>
          <c:smooth val="0"/>
          <c:extLst>
            <c:ext xmlns:c16="http://schemas.microsoft.com/office/drawing/2014/chart" uri="{C3380CC4-5D6E-409C-BE32-E72D297353CC}">
              <c16:uniqueId val="{00000000-A886-4714-A032-232BD6080BD3}"/>
            </c:ext>
          </c:extLst>
        </c:ser>
        <c:dLbls>
          <c:showLegendKey val="0"/>
          <c:showVal val="0"/>
          <c:showCatName val="0"/>
          <c:showSerName val="0"/>
          <c:showPercent val="0"/>
          <c:showBubbleSize val="0"/>
        </c:dLbls>
        <c:axId val="-991043936"/>
        <c:axId val="-991043392"/>
      </c:scatterChart>
      <c:valAx>
        <c:axId val="-99104393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AR"/>
          </a:p>
        </c:txPr>
        <c:crossAx val="-991043392"/>
        <c:crosses val="autoZero"/>
        <c:crossBetween val="midCat"/>
      </c:valAx>
      <c:valAx>
        <c:axId val="-991043392"/>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AR"/>
          </a:p>
        </c:txPr>
        <c:crossAx val="-991043936"/>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s-A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'PROD CP-2'!$C$50</c:f>
              <c:strCache>
                <c:ptCount val="1"/>
                <c:pt idx="0">
                  <c:v>Produccion Total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 CP-2'!$D$49:$N$49</c:f>
            </c:numRef>
          </c:xVal>
          <c:yVal>
            <c:numRef>
              <c:f>'PROD CP-2'!$D$50:$N$50</c:f>
            </c:numRef>
          </c:yVal>
          <c:smooth val="1"/>
          <c:extLst>
            <c:ext xmlns:c16="http://schemas.microsoft.com/office/drawing/2014/chart" uri="{C3380CC4-5D6E-409C-BE32-E72D297353CC}">
              <c16:uniqueId val="{00000000-337B-4069-9FCB-5C8A6F691605}"/>
            </c:ext>
          </c:extLst>
        </c:ser>
        <c:dLbls>
          <c:showLegendKey val="0"/>
          <c:showVal val="0"/>
          <c:showCatName val="0"/>
          <c:showSerName val="0"/>
          <c:showPercent val="0"/>
          <c:showBubbleSize val="0"/>
        </c:dLbls>
        <c:axId val="-992316576"/>
        <c:axId val="-992318752"/>
      </c:scatterChart>
      <c:scatterChart>
        <c:scatterStyle val="smoothMarker"/>
        <c:varyColors val="0"/>
        <c:ser>
          <c:idx val="1"/>
          <c:order val="1"/>
          <c:tx>
            <c:strRef>
              <c:f>'PROD CP-2'!$C$51</c:f>
              <c:strCache>
                <c:ptCount val="1"/>
                <c:pt idx="0">
                  <c:v>Produccion Media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 CP-2'!$D$49:$N$49</c:f>
            </c:numRef>
          </c:xVal>
          <c:yVal>
            <c:numRef>
              <c:f>'PROD CP-2'!$D$51:$N$51</c:f>
            </c:numRef>
          </c:yVal>
          <c:smooth val="1"/>
          <c:extLst>
            <c:ext xmlns:c16="http://schemas.microsoft.com/office/drawing/2014/chart" uri="{C3380CC4-5D6E-409C-BE32-E72D297353CC}">
              <c16:uniqueId val="{00000001-337B-4069-9FCB-5C8A6F691605}"/>
            </c:ext>
          </c:extLst>
        </c:ser>
        <c:ser>
          <c:idx val="2"/>
          <c:order val="2"/>
          <c:tx>
            <c:strRef>
              <c:f>'PROD CP-2'!$C$52</c:f>
              <c:strCache>
                <c:ptCount val="1"/>
                <c:pt idx="0">
                  <c:v>Produccion Marginal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 CP-2'!$D$49:$N$49</c:f>
            </c:numRef>
          </c:xVal>
          <c:yVal>
            <c:numRef>
              <c:f>'PROD CP-2'!$D$52:$N$52</c:f>
            </c:numRef>
          </c:yVal>
          <c:smooth val="1"/>
          <c:extLst>
            <c:ext xmlns:c16="http://schemas.microsoft.com/office/drawing/2014/chart" uri="{C3380CC4-5D6E-409C-BE32-E72D297353CC}">
              <c16:uniqueId val="{00000002-337B-4069-9FCB-5C8A6F691605}"/>
            </c:ext>
          </c:extLst>
        </c:ser>
        <c:dLbls>
          <c:showLegendKey val="0"/>
          <c:showVal val="0"/>
          <c:showCatName val="0"/>
          <c:showSerName val="0"/>
          <c:showPercent val="0"/>
          <c:showBubbleSize val="0"/>
        </c:dLbls>
        <c:axId val="-992328544"/>
        <c:axId val="-992321472"/>
      </c:scatterChart>
      <c:valAx>
        <c:axId val="-992316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318752"/>
        <c:crosses val="autoZero"/>
        <c:crossBetween val="midCat"/>
      </c:valAx>
      <c:valAx>
        <c:axId val="-992318752"/>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316576"/>
        <c:crosses val="autoZero"/>
        <c:crossBetween val="midCat"/>
      </c:valAx>
      <c:valAx>
        <c:axId val="-992321472"/>
        <c:scaling>
          <c:orientation val="minMax"/>
          <c:max val="16"/>
        </c:scaling>
        <c:delete val="0"/>
        <c:axPos val="r"/>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328544"/>
        <c:crosses val="max"/>
        <c:crossBetween val="midCat"/>
      </c:valAx>
      <c:valAx>
        <c:axId val="-992328544"/>
        <c:scaling>
          <c:orientation val="minMax"/>
        </c:scaling>
        <c:delete val="1"/>
        <c:axPos val="b"/>
        <c:numFmt formatCode="General" sourceLinked="1"/>
        <c:majorTickMark val="out"/>
        <c:minorTickMark val="none"/>
        <c:tickLblPos val="nextTo"/>
        <c:crossAx val="-992321472"/>
        <c:crosses val="autoZero"/>
        <c:crossBetween val="midCat"/>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'PROD CP-2'!$C$50</c:f>
              <c:strCache>
                <c:ptCount val="1"/>
                <c:pt idx="0">
                  <c:v>Produccion Total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 CP-2'!$D$49:$N$49</c:f>
            </c:numRef>
          </c:xVal>
          <c:yVal>
            <c:numRef>
              <c:f>'PROD CP-2'!$D$50:$N$50</c:f>
            </c:numRef>
          </c:yVal>
          <c:smooth val="1"/>
          <c:extLst>
            <c:ext xmlns:c16="http://schemas.microsoft.com/office/drawing/2014/chart" uri="{C3380CC4-5D6E-409C-BE32-E72D297353CC}">
              <c16:uniqueId val="{00000000-D185-460A-B886-2D5330FA9AEF}"/>
            </c:ext>
          </c:extLst>
        </c:ser>
        <c:dLbls>
          <c:showLegendKey val="0"/>
          <c:showVal val="0"/>
          <c:showCatName val="0"/>
          <c:showSerName val="0"/>
          <c:showPercent val="0"/>
          <c:showBubbleSize val="0"/>
        </c:dLbls>
        <c:axId val="-992315488"/>
        <c:axId val="-992314944"/>
      </c:scatterChart>
      <c:scatterChart>
        <c:scatterStyle val="smoothMarker"/>
        <c:varyColors val="0"/>
        <c:ser>
          <c:idx val="1"/>
          <c:order val="1"/>
          <c:tx>
            <c:strRef>
              <c:f>'PROD CP-2'!$C$51</c:f>
              <c:strCache>
                <c:ptCount val="1"/>
                <c:pt idx="0">
                  <c:v>Produccion Media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 CP-2'!$D$49:$N$49</c:f>
            </c:numRef>
          </c:xVal>
          <c:yVal>
            <c:numRef>
              <c:f>'PROD CP-2'!$D$51:$N$51</c:f>
            </c:numRef>
          </c:yVal>
          <c:smooth val="1"/>
          <c:extLst>
            <c:ext xmlns:c16="http://schemas.microsoft.com/office/drawing/2014/chart" uri="{C3380CC4-5D6E-409C-BE32-E72D297353CC}">
              <c16:uniqueId val="{00000001-D185-460A-B886-2D5330FA9AEF}"/>
            </c:ext>
          </c:extLst>
        </c:ser>
        <c:ser>
          <c:idx val="2"/>
          <c:order val="2"/>
          <c:tx>
            <c:strRef>
              <c:f>'PROD CP-2'!$C$52</c:f>
              <c:strCache>
                <c:ptCount val="1"/>
                <c:pt idx="0">
                  <c:v>Produccion Marginal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 CP-2'!$D$49:$N$49</c:f>
            </c:numRef>
          </c:xVal>
          <c:yVal>
            <c:numRef>
              <c:f>'PROD CP-2'!$D$52:$N$52</c:f>
            </c:numRef>
          </c:yVal>
          <c:smooth val="1"/>
          <c:extLst>
            <c:ext xmlns:c16="http://schemas.microsoft.com/office/drawing/2014/chart" uri="{C3380CC4-5D6E-409C-BE32-E72D297353CC}">
              <c16:uniqueId val="{00000002-D185-460A-B886-2D5330FA9AEF}"/>
            </c:ext>
          </c:extLst>
        </c:ser>
        <c:dLbls>
          <c:showLegendKey val="0"/>
          <c:showVal val="0"/>
          <c:showCatName val="0"/>
          <c:showSerName val="0"/>
          <c:showPercent val="0"/>
          <c:showBubbleSize val="0"/>
        </c:dLbls>
        <c:axId val="-992324736"/>
        <c:axId val="-992316032"/>
      </c:scatterChart>
      <c:valAx>
        <c:axId val="-99231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314944"/>
        <c:crosses val="autoZero"/>
        <c:crossBetween val="midCat"/>
      </c:valAx>
      <c:valAx>
        <c:axId val="-992314944"/>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315488"/>
        <c:crosses val="autoZero"/>
        <c:crossBetween val="midCat"/>
      </c:valAx>
      <c:valAx>
        <c:axId val="-992316032"/>
        <c:scaling>
          <c:orientation val="minMax"/>
          <c:max val="16"/>
        </c:scaling>
        <c:delete val="0"/>
        <c:axPos val="r"/>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324736"/>
        <c:crosses val="max"/>
        <c:crossBetween val="midCat"/>
      </c:valAx>
      <c:valAx>
        <c:axId val="-992324736"/>
        <c:scaling>
          <c:orientation val="minMax"/>
        </c:scaling>
        <c:delete val="1"/>
        <c:axPos val="b"/>
        <c:numFmt formatCode="General" sourceLinked="1"/>
        <c:majorTickMark val="out"/>
        <c:minorTickMark val="none"/>
        <c:tickLblPos val="nextTo"/>
        <c:crossAx val="-9923160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'COSTOS CP'!$C$26</c:f>
              <c:strCache>
                <c:ptCount val="1"/>
                <c:pt idx="0">
                  <c:v>Costo Fijo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'COSTOS CP'!$D$24:$L$24</c:f>
            </c:numRef>
          </c:xVal>
          <c:yVal>
            <c:numRef>
              <c:f>'COSTOS CP'!$D$26:$L$26</c:f>
            </c:numRef>
          </c:yVal>
          <c:smooth val="1"/>
          <c:extLst>
            <c:ext xmlns:c16="http://schemas.microsoft.com/office/drawing/2014/chart" uri="{C3380CC4-5D6E-409C-BE32-E72D297353CC}">
              <c16:uniqueId val="{00000000-3E6C-4C33-BC38-321AF7726C17}"/>
            </c:ext>
          </c:extLst>
        </c:ser>
        <c:ser>
          <c:idx val="1"/>
          <c:order val="1"/>
          <c:tx>
            <c:strRef>
              <c:f>'COSTOS CP'!$C$27</c:f>
              <c:strCache>
                <c:ptCount val="1"/>
                <c:pt idx="0">
                  <c:v>Costo Variable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'COSTOS CP'!$D$24:$L$24</c:f>
            </c:numRef>
          </c:xVal>
          <c:yVal>
            <c:numRef>
              <c:f>'COSTOS CP'!$D$27:$L$27</c:f>
            </c:numRef>
          </c:yVal>
          <c:smooth val="1"/>
          <c:extLst>
            <c:ext xmlns:c16="http://schemas.microsoft.com/office/drawing/2014/chart" uri="{C3380CC4-5D6E-409C-BE32-E72D297353CC}">
              <c16:uniqueId val="{00000001-3E6C-4C33-BC38-321AF7726C17}"/>
            </c:ext>
          </c:extLst>
        </c:ser>
        <c:ser>
          <c:idx val="2"/>
          <c:order val="2"/>
          <c:tx>
            <c:strRef>
              <c:f>'COSTOS CP'!$C$28</c:f>
              <c:strCache>
                <c:ptCount val="1"/>
                <c:pt idx="0">
                  <c:v>Costo Total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'COSTOS CP'!$D$24:$L$24</c:f>
            </c:numRef>
          </c:xVal>
          <c:yVal>
            <c:numRef>
              <c:f>'COSTOS CP'!$D$28:$L$28</c:f>
            </c:numRef>
          </c:yVal>
          <c:smooth val="1"/>
          <c:extLst>
            <c:ext xmlns:c16="http://schemas.microsoft.com/office/drawing/2014/chart" uri="{C3380CC4-5D6E-409C-BE32-E72D297353CC}">
              <c16:uniqueId val="{00000002-3E6C-4C33-BC38-321AF7726C17}"/>
            </c:ext>
          </c:extLst>
        </c:ser>
        <c:dLbls>
          <c:showLegendKey val="0"/>
          <c:showVal val="0"/>
          <c:showCatName val="0"/>
          <c:showSerName val="0"/>
          <c:showPercent val="0"/>
          <c:showBubbleSize val="0"/>
        </c:dLbls>
        <c:axId val="-992326368"/>
        <c:axId val="-992329088"/>
      </c:scatterChart>
      <c:valAx>
        <c:axId val="-99232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329088"/>
        <c:crosses val="autoZero"/>
        <c:crossBetween val="midCat"/>
      </c:valAx>
      <c:valAx>
        <c:axId val="-9923290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_-;\-&quot;$&quot;\ * #,##0_-;_-&quot;$&quot;\ *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3263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'COSTOS CP'!$B$49:$C$49</c:f>
              <c:strCache>
                <c:ptCount val="2"/>
                <c:pt idx="0">
                  <c:v>CFMe</c:v>
                </c:pt>
                <c:pt idx="1">
                  <c:v>Costo Fijo Medio</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'COSTOS CP'!$D$44:$L$44</c:f>
              <c:numCache>
                <c:formatCode>General</c:formatCode>
                <c:ptCount val="9"/>
                <c:pt idx="0">
                  <c:v>0</c:v>
                </c:pt>
                <c:pt idx="1">
                  <c:v>11</c:v>
                </c:pt>
                <c:pt idx="2">
                  <c:v>42</c:v>
                </c:pt>
                <c:pt idx="3">
                  <c:v>90</c:v>
                </c:pt>
                <c:pt idx="4">
                  <c:v>125</c:v>
                </c:pt>
                <c:pt idx="5">
                  <c:v>140</c:v>
                </c:pt>
                <c:pt idx="6">
                  <c:v>152</c:v>
                </c:pt>
                <c:pt idx="7">
                  <c:v>162</c:v>
                </c:pt>
                <c:pt idx="8">
                  <c:v>163</c:v>
                </c:pt>
              </c:numCache>
            </c:numRef>
          </c:xVal>
          <c:yVal>
            <c:numRef>
              <c:f>'COSTOS CP'!$D$49:$L$49</c:f>
              <c:numCache>
                <c:formatCode>_-"$"\ * #,##0_-;\-"$"\ * #,##0_-;_-"$"\ * "-"??_-;_-@_-</c:formatCode>
                <c:ptCount val="9"/>
                <c:pt idx="1">
                  <c:v>36363.63636363636</c:v>
                </c:pt>
                <c:pt idx="2">
                  <c:v>9523.8095238095229</c:v>
                </c:pt>
                <c:pt idx="3">
                  <c:v>4444.4444444444443</c:v>
                </c:pt>
                <c:pt idx="4">
                  <c:v>3200</c:v>
                </c:pt>
                <c:pt idx="5">
                  <c:v>2857.1428571428573</c:v>
                </c:pt>
                <c:pt idx="6">
                  <c:v>2631.5789473684213</c:v>
                </c:pt>
                <c:pt idx="7">
                  <c:v>2469.1358024691358</c:v>
                </c:pt>
                <c:pt idx="8">
                  <c:v>2453.9877300613498</c:v>
                </c:pt>
              </c:numCache>
            </c:numRef>
          </c:yVal>
          <c:smooth val="1"/>
          <c:extLst>
            <c:ext xmlns:c16="http://schemas.microsoft.com/office/drawing/2014/chart" uri="{C3380CC4-5D6E-409C-BE32-E72D297353CC}">
              <c16:uniqueId val="{00000000-5133-4AF3-8102-CF67A75B5448}"/>
            </c:ext>
          </c:extLst>
        </c:ser>
        <c:ser>
          <c:idx val="1"/>
          <c:order val="1"/>
          <c:tx>
            <c:strRef>
              <c:f>'COSTOS CP'!$B$50:$C$50</c:f>
              <c:strCache>
                <c:ptCount val="2"/>
                <c:pt idx="0">
                  <c:v>CVMe</c:v>
                </c:pt>
                <c:pt idx="1">
                  <c:v>Costo Variable Medio</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'COSTOS CP'!$D$44:$L$44</c:f>
              <c:numCache>
                <c:formatCode>General</c:formatCode>
                <c:ptCount val="9"/>
                <c:pt idx="0">
                  <c:v>0</c:v>
                </c:pt>
                <c:pt idx="1">
                  <c:v>11</c:v>
                </c:pt>
                <c:pt idx="2">
                  <c:v>42</c:v>
                </c:pt>
                <c:pt idx="3">
                  <c:v>90</c:v>
                </c:pt>
                <c:pt idx="4">
                  <c:v>125</c:v>
                </c:pt>
                <c:pt idx="5">
                  <c:v>140</c:v>
                </c:pt>
                <c:pt idx="6">
                  <c:v>152</c:v>
                </c:pt>
                <c:pt idx="7">
                  <c:v>162</c:v>
                </c:pt>
                <c:pt idx="8">
                  <c:v>163</c:v>
                </c:pt>
              </c:numCache>
            </c:numRef>
          </c:xVal>
          <c:yVal>
            <c:numRef>
              <c:f>'COSTOS CP'!$D$50:$L$50</c:f>
              <c:numCache>
                <c:formatCode>_-"$"\ * #,##0_-;\-"$"\ * #,##0_-;_-"$"\ * "-"??_-;_-@_-</c:formatCode>
                <c:ptCount val="9"/>
                <c:pt idx="1">
                  <c:v>54545.454545454544</c:v>
                </c:pt>
                <c:pt idx="2">
                  <c:v>28571.428571428572</c:v>
                </c:pt>
                <c:pt idx="3">
                  <c:v>20000</c:v>
                </c:pt>
                <c:pt idx="4">
                  <c:v>19200</c:v>
                </c:pt>
                <c:pt idx="5">
                  <c:v>19285.714285714286</c:v>
                </c:pt>
                <c:pt idx="6">
                  <c:v>19736.842105263157</c:v>
                </c:pt>
                <c:pt idx="7">
                  <c:v>22222.222222222223</c:v>
                </c:pt>
                <c:pt idx="8">
                  <c:v>25766.87116564417</c:v>
                </c:pt>
              </c:numCache>
            </c:numRef>
          </c:yVal>
          <c:smooth val="1"/>
          <c:extLst>
            <c:ext xmlns:c16="http://schemas.microsoft.com/office/drawing/2014/chart" uri="{C3380CC4-5D6E-409C-BE32-E72D297353CC}">
              <c16:uniqueId val="{00000001-5133-4AF3-8102-CF67A75B5448}"/>
            </c:ext>
          </c:extLst>
        </c:ser>
        <c:ser>
          <c:idx val="2"/>
          <c:order val="2"/>
          <c:tx>
            <c:strRef>
              <c:f>'COSTOS CP'!$B$51:$C$51</c:f>
              <c:strCache>
                <c:ptCount val="2"/>
                <c:pt idx="0">
                  <c:v>CTMe</c:v>
                </c:pt>
                <c:pt idx="1">
                  <c:v>Costo Total Medio</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'COSTOS CP'!$D$44:$L$44</c:f>
              <c:numCache>
                <c:formatCode>General</c:formatCode>
                <c:ptCount val="9"/>
                <c:pt idx="0">
                  <c:v>0</c:v>
                </c:pt>
                <c:pt idx="1">
                  <c:v>11</c:v>
                </c:pt>
                <c:pt idx="2">
                  <c:v>42</c:v>
                </c:pt>
                <c:pt idx="3">
                  <c:v>90</c:v>
                </c:pt>
                <c:pt idx="4">
                  <c:v>125</c:v>
                </c:pt>
                <c:pt idx="5">
                  <c:v>140</c:v>
                </c:pt>
                <c:pt idx="6">
                  <c:v>152</c:v>
                </c:pt>
                <c:pt idx="7">
                  <c:v>162</c:v>
                </c:pt>
                <c:pt idx="8">
                  <c:v>163</c:v>
                </c:pt>
              </c:numCache>
            </c:numRef>
          </c:xVal>
          <c:yVal>
            <c:numRef>
              <c:f>'COSTOS CP'!$D$51:$L$51</c:f>
              <c:numCache>
                <c:formatCode>_-"$"\ * #,##0_-;\-"$"\ * #,##0_-;_-"$"\ * "-"??_-;_-@_-</c:formatCode>
                <c:ptCount val="9"/>
                <c:pt idx="1">
                  <c:v>90909.090909090912</c:v>
                </c:pt>
                <c:pt idx="2">
                  <c:v>38095.238095238092</c:v>
                </c:pt>
                <c:pt idx="3">
                  <c:v>24444.444444444445</c:v>
                </c:pt>
                <c:pt idx="4">
                  <c:v>22400</c:v>
                </c:pt>
                <c:pt idx="5">
                  <c:v>22142.857142857141</c:v>
                </c:pt>
                <c:pt idx="6">
                  <c:v>22368.42105263158</c:v>
                </c:pt>
                <c:pt idx="7">
                  <c:v>24691.358024691359</c:v>
                </c:pt>
                <c:pt idx="8">
                  <c:v>28220.858895705522</c:v>
                </c:pt>
              </c:numCache>
            </c:numRef>
          </c:yVal>
          <c:smooth val="1"/>
          <c:extLst>
            <c:ext xmlns:c16="http://schemas.microsoft.com/office/drawing/2014/chart" uri="{C3380CC4-5D6E-409C-BE32-E72D297353CC}">
              <c16:uniqueId val="{00000002-5133-4AF3-8102-CF67A75B5448}"/>
            </c:ext>
          </c:extLst>
        </c:ser>
        <c:ser>
          <c:idx val="3"/>
          <c:order val="3"/>
          <c:tx>
            <c:strRef>
              <c:f>'COSTOS CP'!$B$52:$C$52</c:f>
              <c:strCache>
                <c:ptCount val="2"/>
                <c:pt idx="0">
                  <c:v>CMg</c:v>
                </c:pt>
                <c:pt idx="1">
                  <c:v>Costo Marginal</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'COSTOS CP'!$F$44:$L$44</c:f>
              <c:numCache>
                <c:formatCode>General</c:formatCode>
                <c:ptCount val="7"/>
                <c:pt idx="0">
                  <c:v>42</c:v>
                </c:pt>
                <c:pt idx="1">
                  <c:v>90</c:v>
                </c:pt>
                <c:pt idx="2">
                  <c:v>125</c:v>
                </c:pt>
                <c:pt idx="3">
                  <c:v>140</c:v>
                </c:pt>
                <c:pt idx="4">
                  <c:v>152</c:v>
                </c:pt>
                <c:pt idx="5">
                  <c:v>162</c:v>
                </c:pt>
                <c:pt idx="6">
                  <c:v>163</c:v>
                </c:pt>
              </c:numCache>
            </c:numRef>
          </c:xVal>
          <c:yVal>
            <c:numRef>
              <c:f>'COSTOS CP'!$F$52:$L$52</c:f>
              <c:numCache>
                <c:formatCode>_-"$"\ * #,##0_-;\-"$"\ * #,##0_-;_-"$"\ * "-"??_-;_-@_-</c:formatCode>
                <c:ptCount val="7"/>
                <c:pt idx="0">
                  <c:v>19354.83870967742</c:v>
                </c:pt>
                <c:pt idx="1">
                  <c:v>12500</c:v>
                </c:pt>
                <c:pt idx="2">
                  <c:v>17142.857142857141</c:v>
                </c:pt>
                <c:pt idx="3">
                  <c:v>20000</c:v>
                </c:pt>
                <c:pt idx="4">
                  <c:v>25000</c:v>
                </c:pt>
                <c:pt idx="5">
                  <c:v>60000</c:v>
                </c:pt>
                <c:pt idx="6">
                  <c:v>600000</c:v>
                </c:pt>
              </c:numCache>
            </c:numRef>
          </c:yVal>
          <c:smooth val="1"/>
          <c:extLst>
            <c:ext xmlns:c16="http://schemas.microsoft.com/office/drawing/2014/chart" uri="{C3380CC4-5D6E-409C-BE32-E72D297353CC}">
              <c16:uniqueId val="{00000003-5133-4AF3-8102-CF67A75B5448}"/>
            </c:ext>
          </c:extLst>
        </c:ser>
        <c:dLbls>
          <c:showLegendKey val="0"/>
          <c:showVal val="0"/>
          <c:showCatName val="0"/>
          <c:showSerName val="0"/>
          <c:showPercent val="0"/>
          <c:showBubbleSize val="0"/>
        </c:dLbls>
        <c:axId val="-992325280"/>
        <c:axId val="-992326912"/>
      </c:scatterChart>
      <c:valAx>
        <c:axId val="-99232528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992326912"/>
        <c:crosses val="autoZero"/>
        <c:crossBetween val="midCat"/>
        <c:majorUnit val="10"/>
      </c:valAx>
      <c:valAx>
        <c:axId val="-992326912"/>
        <c:scaling>
          <c:orientation val="minMax"/>
          <c:max val="70000"/>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9923252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58092738407699"/>
          <c:y val="6.0481086564150431E-2"/>
          <c:w val="0.72750481189851268"/>
          <c:h val="0.75578802266677003"/>
        </c:manualLayout>
      </c:layout>
      <c:scatterChart>
        <c:scatterStyle val="smoothMarker"/>
        <c:varyColors val="0"/>
        <c:ser>
          <c:idx val="0"/>
          <c:order val="0"/>
          <c:tx>
            <c:strRef>
              <c:f>'PROD CP-1'!$H$32</c:f>
              <c:strCache>
                <c:ptCount val="1"/>
                <c:pt idx="0">
                  <c:v>Q</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'PROD CP-1'!$G$33:$G$42</c:f>
              <c:numCache>
                <c:formatCode>General</c:formatCode>
                <c:ptCount val="10"/>
                <c:pt idx="0">
                  <c:v>0</c:v>
                </c:pt>
                <c:pt idx="1">
                  <c:v>5</c:v>
                </c:pt>
                <c:pt idx="2">
                  <c:v>10</c:v>
                </c:pt>
                <c:pt idx="3">
                  <c:v>15</c:v>
                </c:pt>
                <c:pt idx="4">
                  <c:v>20</c:v>
                </c:pt>
                <c:pt idx="5">
                  <c:v>25</c:v>
                </c:pt>
                <c:pt idx="6">
                  <c:v>30</c:v>
                </c:pt>
                <c:pt idx="7">
                  <c:v>35</c:v>
                </c:pt>
                <c:pt idx="8">
                  <c:v>40</c:v>
                </c:pt>
                <c:pt idx="9">
                  <c:v>45</c:v>
                </c:pt>
              </c:numCache>
            </c:numRef>
          </c:xVal>
          <c:yVal>
            <c:numRef>
              <c:f>'PROD CP-1'!$H$33:$H$42</c:f>
              <c:numCache>
                <c:formatCode>General</c:formatCode>
                <c:ptCount val="10"/>
                <c:pt idx="0">
                  <c:v>0</c:v>
                </c:pt>
                <c:pt idx="1">
                  <c:v>1125000</c:v>
                </c:pt>
                <c:pt idx="2">
                  <c:v>4000000</c:v>
                </c:pt>
                <c:pt idx="3">
                  <c:v>7875000</c:v>
                </c:pt>
                <c:pt idx="4">
                  <c:v>12000000</c:v>
                </c:pt>
                <c:pt idx="5">
                  <c:v>15625000</c:v>
                </c:pt>
                <c:pt idx="6">
                  <c:v>18000000</c:v>
                </c:pt>
                <c:pt idx="7">
                  <c:v>18375000</c:v>
                </c:pt>
                <c:pt idx="8">
                  <c:v>16000000</c:v>
                </c:pt>
                <c:pt idx="9">
                  <c:v>10125000</c:v>
                </c:pt>
              </c:numCache>
            </c:numRef>
          </c:yVal>
          <c:smooth val="1"/>
          <c:extLst>
            <c:ext xmlns:c16="http://schemas.microsoft.com/office/drawing/2014/chart" uri="{C3380CC4-5D6E-409C-BE32-E72D297353CC}">
              <c16:uniqueId val="{00000000-5CDC-4B6B-B1A2-34F036C58FB7}"/>
            </c:ext>
          </c:extLst>
        </c:ser>
        <c:dLbls>
          <c:showLegendKey val="0"/>
          <c:showVal val="0"/>
          <c:showCatName val="0"/>
          <c:showSerName val="0"/>
          <c:showPercent val="0"/>
          <c:showBubbleSize val="0"/>
        </c:dLbls>
        <c:axId val="-1138089472"/>
        <c:axId val="-1138088384"/>
      </c:scatterChart>
      <c:scatterChart>
        <c:scatterStyle val="smoothMarker"/>
        <c:varyColors val="0"/>
        <c:ser>
          <c:idx val="1"/>
          <c:order val="1"/>
          <c:tx>
            <c:strRef>
              <c:f>'PROD CP-1'!$I$32</c:f>
              <c:strCache>
                <c:ptCount val="1"/>
                <c:pt idx="0">
                  <c:v>Pme</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'PROD CP-1'!$G$33:$G$42</c:f>
              <c:numCache>
                <c:formatCode>General</c:formatCode>
                <c:ptCount val="10"/>
                <c:pt idx="0">
                  <c:v>0</c:v>
                </c:pt>
                <c:pt idx="1">
                  <c:v>5</c:v>
                </c:pt>
                <c:pt idx="2">
                  <c:v>10</c:v>
                </c:pt>
                <c:pt idx="3">
                  <c:v>15</c:v>
                </c:pt>
                <c:pt idx="4">
                  <c:v>20</c:v>
                </c:pt>
                <c:pt idx="5">
                  <c:v>25</c:v>
                </c:pt>
                <c:pt idx="6">
                  <c:v>30</c:v>
                </c:pt>
                <c:pt idx="7">
                  <c:v>35</c:v>
                </c:pt>
                <c:pt idx="8">
                  <c:v>40</c:v>
                </c:pt>
                <c:pt idx="9">
                  <c:v>45</c:v>
                </c:pt>
              </c:numCache>
            </c:numRef>
          </c:xVal>
          <c:yVal>
            <c:numRef>
              <c:f>'PROD CP-1'!$I$33:$I$42</c:f>
              <c:numCache>
                <c:formatCode>General</c:formatCode>
                <c:ptCount val="10"/>
                <c:pt idx="0">
                  <c:v>0</c:v>
                </c:pt>
                <c:pt idx="1">
                  <c:v>225000</c:v>
                </c:pt>
                <c:pt idx="2">
                  <c:v>400000</c:v>
                </c:pt>
                <c:pt idx="3">
                  <c:v>525000</c:v>
                </c:pt>
                <c:pt idx="4">
                  <c:v>600000</c:v>
                </c:pt>
                <c:pt idx="5">
                  <c:v>625000</c:v>
                </c:pt>
                <c:pt idx="6">
                  <c:v>600000</c:v>
                </c:pt>
                <c:pt idx="7">
                  <c:v>525000</c:v>
                </c:pt>
                <c:pt idx="8">
                  <c:v>400000</c:v>
                </c:pt>
                <c:pt idx="9">
                  <c:v>225000</c:v>
                </c:pt>
              </c:numCache>
            </c:numRef>
          </c:yVal>
          <c:smooth val="1"/>
          <c:extLst>
            <c:ext xmlns:c16="http://schemas.microsoft.com/office/drawing/2014/chart" uri="{C3380CC4-5D6E-409C-BE32-E72D297353CC}">
              <c16:uniqueId val="{00000001-5CDC-4B6B-B1A2-34F036C58FB7}"/>
            </c:ext>
          </c:extLst>
        </c:ser>
        <c:ser>
          <c:idx val="2"/>
          <c:order val="2"/>
          <c:tx>
            <c:strRef>
              <c:f>'PROD CP-1'!$J$32</c:f>
              <c:strCache>
                <c:ptCount val="1"/>
                <c:pt idx="0">
                  <c:v>PMg</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'PROD CP-1'!$G$33:$G$42</c:f>
              <c:numCache>
                <c:formatCode>General</c:formatCode>
                <c:ptCount val="10"/>
                <c:pt idx="0">
                  <c:v>0</c:v>
                </c:pt>
                <c:pt idx="1">
                  <c:v>5</c:v>
                </c:pt>
                <c:pt idx="2">
                  <c:v>10</c:v>
                </c:pt>
                <c:pt idx="3">
                  <c:v>15</c:v>
                </c:pt>
                <c:pt idx="4">
                  <c:v>20</c:v>
                </c:pt>
                <c:pt idx="5">
                  <c:v>25</c:v>
                </c:pt>
                <c:pt idx="6">
                  <c:v>30</c:v>
                </c:pt>
                <c:pt idx="7">
                  <c:v>35</c:v>
                </c:pt>
                <c:pt idx="8">
                  <c:v>40</c:v>
                </c:pt>
                <c:pt idx="9">
                  <c:v>45</c:v>
                </c:pt>
              </c:numCache>
            </c:numRef>
          </c:xVal>
          <c:yVal>
            <c:numRef>
              <c:f>'PROD CP-1'!$J$33:$J$42</c:f>
              <c:numCache>
                <c:formatCode>General</c:formatCode>
                <c:ptCount val="10"/>
                <c:pt idx="0">
                  <c:v>0</c:v>
                </c:pt>
                <c:pt idx="1">
                  <c:v>425000</c:v>
                </c:pt>
                <c:pt idx="2">
                  <c:v>700000</c:v>
                </c:pt>
                <c:pt idx="3">
                  <c:v>825000</c:v>
                </c:pt>
                <c:pt idx="4">
                  <c:v>800000</c:v>
                </c:pt>
                <c:pt idx="5">
                  <c:v>625000</c:v>
                </c:pt>
                <c:pt idx="6">
                  <c:v>300000</c:v>
                </c:pt>
                <c:pt idx="7">
                  <c:v>-175000</c:v>
                </c:pt>
                <c:pt idx="8">
                  <c:v>-800000</c:v>
                </c:pt>
                <c:pt idx="9">
                  <c:v>-1575000</c:v>
                </c:pt>
              </c:numCache>
            </c:numRef>
          </c:yVal>
          <c:smooth val="1"/>
          <c:extLst>
            <c:ext xmlns:c16="http://schemas.microsoft.com/office/drawing/2014/chart" uri="{C3380CC4-5D6E-409C-BE32-E72D297353CC}">
              <c16:uniqueId val="{00000002-5CDC-4B6B-B1A2-34F036C58FB7}"/>
            </c:ext>
          </c:extLst>
        </c:ser>
        <c:dLbls>
          <c:showLegendKey val="0"/>
          <c:showVal val="0"/>
          <c:showCatName val="0"/>
          <c:showSerName val="0"/>
          <c:showPercent val="0"/>
          <c:showBubbleSize val="0"/>
        </c:dLbls>
        <c:axId val="-992531184"/>
        <c:axId val="-1138086752"/>
      </c:scatterChart>
      <c:valAx>
        <c:axId val="-11380894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138088384"/>
        <c:crosses val="autoZero"/>
        <c:crossBetween val="midCat"/>
      </c:valAx>
      <c:valAx>
        <c:axId val="-1138088384"/>
        <c:scaling>
          <c:orientation val="minMax"/>
          <c:min val="-6000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138089472"/>
        <c:crosses val="autoZero"/>
        <c:crossBetween val="midCat"/>
        <c:majorUnit val="3000000"/>
      </c:valAx>
      <c:valAx>
        <c:axId val="-1138086752"/>
        <c:scaling>
          <c:orientation val="minMax"/>
          <c:max val="2500000"/>
          <c:min val="-750000"/>
        </c:scaling>
        <c:delete val="0"/>
        <c:axPos val="r"/>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992531184"/>
        <c:crosses val="max"/>
        <c:crossBetween val="midCat"/>
        <c:majorUnit val="250000"/>
        <c:minorUnit val="250000"/>
      </c:valAx>
      <c:valAx>
        <c:axId val="-992531184"/>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138086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1"/>
          <c:order val="0"/>
          <c:tx>
            <c:strRef>
              <c:f>'[1]Produccion y costos CP 2'!$C$4</c:f>
              <c:strCache>
                <c:ptCount val="1"/>
                <c:pt idx="0">
                  <c:v>Produccion Total </c:v>
                </c:pt>
              </c:strCache>
            </c:strRef>
          </c:tx>
          <c:marker>
            <c:symbol val="none"/>
          </c:marker>
          <c:xVal>
            <c:numRef>
              <c:f>'[1]Produccion y costos CP 2'!$D$3:$N$3</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xVal>
          <c:yVal>
            <c:numRef>
              <c:f>'[1]Produccion y costos CP 2'!$D$4:$N$4</c:f>
              <c:numCache>
                <c:formatCode>General</c:formatCode>
                <c:ptCount val="11"/>
                <c:pt idx="0">
                  <c:v>0</c:v>
                </c:pt>
                <c:pt idx="1">
                  <c:v>11</c:v>
                </c:pt>
                <c:pt idx="2">
                  <c:v>42</c:v>
                </c:pt>
                <c:pt idx="3">
                  <c:v>90</c:v>
                </c:pt>
                <c:pt idx="4">
                  <c:v>125</c:v>
                </c:pt>
                <c:pt idx="5">
                  <c:v>140</c:v>
                </c:pt>
                <c:pt idx="6">
                  <c:v>152</c:v>
                </c:pt>
                <c:pt idx="7">
                  <c:v>162</c:v>
                </c:pt>
                <c:pt idx="8">
                  <c:v>163</c:v>
                </c:pt>
                <c:pt idx="9">
                  <c:v>150</c:v>
                </c:pt>
                <c:pt idx="10">
                  <c:v>125</c:v>
                </c:pt>
              </c:numCache>
            </c:numRef>
          </c:yVal>
          <c:smooth val="1"/>
          <c:extLst>
            <c:ext xmlns:c16="http://schemas.microsoft.com/office/drawing/2014/chart" uri="{C3380CC4-5D6E-409C-BE32-E72D297353CC}">
              <c16:uniqueId val="{00000000-3159-4EC1-9517-F79E1195FB52}"/>
            </c:ext>
          </c:extLst>
        </c:ser>
        <c:dLbls>
          <c:showLegendKey val="0"/>
          <c:showVal val="0"/>
          <c:showCatName val="0"/>
          <c:showSerName val="0"/>
          <c:showPercent val="0"/>
          <c:showBubbleSize val="0"/>
        </c:dLbls>
        <c:axId val="-992323648"/>
        <c:axId val="-992323104"/>
      </c:scatterChart>
      <c:scatterChart>
        <c:scatterStyle val="smoothMarker"/>
        <c:varyColors val="0"/>
        <c:ser>
          <c:idx val="0"/>
          <c:order val="1"/>
          <c:tx>
            <c:strRef>
              <c:f>'[1]Produccion y costos CP 2'!$C$5</c:f>
              <c:strCache>
                <c:ptCount val="1"/>
                <c:pt idx="0">
                  <c:v>Produccion Media</c:v>
                </c:pt>
              </c:strCache>
            </c:strRef>
          </c:tx>
          <c:marker>
            <c:symbol val="none"/>
          </c:marker>
          <c:xVal>
            <c:numRef>
              <c:f>'[1]Produccion y costos CP 2'!$D$3:$N$3</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xVal>
          <c:yVal>
            <c:numRef>
              <c:f>'[1]Produccion y costos CP 2'!$D$5:$N$5</c:f>
              <c:numCache>
                <c:formatCode>General</c:formatCode>
                <c:ptCount val="11"/>
                <c:pt idx="0">
                  <c:v>0</c:v>
                </c:pt>
                <c:pt idx="1">
                  <c:v>1.1000000000000001</c:v>
                </c:pt>
                <c:pt idx="2">
                  <c:v>2.1</c:v>
                </c:pt>
                <c:pt idx="3">
                  <c:v>3</c:v>
                </c:pt>
                <c:pt idx="4">
                  <c:v>3.125</c:v>
                </c:pt>
                <c:pt idx="5">
                  <c:v>3.1111111111111112</c:v>
                </c:pt>
                <c:pt idx="6">
                  <c:v>3.04</c:v>
                </c:pt>
                <c:pt idx="7">
                  <c:v>2.7</c:v>
                </c:pt>
                <c:pt idx="8">
                  <c:v>2.3285714285714287</c:v>
                </c:pt>
                <c:pt idx="9">
                  <c:v>1.875</c:v>
                </c:pt>
                <c:pt idx="10">
                  <c:v>1.3888888888888888</c:v>
                </c:pt>
              </c:numCache>
            </c:numRef>
          </c:yVal>
          <c:smooth val="1"/>
          <c:extLst>
            <c:ext xmlns:c16="http://schemas.microsoft.com/office/drawing/2014/chart" uri="{C3380CC4-5D6E-409C-BE32-E72D297353CC}">
              <c16:uniqueId val="{00000001-3159-4EC1-9517-F79E1195FB52}"/>
            </c:ext>
          </c:extLst>
        </c:ser>
        <c:ser>
          <c:idx val="2"/>
          <c:order val="2"/>
          <c:tx>
            <c:strRef>
              <c:f>'[1]Produccion y costos CP 2'!$C$6</c:f>
              <c:strCache>
                <c:ptCount val="1"/>
                <c:pt idx="0">
                  <c:v>Produccion Marginal</c:v>
                </c:pt>
              </c:strCache>
            </c:strRef>
          </c:tx>
          <c:marker>
            <c:symbol val="none"/>
          </c:marker>
          <c:xVal>
            <c:numRef>
              <c:f>'[1]Produccion y costos CP 2'!$D$3:$N$3</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xVal>
          <c:yVal>
            <c:numRef>
              <c:f>'[1]Produccion y costos CP 2'!$D$6:$N$6</c:f>
              <c:numCache>
                <c:formatCode>General</c:formatCode>
                <c:ptCount val="11"/>
                <c:pt idx="0">
                  <c:v>0</c:v>
                </c:pt>
                <c:pt idx="1">
                  <c:v>1.1000000000000001</c:v>
                </c:pt>
                <c:pt idx="2">
                  <c:v>3.1</c:v>
                </c:pt>
                <c:pt idx="3">
                  <c:v>4.8</c:v>
                </c:pt>
                <c:pt idx="4">
                  <c:v>3.5</c:v>
                </c:pt>
                <c:pt idx="5">
                  <c:v>3</c:v>
                </c:pt>
                <c:pt idx="6">
                  <c:v>2.4</c:v>
                </c:pt>
                <c:pt idx="7">
                  <c:v>1</c:v>
                </c:pt>
                <c:pt idx="8">
                  <c:v>0.1</c:v>
                </c:pt>
                <c:pt idx="9">
                  <c:v>-1.3</c:v>
                </c:pt>
                <c:pt idx="10">
                  <c:v>-2.5</c:v>
                </c:pt>
              </c:numCache>
            </c:numRef>
          </c:yVal>
          <c:smooth val="1"/>
          <c:extLst>
            <c:ext xmlns:c16="http://schemas.microsoft.com/office/drawing/2014/chart" uri="{C3380CC4-5D6E-409C-BE32-E72D297353CC}">
              <c16:uniqueId val="{00000002-3159-4EC1-9517-F79E1195FB52}"/>
            </c:ext>
          </c:extLst>
        </c:ser>
        <c:dLbls>
          <c:showLegendKey val="0"/>
          <c:showVal val="0"/>
          <c:showCatName val="0"/>
          <c:showSerName val="0"/>
          <c:showPercent val="0"/>
          <c:showBubbleSize val="0"/>
        </c:dLbls>
        <c:axId val="-992320928"/>
        <c:axId val="-992322016"/>
      </c:scatterChart>
      <c:valAx>
        <c:axId val="-992323648"/>
        <c:scaling>
          <c:orientation val="minMax"/>
        </c:scaling>
        <c:delete val="0"/>
        <c:axPos val="b"/>
        <c:numFmt formatCode="General" sourceLinked="1"/>
        <c:majorTickMark val="out"/>
        <c:minorTickMark val="none"/>
        <c:tickLblPos val="nextTo"/>
        <c:crossAx val="-992323104"/>
        <c:crosses val="autoZero"/>
        <c:crossBetween val="midCat"/>
      </c:valAx>
      <c:valAx>
        <c:axId val="-992323104"/>
        <c:scaling>
          <c:orientation val="minMax"/>
          <c:max val="200"/>
          <c:min val="-50"/>
        </c:scaling>
        <c:delete val="0"/>
        <c:axPos val="l"/>
        <c:majorGridlines/>
        <c:numFmt formatCode="General" sourceLinked="1"/>
        <c:majorTickMark val="out"/>
        <c:minorTickMark val="none"/>
        <c:tickLblPos val="nextTo"/>
        <c:crossAx val="-992323648"/>
        <c:crosses val="autoZero"/>
        <c:crossBetween val="midCat"/>
        <c:majorUnit val="50"/>
      </c:valAx>
      <c:valAx>
        <c:axId val="-992322016"/>
        <c:scaling>
          <c:orientation val="minMax"/>
          <c:max val="18.2"/>
          <c:min val="-4.5"/>
        </c:scaling>
        <c:delete val="0"/>
        <c:axPos val="r"/>
        <c:numFmt formatCode="General" sourceLinked="1"/>
        <c:majorTickMark val="out"/>
        <c:minorTickMark val="none"/>
        <c:tickLblPos val="nextTo"/>
        <c:crossAx val="-992320928"/>
        <c:crosses val="max"/>
        <c:crossBetween val="midCat"/>
        <c:majorUnit val="1.5"/>
      </c:valAx>
      <c:valAx>
        <c:axId val="-992320928"/>
        <c:scaling>
          <c:orientation val="minMax"/>
        </c:scaling>
        <c:delete val="1"/>
        <c:axPos val="b"/>
        <c:numFmt formatCode="General" sourceLinked="1"/>
        <c:majorTickMark val="out"/>
        <c:minorTickMark val="none"/>
        <c:tickLblPos val="none"/>
        <c:crossAx val="-992322016"/>
        <c:crossesAt val="0"/>
        <c:crossBetween val="midCat"/>
      </c:valAx>
    </c:plotArea>
    <c:legend>
      <c:legendPos val="b"/>
      <c:overlay val="0"/>
    </c:legend>
    <c:plotVisOnly val="1"/>
    <c:dispBlanksAs val="gap"/>
    <c:showDLblsOverMax val="0"/>
  </c:chart>
  <c:printSettings>
    <c:headerFooter/>
    <c:pageMargins b="0.75000000000000133" l="0.70000000000000062" r="0.70000000000000062" t="0.75000000000000133" header="0.30000000000000032" footer="0.30000000000000032"/>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'COSTOS CP-3'!$P$19:$P$24</c:f>
              <c:numCache>
                <c:formatCode>General</c:formatCode>
                <c:ptCount val="6"/>
                <c:pt idx="0">
                  <c:v>50</c:v>
                </c:pt>
                <c:pt idx="1">
                  <c:v>85</c:v>
                </c:pt>
                <c:pt idx="2">
                  <c:v>150</c:v>
                </c:pt>
                <c:pt idx="3">
                  <c:v>200</c:v>
                </c:pt>
                <c:pt idx="4">
                  <c:v>250</c:v>
                </c:pt>
                <c:pt idx="5">
                  <c:v>300</c:v>
                </c:pt>
              </c:numCache>
            </c:numRef>
          </c:xVal>
          <c:yVal>
            <c:numRef>
              <c:f>'COSTOS CP-3'!$Q$19:$Q$24</c:f>
              <c:numCache>
                <c:formatCode>0.0</c:formatCode>
                <c:ptCount val="6"/>
                <c:pt idx="0">
                  <c:v>80</c:v>
                </c:pt>
                <c:pt idx="1">
                  <c:v>63.529411764705884</c:v>
                </c:pt>
                <c:pt idx="2">
                  <c:v>53.333333333333336</c:v>
                </c:pt>
                <c:pt idx="3">
                  <c:v>50</c:v>
                </c:pt>
                <c:pt idx="4">
                  <c:v>48</c:v>
                </c:pt>
                <c:pt idx="5">
                  <c:v>46.666666666666664</c:v>
                </c:pt>
              </c:numCache>
            </c:numRef>
          </c:yVal>
          <c:smooth val="1"/>
          <c:extLst>
            <c:ext xmlns:c16="http://schemas.microsoft.com/office/drawing/2014/chart" uri="{C3380CC4-5D6E-409C-BE32-E72D297353CC}">
              <c16:uniqueId val="{00000000-EA04-4146-B521-92C9114D18E5}"/>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'COSTOS CP-3'!$P$19:$P$24</c:f>
              <c:numCache>
                <c:formatCode>General</c:formatCode>
                <c:ptCount val="6"/>
                <c:pt idx="0">
                  <c:v>50</c:v>
                </c:pt>
                <c:pt idx="1">
                  <c:v>85</c:v>
                </c:pt>
                <c:pt idx="2">
                  <c:v>150</c:v>
                </c:pt>
                <c:pt idx="3">
                  <c:v>200</c:v>
                </c:pt>
                <c:pt idx="4">
                  <c:v>250</c:v>
                </c:pt>
                <c:pt idx="5">
                  <c:v>300</c:v>
                </c:pt>
              </c:numCache>
            </c:numRef>
          </c:xVal>
          <c:yVal>
            <c:numRef>
              <c:f>'COSTOS CP-3'!$R$19:$R$24</c:f>
              <c:numCache>
                <c:formatCode>0.0</c:formatCode>
                <c:ptCount val="6"/>
                <c:pt idx="0">
                  <c:v>120</c:v>
                </c:pt>
                <c:pt idx="1">
                  <c:v>78.823529411764696</c:v>
                </c:pt>
                <c:pt idx="2">
                  <c:v>53.333333333333336</c:v>
                </c:pt>
                <c:pt idx="3">
                  <c:v>45</c:v>
                </c:pt>
                <c:pt idx="4">
                  <c:v>40</c:v>
                </c:pt>
                <c:pt idx="5">
                  <c:v>36.666666666666671</c:v>
                </c:pt>
              </c:numCache>
            </c:numRef>
          </c:yVal>
          <c:smooth val="1"/>
          <c:extLst>
            <c:ext xmlns:c16="http://schemas.microsoft.com/office/drawing/2014/chart" uri="{C3380CC4-5D6E-409C-BE32-E72D297353CC}">
              <c16:uniqueId val="{00000001-EA04-4146-B521-92C9114D18E5}"/>
            </c:ext>
          </c:extLst>
        </c:ser>
        <c:dLbls>
          <c:showLegendKey val="0"/>
          <c:showVal val="0"/>
          <c:showCatName val="0"/>
          <c:showSerName val="0"/>
          <c:showPercent val="0"/>
          <c:showBubbleSize val="0"/>
        </c:dLbls>
        <c:axId val="-992319296"/>
        <c:axId val="-992317120"/>
      </c:scatterChart>
      <c:valAx>
        <c:axId val="-99231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317120"/>
        <c:crosses val="autoZero"/>
        <c:crossBetween val="midCat"/>
      </c:valAx>
      <c:valAx>
        <c:axId val="-9923171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319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58092738407699"/>
          <c:y val="6.0481086564150431E-2"/>
          <c:w val="0.72750481189851268"/>
          <c:h val="0.75578802266677003"/>
        </c:manualLayout>
      </c:layout>
      <c:scatterChart>
        <c:scatterStyle val="smoothMarker"/>
        <c:varyColors val="0"/>
        <c:ser>
          <c:idx val="0"/>
          <c:order val="0"/>
          <c:tx>
            <c:strRef>
              <c:f>'PROD CP-1'!$H$32</c:f>
              <c:strCache>
                <c:ptCount val="1"/>
                <c:pt idx="0">
                  <c:v>Q</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'PROD CP-1'!$G$49:$G$58</c:f>
              <c:numCache>
                <c:formatCode>General</c:formatCode>
                <c:ptCount val="10"/>
                <c:pt idx="0">
                  <c:v>0</c:v>
                </c:pt>
                <c:pt idx="1">
                  <c:v>5</c:v>
                </c:pt>
                <c:pt idx="2">
                  <c:v>10</c:v>
                </c:pt>
                <c:pt idx="3">
                  <c:v>15</c:v>
                </c:pt>
                <c:pt idx="4">
                  <c:v>20</c:v>
                </c:pt>
                <c:pt idx="5">
                  <c:v>25</c:v>
                </c:pt>
                <c:pt idx="6">
                  <c:v>30</c:v>
                </c:pt>
                <c:pt idx="7">
                  <c:v>35</c:v>
                </c:pt>
                <c:pt idx="8">
                  <c:v>40</c:v>
                </c:pt>
                <c:pt idx="9">
                  <c:v>45</c:v>
                </c:pt>
              </c:numCache>
            </c:numRef>
          </c:xVal>
          <c:yVal>
            <c:numRef>
              <c:f>'PROD CP-1'!$H$49:$H$58</c:f>
              <c:numCache>
                <c:formatCode>General</c:formatCode>
                <c:ptCount val="10"/>
                <c:pt idx="0">
                  <c:v>0</c:v>
                </c:pt>
                <c:pt idx="1">
                  <c:v>1346125</c:v>
                </c:pt>
                <c:pt idx="2">
                  <c:v>4719000</c:v>
                </c:pt>
                <c:pt idx="3">
                  <c:v>9120375</c:v>
                </c:pt>
                <c:pt idx="4">
                  <c:v>13552000</c:v>
                </c:pt>
                <c:pt idx="5">
                  <c:v>17015625</c:v>
                </c:pt>
                <c:pt idx="6">
                  <c:v>18513000</c:v>
                </c:pt>
                <c:pt idx="7">
                  <c:v>17045875</c:v>
                </c:pt>
                <c:pt idx="8">
                  <c:v>11616000</c:v>
                </c:pt>
                <c:pt idx="9">
                  <c:v>1225125</c:v>
                </c:pt>
              </c:numCache>
            </c:numRef>
          </c:yVal>
          <c:smooth val="1"/>
          <c:extLst>
            <c:ext xmlns:c16="http://schemas.microsoft.com/office/drawing/2014/chart" uri="{C3380CC4-5D6E-409C-BE32-E72D297353CC}">
              <c16:uniqueId val="{00000000-B039-45DD-9BE5-BBACD874A909}"/>
            </c:ext>
          </c:extLst>
        </c:ser>
        <c:dLbls>
          <c:showLegendKey val="0"/>
          <c:showVal val="0"/>
          <c:showCatName val="0"/>
          <c:showSerName val="0"/>
          <c:showPercent val="0"/>
          <c:showBubbleSize val="0"/>
        </c:dLbls>
        <c:axId val="-992536080"/>
        <c:axId val="-992530640"/>
      </c:scatterChart>
      <c:scatterChart>
        <c:scatterStyle val="smoothMarker"/>
        <c:varyColors val="0"/>
        <c:ser>
          <c:idx val="1"/>
          <c:order val="1"/>
          <c:tx>
            <c:strRef>
              <c:f>'PROD CP-1'!$I$32</c:f>
              <c:strCache>
                <c:ptCount val="1"/>
                <c:pt idx="0">
                  <c:v>Pme</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'PROD CP-1'!$G$49:$G$58</c:f>
              <c:numCache>
                <c:formatCode>General</c:formatCode>
                <c:ptCount val="10"/>
                <c:pt idx="0">
                  <c:v>0</c:v>
                </c:pt>
                <c:pt idx="1">
                  <c:v>5</c:v>
                </c:pt>
                <c:pt idx="2">
                  <c:v>10</c:v>
                </c:pt>
                <c:pt idx="3">
                  <c:v>15</c:v>
                </c:pt>
                <c:pt idx="4">
                  <c:v>20</c:v>
                </c:pt>
                <c:pt idx="5">
                  <c:v>25</c:v>
                </c:pt>
                <c:pt idx="6">
                  <c:v>30</c:v>
                </c:pt>
                <c:pt idx="7">
                  <c:v>35</c:v>
                </c:pt>
                <c:pt idx="8">
                  <c:v>40</c:v>
                </c:pt>
                <c:pt idx="9">
                  <c:v>45</c:v>
                </c:pt>
              </c:numCache>
            </c:numRef>
          </c:xVal>
          <c:yVal>
            <c:numRef>
              <c:f>'PROD CP-1'!$I$49:$I$58</c:f>
              <c:numCache>
                <c:formatCode>General</c:formatCode>
                <c:ptCount val="10"/>
                <c:pt idx="0">
                  <c:v>0</c:v>
                </c:pt>
                <c:pt idx="1">
                  <c:v>269225</c:v>
                </c:pt>
                <c:pt idx="2">
                  <c:v>471900</c:v>
                </c:pt>
                <c:pt idx="3">
                  <c:v>608025</c:v>
                </c:pt>
                <c:pt idx="4">
                  <c:v>677600</c:v>
                </c:pt>
                <c:pt idx="5">
                  <c:v>680625</c:v>
                </c:pt>
                <c:pt idx="6">
                  <c:v>617100</c:v>
                </c:pt>
                <c:pt idx="7">
                  <c:v>487025</c:v>
                </c:pt>
                <c:pt idx="8">
                  <c:v>290400</c:v>
                </c:pt>
                <c:pt idx="9">
                  <c:v>27225</c:v>
                </c:pt>
              </c:numCache>
            </c:numRef>
          </c:yVal>
          <c:smooth val="1"/>
          <c:extLst>
            <c:ext xmlns:c16="http://schemas.microsoft.com/office/drawing/2014/chart" uri="{C3380CC4-5D6E-409C-BE32-E72D297353CC}">
              <c16:uniqueId val="{00000001-B039-45DD-9BE5-BBACD874A909}"/>
            </c:ext>
          </c:extLst>
        </c:ser>
        <c:ser>
          <c:idx val="2"/>
          <c:order val="2"/>
          <c:tx>
            <c:strRef>
              <c:f>'PROD CP-1'!$J$32</c:f>
              <c:strCache>
                <c:ptCount val="1"/>
                <c:pt idx="0">
                  <c:v>PMg</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'PROD CP-1'!$G$49:$G$58</c:f>
              <c:numCache>
                <c:formatCode>General</c:formatCode>
                <c:ptCount val="10"/>
                <c:pt idx="0">
                  <c:v>0</c:v>
                </c:pt>
                <c:pt idx="1">
                  <c:v>5</c:v>
                </c:pt>
                <c:pt idx="2">
                  <c:v>10</c:v>
                </c:pt>
                <c:pt idx="3">
                  <c:v>15</c:v>
                </c:pt>
                <c:pt idx="4">
                  <c:v>20</c:v>
                </c:pt>
                <c:pt idx="5">
                  <c:v>25</c:v>
                </c:pt>
                <c:pt idx="6">
                  <c:v>30</c:v>
                </c:pt>
                <c:pt idx="7">
                  <c:v>35</c:v>
                </c:pt>
                <c:pt idx="8">
                  <c:v>40</c:v>
                </c:pt>
                <c:pt idx="9">
                  <c:v>45</c:v>
                </c:pt>
              </c:numCache>
            </c:numRef>
          </c:xVal>
          <c:yVal>
            <c:numRef>
              <c:f>'PROD CP-1'!$J$49:$J$58</c:f>
              <c:numCache>
                <c:formatCode>General</c:formatCode>
                <c:ptCount val="10"/>
                <c:pt idx="0">
                  <c:v>0</c:v>
                </c:pt>
                <c:pt idx="1">
                  <c:v>505175</c:v>
                </c:pt>
                <c:pt idx="2">
                  <c:v>810700</c:v>
                </c:pt>
                <c:pt idx="3">
                  <c:v>916575</c:v>
                </c:pt>
                <c:pt idx="4">
                  <c:v>822800</c:v>
                </c:pt>
                <c:pt idx="5">
                  <c:v>529375</c:v>
                </c:pt>
                <c:pt idx="6">
                  <c:v>36300</c:v>
                </c:pt>
                <c:pt idx="7">
                  <c:v>-656425</c:v>
                </c:pt>
                <c:pt idx="8">
                  <c:v>-1548800</c:v>
                </c:pt>
                <c:pt idx="9">
                  <c:v>-2640825</c:v>
                </c:pt>
              </c:numCache>
            </c:numRef>
          </c:yVal>
          <c:smooth val="1"/>
          <c:extLst>
            <c:ext xmlns:c16="http://schemas.microsoft.com/office/drawing/2014/chart" uri="{C3380CC4-5D6E-409C-BE32-E72D297353CC}">
              <c16:uniqueId val="{00000002-B039-45DD-9BE5-BBACD874A909}"/>
            </c:ext>
          </c:extLst>
        </c:ser>
        <c:dLbls>
          <c:showLegendKey val="0"/>
          <c:showVal val="0"/>
          <c:showCatName val="0"/>
          <c:showSerName val="0"/>
          <c:showPercent val="0"/>
          <c:showBubbleSize val="0"/>
        </c:dLbls>
        <c:axId val="-992540976"/>
        <c:axId val="-992530096"/>
      </c:scatterChart>
      <c:valAx>
        <c:axId val="-992536080"/>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992530640"/>
        <c:crosses val="autoZero"/>
        <c:crossBetween val="midCat"/>
      </c:valAx>
      <c:valAx>
        <c:axId val="-992530640"/>
        <c:scaling>
          <c:orientation val="minMax"/>
          <c:min val="-6000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992536080"/>
        <c:crosses val="autoZero"/>
        <c:crossBetween val="midCat"/>
        <c:majorUnit val="3000000"/>
      </c:valAx>
      <c:valAx>
        <c:axId val="-992530096"/>
        <c:scaling>
          <c:orientation val="minMax"/>
          <c:max val="2500000"/>
          <c:min val="-750000"/>
        </c:scaling>
        <c:delete val="0"/>
        <c:axPos val="r"/>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992540976"/>
        <c:crosses val="max"/>
        <c:crossBetween val="midCat"/>
        <c:majorUnit val="250000"/>
        <c:minorUnit val="250000"/>
      </c:valAx>
      <c:valAx>
        <c:axId val="-992540976"/>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9925300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48381452318461"/>
          <c:y val="7.1025002122615491E-2"/>
          <c:w val="0.83762729658792656"/>
          <c:h val="0.73260334690924844"/>
        </c:manualLayout>
      </c:layout>
      <c:scatterChart>
        <c:scatterStyle val="smoothMarker"/>
        <c:varyColors val="0"/>
        <c:ser>
          <c:idx val="0"/>
          <c:order val="0"/>
          <c:tx>
            <c:strRef>
              <c:f>'PROD LP'!$B$29:$C$29</c:f>
              <c:strCache>
                <c:ptCount val="1"/>
                <c:pt idx="0">
                  <c:v>I  Q= 25 un/mes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 LP'!$B$31:$B$38</c:f>
              <c:numCache>
                <c:formatCode>General</c:formatCode>
                <c:ptCount val="8"/>
                <c:pt idx="0">
                  <c:v>30</c:v>
                </c:pt>
                <c:pt idx="1">
                  <c:v>20</c:v>
                </c:pt>
                <c:pt idx="2">
                  <c:v>30</c:v>
                </c:pt>
                <c:pt idx="3">
                  <c:v>40</c:v>
                </c:pt>
                <c:pt idx="4">
                  <c:v>50</c:v>
                </c:pt>
                <c:pt idx="5">
                  <c:v>60</c:v>
                </c:pt>
                <c:pt idx="6">
                  <c:v>70</c:v>
                </c:pt>
                <c:pt idx="7">
                  <c:v>80</c:v>
                </c:pt>
              </c:numCache>
            </c:numRef>
          </c:xVal>
          <c:yVal>
            <c:numRef>
              <c:f>'PROD LP'!$C$31:$C$38</c:f>
              <c:numCache>
                <c:formatCode>General</c:formatCode>
                <c:ptCount val="8"/>
                <c:pt idx="0">
                  <c:v>14</c:v>
                </c:pt>
                <c:pt idx="1">
                  <c:v>10</c:v>
                </c:pt>
                <c:pt idx="2">
                  <c:v>6</c:v>
                </c:pt>
                <c:pt idx="3">
                  <c:v>4.5</c:v>
                </c:pt>
                <c:pt idx="4">
                  <c:v>3.5</c:v>
                </c:pt>
                <c:pt idx="5">
                  <c:v>3</c:v>
                </c:pt>
                <c:pt idx="6">
                  <c:v>2.5</c:v>
                </c:pt>
                <c:pt idx="7">
                  <c:v>3</c:v>
                </c:pt>
              </c:numCache>
            </c:numRef>
          </c:yVal>
          <c:smooth val="1"/>
          <c:extLst>
            <c:ext xmlns:c16="http://schemas.microsoft.com/office/drawing/2014/chart" uri="{C3380CC4-5D6E-409C-BE32-E72D297353CC}">
              <c16:uniqueId val="{00000000-FB66-45B6-BD9E-D83E4EC7E802}"/>
            </c:ext>
          </c:extLst>
        </c:ser>
        <c:ser>
          <c:idx val="1"/>
          <c:order val="1"/>
          <c:tx>
            <c:strRef>
              <c:f>'PROD LP'!$E$29:$F$29</c:f>
              <c:strCache>
                <c:ptCount val="1"/>
                <c:pt idx="0">
                  <c:v>II    Q=50 un/mes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 LP'!$E$31:$E$38</c:f>
              <c:numCache>
                <c:formatCode>General</c:formatCode>
                <c:ptCount val="8"/>
                <c:pt idx="0">
                  <c:v>40</c:v>
                </c:pt>
                <c:pt idx="1">
                  <c:v>30</c:v>
                </c:pt>
                <c:pt idx="2">
                  <c:v>40</c:v>
                </c:pt>
                <c:pt idx="3">
                  <c:v>50</c:v>
                </c:pt>
                <c:pt idx="4">
                  <c:v>60</c:v>
                </c:pt>
                <c:pt idx="5">
                  <c:v>70</c:v>
                </c:pt>
                <c:pt idx="6">
                  <c:v>80</c:v>
                </c:pt>
                <c:pt idx="7">
                  <c:v>90</c:v>
                </c:pt>
              </c:numCache>
            </c:numRef>
          </c:xVal>
          <c:yVal>
            <c:numRef>
              <c:f>'PROD LP'!$F$31:$F$38</c:f>
              <c:numCache>
                <c:formatCode>General</c:formatCode>
                <c:ptCount val="8"/>
                <c:pt idx="0">
                  <c:v>14</c:v>
                </c:pt>
                <c:pt idx="1">
                  <c:v>11</c:v>
                </c:pt>
                <c:pt idx="2">
                  <c:v>8</c:v>
                </c:pt>
                <c:pt idx="3">
                  <c:v>6.5</c:v>
                </c:pt>
                <c:pt idx="4">
                  <c:v>5</c:v>
                </c:pt>
                <c:pt idx="5">
                  <c:v>4.5</c:v>
                </c:pt>
                <c:pt idx="6">
                  <c:v>4</c:v>
                </c:pt>
                <c:pt idx="7">
                  <c:v>4.5</c:v>
                </c:pt>
              </c:numCache>
            </c:numRef>
          </c:yVal>
          <c:smooth val="1"/>
          <c:extLst>
            <c:ext xmlns:c16="http://schemas.microsoft.com/office/drawing/2014/chart" uri="{C3380CC4-5D6E-409C-BE32-E72D297353CC}">
              <c16:uniqueId val="{00000001-FB66-45B6-BD9E-D83E4EC7E802}"/>
            </c:ext>
          </c:extLst>
        </c:ser>
        <c:ser>
          <c:idx val="2"/>
          <c:order val="2"/>
          <c:tx>
            <c:strRef>
              <c:f>'PROD LP'!$H$29:$I$29</c:f>
              <c:strCache>
                <c:ptCount val="1"/>
                <c:pt idx="0">
                  <c:v>III   Q=75 un/mes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 LP'!$H$31:$H$38</c:f>
              <c:numCache>
                <c:formatCode>General</c:formatCode>
                <c:ptCount val="8"/>
                <c:pt idx="0">
                  <c:v>55</c:v>
                </c:pt>
                <c:pt idx="1">
                  <c:v>45</c:v>
                </c:pt>
                <c:pt idx="2">
                  <c:v>55</c:v>
                </c:pt>
                <c:pt idx="3">
                  <c:v>60</c:v>
                </c:pt>
                <c:pt idx="4">
                  <c:v>70</c:v>
                </c:pt>
                <c:pt idx="5">
                  <c:v>80</c:v>
                </c:pt>
                <c:pt idx="6">
                  <c:v>90</c:v>
                </c:pt>
                <c:pt idx="7">
                  <c:v>100</c:v>
                </c:pt>
              </c:numCache>
            </c:numRef>
          </c:xVal>
          <c:yVal>
            <c:numRef>
              <c:f>'PROD LP'!$I$31:$I$38</c:f>
              <c:numCache>
                <c:formatCode>General</c:formatCode>
                <c:ptCount val="8"/>
                <c:pt idx="0">
                  <c:v>15</c:v>
                </c:pt>
                <c:pt idx="1">
                  <c:v>12</c:v>
                </c:pt>
                <c:pt idx="2">
                  <c:v>9.5</c:v>
                </c:pt>
                <c:pt idx="3">
                  <c:v>8.5</c:v>
                </c:pt>
                <c:pt idx="4">
                  <c:v>7</c:v>
                </c:pt>
                <c:pt idx="5">
                  <c:v>6</c:v>
                </c:pt>
                <c:pt idx="6">
                  <c:v>5.5</c:v>
                </c:pt>
                <c:pt idx="7">
                  <c:v>6</c:v>
                </c:pt>
              </c:numCache>
            </c:numRef>
          </c:yVal>
          <c:smooth val="1"/>
          <c:extLst>
            <c:ext xmlns:c16="http://schemas.microsoft.com/office/drawing/2014/chart" uri="{C3380CC4-5D6E-409C-BE32-E72D297353CC}">
              <c16:uniqueId val="{00000002-FB66-45B6-BD9E-D83E4EC7E802}"/>
            </c:ext>
          </c:extLst>
        </c:ser>
        <c:dLbls>
          <c:showLegendKey val="0"/>
          <c:showVal val="0"/>
          <c:showCatName val="0"/>
          <c:showSerName val="0"/>
          <c:showPercent val="0"/>
          <c:showBubbleSize val="0"/>
        </c:dLbls>
        <c:axId val="-992539344"/>
        <c:axId val="-992536624"/>
      </c:scatterChart>
      <c:valAx>
        <c:axId val="-99253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L</a:t>
                </a:r>
              </a:p>
            </c:rich>
          </c:tx>
          <c:layout>
            <c:manualLayout>
              <c:xMode val="edge"/>
              <c:yMode val="edge"/>
              <c:x val="0.90900568678915128"/>
              <c:y val="0.888910185656406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536624"/>
        <c:crosses val="autoZero"/>
        <c:crossBetween val="midCat"/>
      </c:valAx>
      <c:valAx>
        <c:axId val="-99253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k</a:t>
                </a:r>
              </a:p>
            </c:rich>
          </c:tx>
          <c:layout>
            <c:manualLayout>
              <c:xMode val="edge"/>
              <c:yMode val="edge"/>
              <c:x val="1.6666666666666666E-2"/>
              <c:y val="8.693063699309530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539344"/>
        <c:crosses val="autoZero"/>
        <c:crossBetween val="midCat"/>
      </c:valAx>
      <c:spPr>
        <a:noFill/>
        <a:ln>
          <a:noFill/>
        </a:ln>
        <a:effectLst/>
      </c:spPr>
    </c:plotArea>
    <c:legend>
      <c:legendPos val="b"/>
      <c:layout>
        <c:manualLayout>
          <c:xMode val="edge"/>
          <c:yMode val="edge"/>
          <c:x val="6.5973753280839889E-2"/>
          <c:y val="0.87104549532335951"/>
          <c:w val="0.85138582677165364"/>
          <c:h val="0.10948978945410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48381452318461"/>
          <c:y val="7.1025002122615491E-2"/>
          <c:w val="0.83762729658792656"/>
          <c:h val="0.74558000277592351"/>
        </c:manualLayout>
      </c:layout>
      <c:scatterChart>
        <c:scatterStyle val="smoothMarker"/>
        <c:varyColors val="0"/>
        <c:ser>
          <c:idx val="0"/>
          <c:order val="0"/>
          <c:tx>
            <c:strRef>
              <c:f>'PROD LP'!$B$29:$C$29</c:f>
              <c:strCache>
                <c:ptCount val="1"/>
                <c:pt idx="0">
                  <c:v>I  Q= 25 un/mes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 LP'!$B$31:$B$38</c:f>
              <c:numCache>
                <c:formatCode>General</c:formatCode>
                <c:ptCount val="8"/>
                <c:pt idx="0">
                  <c:v>30</c:v>
                </c:pt>
                <c:pt idx="1">
                  <c:v>20</c:v>
                </c:pt>
                <c:pt idx="2">
                  <c:v>30</c:v>
                </c:pt>
                <c:pt idx="3">
                  <c:v>40</c:v>
                </c:pt>
                <c:pt idx="4">
                  <c:v>50</c:v>
                </c:pt>
                <c:pt idx="5">
                  <c:v>60</c:v>
                </c:pt>
                <c:pt idx="6">
                  <c:v>70</c:v>
                </c:pt>
                <c:pt idx="7">
                  <c:v>80</c:v>
                </c:pt>
              </c:numCache>
            </c:numRef>
          </c:xVal>
          <c:yVal>
            <c:numRef>
              <c:f>'PROD LP'!$C$31:$C$38</c:f>
              <c:numCache>
                <c:formatCode>General</c:formatCode>
                <c:ptCount val="8"/>
                <c:pt idx="0">
                  <c:v>14</c:v>
                </c:pt>
                <c:pt idx="1">
                  <c:v>10</c:v>
                </c:pt>
                <c:pt idx="2">
                  <c:v>6</c:v>
                </c:pt>
                <c:pt idx="3">
                  <c:v>4.5</c:v>
                </c:pt>
                <c:pt idx="4">
                  <c:v>3.5</c:v>
                </c:pt>
                <c:pt idx="5">
                  <c:v>3</c:v>
                </c:pt>
                <c:pt idx="6">
                  <c:v>2.5</c:v>
                </c:pt>
                <c:pt idx="7">
                  <c:v>3</c:v>
                </c:pt>
              </c:numCache>
            </c:numRef>
          </c:yVal>
          <c:smooth val="1"/>
          <c:extLst>
            <c:ext xmlns:c16="http://schemas.microsoft.com/office/drawing/2014/chart" uri="{C3380CC4-5D6E-409C-BE32-E72D297353CC}">
              <c16:uniqueId val="{00000000-3834-4623-96EA-DFA20E8346F3}"/>
            </c:ext>
          </c:extLst>
        </c:ser>
        <c:ser>
          <c:idx val="1"/>
          <c:order val="1"/>
          <c:tx>
            <c:strRef>
              <c:f>'PROD LP'!$E$29:$F$29</c:f>
              <c:strCache>
                <c:ptCount val="1"/>
                <c:pt idx="0">
                  <c:v>II    Q=50 un/mes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 LP'!$E$31:$E$38</c:f>
              <c:numCache>
                <c:formatCode>General</c:formatCode>
                <c:ptCount val="8"/>
                <c:pt idx="0">
                  <c:v>40</c:v>
                </c:pt>
                <c:pt idx="1">
                  <c:v>30</c:v>
                </c:pt>
                <c:pt idx="2">
                  <c:v>40</c:v>
                </c:pt>
                <c:pt idx="3">
                  <c:v>50</c:v>
                </c:pt>
                <c:pt idx="4">
                  <c:v>60</c:v>
                </c:pt>
                <c:pt idx="5">
                  <c:v>70</c:v>
                </c:pt>
                <c:pt idx="6">
                  <c:v>80</c:v>
                </c:pt>
                <c:pt idx="7">
                  <c:v>90</c:v>
                </c:pt>
              </c:numCache>
            </c:numRef>
          </c:xVal>
          <c:yVal>
            <c:numRef>
              <c:f>'PROD LP'!$F$31:$F$38</c:f>
              <c:numCache>
                <c:formatCode>General</c:formatCode>
                <c:ptCount val="8"/>
                <c:pt idx="0">
                  <c:v>14</c:v>
                </c:pt>
                <c:pt idx="1">
                  <c:v>11</c:v>
                </c:pt>
                <c:pt idx="2">
                  <c:v>8</c:v>
                </c:pt>
                <c:pt idx="3">
                  <c:v>6.5</c:v>
                </c:pt>
                <c:pt idx="4">
                  <c:v>5</c:v>
                </c:pt>
                <c:pt idx="5">
                  <c:v>4.5</c:v>
                </c:pt>
                <c:pt idx="6">
                  <c:v>4</c:v>
                </c:pt>
                <c:pt idx="7">
                  <c:v>4.5</c:v>
                </c:pt>
              </c:numCache>
            </c:numRef>
          </c:yVal>
          <c:smooth val="1"/>
          <c:extLst>
            <c:ext xmlns:c16="http://schemas.microsoft.com/office/drawing/2014/chart" uri="{C3380CC4-5D6E-409C-BE32-E72D297353CC}">
              <c16:uniqueId val="{00000001-3834-4623-96EA-DFA20E8346F3}"/>
            </c:ext>
          </c:extLst>
        </c:ser>
        <c:ser>
          <c:idx val="2"/>
          <c:order val="2"/>
          <c:tx>
            <c:strRef>
              <c:f>'PROD LP'!$H$29:$I$29</c:f>
              <c:strCache>
                <c:ptCount val="1"/>
                <c:pt idx="0">
                  <c:v>III   Q=75 un/mes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 LP'!$H$31:$H$38</c:f>
              <c:numCache>
                <c:formatCode>General</c:formatCode>
                <c:ptCount val="8"/>
                <c:pt idx="0">
                  <c:v>55</c:v>
                </c:pt>
                <c:pt idx="1">
                  <c:v>45</c:v>
                </c:pt>
                <c:pt idx="2">
                  <c:v>55</c:v>
                </c:pt>
                <c:pt idx="3">
                  <c:v>60</c:v>
                </c:pt>
                <c:pt idx="4">
                  <c:v>70</c:v>
                </c:pt>
                <c:pt idx="5">
                  <c:v>80</c:v>
                </c:pt>
                <c:pt idx="6">
                  <c:v>90</c:v>
                </c:pt>
                <c:pt idx="7">
                  <c:v>100</c:v>
                </c:pt>
              </c:numCache>
            </c:numRef>
          </c:xVal>
          <c:yVal>
            <c:numRef>
              <c:f>'PROD LP'!$I$31:$I$38</c:f>
              <c:numCache>
                <c:formatCode>General</c:formatCode>
                <c:ptCount val="8"/>
                <c:pt idx="0">
                  <c:v>15</c:v>
                </c:pt>
                <c:pt idx="1">
                  <c:v>12</c:v>
                </c:pt>
                <c:pt idx="2">
                  <c:v>9.5</c:v>
                </c:pt>
                <c:pt idx="3">
                  <c:v>8.5</c:v>
                </c:pt>
                <c:pt idx="4">
                  <c:v>7</c:v>
                </c:pt>
                <c:pt idx="5">
                  <c:v>6</c:v>
                </c:pt>
                <c:pt idx="6">
                  <c:v>5.5</c:v>
                </c:pt>
                <c:pt idx="7">
                  <c:v>6</c:v>
                </c:pt>
              </c:numCache>
            </c:numRef>
          </c:yVal>
          <c:smooth val="1"/>
          <c:extLst>
            <c:ext xmlns:c16="http://schemas.microsoft.com/office/drawing/2014/chart" uri="{C3380CC4-5D6E-409C-BE32-E72D297353CC}">
              <c16:uniqueId val="{00000002-3834-4623-96EA-DFA20E8346F3}"/>
            </c:ext>
          </c:extLst>
        </c:ser>
        <c:ser>
          <c:idx val="3"/>
          <c:order val="3"/>
          <c:tx>
            <c:v>isocosto $16</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 LP'!$B$54:$B$55</c:f>
              <c:numCache>
                <c:formatCode>General</c:formatCode>
                <c:ptCount val="2"/>
                <c:pt idx="0">
                  <c:v>0</c:v>
                </c:pt>
                <c:pt idx="1">
                  <c:v>80</c:v>
                </c:pt>
              </c:numCache>
            </c:numRef>
          </c:xVal>
          <c:yVal>
            <c:numRef>
              <c:f>'PROD LP'!$C$54:$C$55</c:f>
              <c:numCache>
                <c:formatCode>General</c:formatCode>
                <c:ptCount val="2"/>
                <c:pt idx="0">
                  <c:v>16</c:v>
                </c:pt>
                <c:pt idx="1">
                  <c:v>0</c:v>
                </c:pt>
              </c:numCache>
            </c:numRef>
          </c:yVal>
          <c:smooth val="1"/>
          <c:extLst>
            <c:ext xmlns:c16="http://schemas.microsoft.com/office/drawing/2014/chart" uri="{C3380CC4-5D6E-409C-BE32-E72D297353CC}">
              <c16:uniqueId val="{00000003-3834-4623-96EA-DFA20E8346F3}"/>
            </c:ext>
          </c:extLst>
        </c:ser>
        <c:dLbls>
          <c:showLegendKey val="0"/>
          <c:showVal val="0"/>
          <c:showCatName val="0"/>
          <c:showSerName val="0"/>
          <c:showPercent val="0"/>
          <c:showBubbleSize val="0"/>
        </c:dLbls>
        <c:axId val="-992529008"/>
        <c:axId val="-992538256"/>
      </c:scatterChart>
      <c:valAx>
        <c:axId val="-992529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L</a:t>
                </a:r>
              </a:p>
            </c:rich>
          </c:tx>
          <c:layout>
            <c:manualLayout>
              <c:xMode val="edge"/>
              <c:yMode val="edge"/>
              <c:x val="0.90900568678915128"/>
              <c:y val="0.888910185656406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538256"/>
        <c:crosses val="autoZero"/>
        <c:crossBetween val="midCat"/>
      </c:valAx>
      <c:valAx>
        <c:axId val="-99253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k</a:t>
                </a:r>
              </a:p>
            </c:rich>
          </c:tx>
          <c:layout>
            <c:manualLayout>
              <c:xMode val="edge"/>
              <c:yMode val="edge"/>
              <c:x val="1.6666666666666666E-2"/>
              <c:y val="8.693063699309530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529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48381452318461"/>
          <c:y val="7.1025002122615491E-2"/>
          <c:w val="0.83762729658792656"/>
          <c:h val="0.74558000277592351"/>
        </c:manualLayout>
      </c:layout>
      <c:scatterChart>
        <c:scatterStyle val="smoothMarker"/>
        <c:varyColors val="0"/>
        <c:ser>
          <c:idx val="0"/>
          <c:order val="0"/>
          <c:tx>
            <c:strRef>
              <c:f>'PROD LP'!$B$29:$C$29</c:f>
              <c:strCache>
                <c:ptCount val="1"/>
                <c:pt idx="0">
                  <c:v>I  Q= 25 un/mes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 LP'!$B$31:$B$38</c:f>
              <c:numCache>
                <c:formatCode>General</c:formatCode>
                <c:ptCount val="8"/>
                <c:pt idx="0">
                  <c:v>30</c:v>
                </c:pt>
                <c:pt idx="1">
                  <c:v>20</c:v>
                </c:pt>
                <c:pt idx="2">
                  <c:v>30</c:v>
                </c:pt>
                <c:pt idx="3">
                  <c:v>40</c:v>
                </c:pt>
                <c:pt idx="4">
                  <c:v>50</c:v>
                </c:pt>
                <c:pt idx="5">
                  <c:v>60</c:v>
                </c:pt>
                <c:pt idx="6">
                  <c:v>70</c:v>
                </c:pt>
                <c:pt idx="7">
                  <c:v>80</c:v>
                </c:pt>
              </c:numCache>
            </c:numRef>
          </c:xVal>
          <c:yVal>
            <c:numRef>
              <c:f>'PROD LP'!$C$31:$C$38</c:f>
              <c:numCache>
                <c:formatCode>General</c:formatCode>
                <c:ptCount val="8"/>
                <c:pt idx="0">
                  <c:v>14</c:v>
                </c:pt>
                <c:pt idx="1">
                  <c:v>10</c:v>
                </c:pt>
                <c:pt idx="2">
                  <c:v>6</c:v>
                </c:pt>
                <c:pt idx="3">
                  <c:v>4.5</c:v>
                </c:pt>
                <c:pt idx="4">
                  <c:v>3.5</c:v>
                </c:pt>
                <c:pt idx="5">
                  <c:v>3</c:v>
                </c:pt>
                <c:pt idx="6">
                  <c:v>2.5</c:v>
                </c:pt>
                <c:pt idx="7">
                  <c:v>3</c:v>
                </c:pt>
              </c:numCache>
            </c:numRef>
          </c:yVal>
          <c:smooth val="1"/>
          <c:extLst>
            <c:ext xmlns:c16="http://schemas.microsoft.com/office/drawing/2014/chart" uri="{C3380CC4-5D6E-409C-BE32-E72D297353CC}">
              <c16:uniqueId val="{00000000-B4DF-48D8-9434-6275E6FD921B}"/>
            </c:ext>
          </c:extLst>
        </c:ser>
        <c:ser>
          <c:idx val="1"/>
          <c:order val="1"/>
          <c:tx>
            <c:strRef>
              <c:f>'PROD LP'!$E$29:$F$29</c:f>
              <c:strCache>
                <c:ptCount val="1"/>
                <c:pt idx="0">
                  <c:v>II    Q=50 un/mes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 LP'!$E$31:$E$38</c:f>
              <c:numCache>
                <c:formatCode>General</c:formatCode>
                <c:ptCount val="8"/>
                <c:pt idx="0">
                  <c:v>40</c:v>
                </c:pt>
                <c:pt idx="1">
                  <c:v>30</c:v>
                </c:pt>
                <c:pt idx="2">
                  <c:v>40</c:v>
                </c:pt>
                <c:pt idx="3">
                  <c:v>50</c:v>
                </c:pt>
                <c:pt idx="4">
                  <c:v>60</c:v>
                </c:pt>
                <c:pt idx="5">
                  <c:v>70</c:v>
                </c:pt>
                <c:pt idx="6">
                  <c:v>80</c:v>
                </c:pt>
                <c:pt idx="7">
                  <c:v>90</c:v>
                </c:pt>
              </c:numCache>
            </c:numRef>
          </c:xVal>
          <c:yVal>
            <c:numRef>
              <c:f>'PROD LP'!$F$31:$F$38</c:f>
              <c:numCache>
                <c:formatCode>General</c:formatCode>
                <c:ptCount val="8"/>
                <c:pt idx="0">
                  <c:v>14</c:v>
                </c:pt>
                <c:pt idx="1">
                  <c:v>11</c:v>
                </c:pt>
                <c:pt idx="2">
                  <c:v>8</c:v>
                </c:pt>
                <c:pt idx="3">
                  <c:v>6.5</c:v>
                </c:pt>
                <c:pt idx="4">
                  <c:v>5</c:v>
                </c:pt>
                <c:pt idx="5">
                  <c:v>4.5</c:v>
                </c:pt>
                <c:pt idx="6">
                  <c:v>4</c:v>
                </c:pt>
                <c:pt idx="7">
                  <c:v>4.5</c:v>
                </c:pt>
              </c:numCache>
            </c:numRef>
          </c:yVal>
          <c:smooth val="1"/>
          <c:extLst>
            <c:ext xmlns:c16="http://schemas.microsoft.com/office/drawing/2014/chart" uri="{C3380CC4-5D6E-409C-BE32-E72D297353CC}">
              <c16:uniqueId val="{00000001-B4DF-48D8-9434-6275E6FD921B}"/>
            </c:ext>
          </c:extLst>
        </c:ser>
        <c:ser>
          <c:idx val="2"/>
          <c:order val="2"/>
          <c:tx>
            <c:strRef>
              <c:f>'PROD LP'!$H$29:$I$29</c:f>
              <c:strCache>
                <c:ptCount val="1"/>
                <c:pt idx="0">
                  <c:v>III   Q=75 un/mes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 LP'!$H$31:$H$38</c:f>
              <c:numCache>
                <c:formatCode>General</c:formatCode>
                <c:ptCount val="8"/>
                <c:pt idx="0">
                  <c:v>55</c:v>
                </c:pt>
                <c:pt idx="1">
                  <c:v>45</c:v>
                </c:pt>
                <c:pt idx="2">
                  <c:v>55</c:v>
                </c:pt>
                <c:pt idx="3">
                  <c:v>60</c:v>
                </c:pt>
                <c:pt idx="4">
                  <c:v>70</c:v>
                </c:pt>
                <c:pt idx="5">
                  <c:v>80</c:v>
                </c:pt>
                <c:pt idx="6">
                  <c:v>90</c:v>
                </c:pt>
                <c:pt idx="7">
                  <c:v>100</c:v>
                </c:pt>
              </c:numCache>
            </c:numRef>
          </c:xVal>
          <c:yVal>
            <c:numRef>
              <c:f>'PROD LP'!$I$31:$I$38</c:f>
              <c:numCache>
                <c:formatCode>General</c:formatCode>
                <c:ptCount val="8"/>
                <c:pt idx="0">
                  <c:v>15</c:v>
                </c:pt>
                <c:pt idx="1">
                  <c:v>12</c:v>
                </c:pt>
                <c:pt idx="2">
                  <c:v>9.5</c:v>
                </c:pt>
                <c:pt idx="3">
                  <c:v>8.5</c:v>
                </c:pt>
                <c:pt idx="4">
                  <c:v>7</c:v>
                </c:pt>
                <c:pt idx="5">
                  <c:v>6</c:v>
                </c:pt>
                <c:pt idx="6">
                  <c:v>5.5</c:v>
                </c:pt>
                <c:pt idx="7">
                  <c:v>6</c:v>
                </c:pt>
              </c:numCache>
            </c:numRef>
          </c:yVal>
          <c:smooth val="1"/>
          <c:extLst>
            <c:ext xmlns:c16="http://schemas.microsoft.com/office/drawing/2014/chart" uri="{C3380CC4-5D6E-409C-BE32-E72D297353CC}">
              <c16:uniqueId val="{00000002-B4DF-48D8-9434-6275E6FD921B}"/>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 LP'!$B$69:$B$70</c:f>
              <c:numCache>
                <c:formatCode>General</c:formatCode>
                <c:ptCount val="2"/>
                <c:pt idx="0">
                  <c:v>0</c:v>
                </c:pt>
                <c:pt idx="1">
                  <c:v>60</c:v>
                </c:pt>
              </c:numCache>
            </c:numRef>
          </c:xVal>
          <c:yVal>
            <c:numRef>
              <c:f>'PROD LP'!$C$69:$C$70</c:f>
              <c:numCache>
                <c:formatCode>General</c:formatCode>
                <c:ptCount val="2"/>
                <c:pt idx="0">
                  <c:v>12</c:v>
                </c:pt>
                <c:pt idx="1">
                  <c:v>0</c:v>
                </c:pt>
              </c:numCache>
            </c:numRef>
          </c:yVal>
          <c:smooth val="1"/>
          <c:extLst>
            <c:ext xmlns:c16="http://schemas.microsoft.com/office/drawing/2014/chart" uri="{C3380CC4-5D6E-409C-BE32-E72D297353CC}">
              <c16:uniqueId val="{00000003-B4DF-48D8-9434-6275E6FD921B}"/>
            </c:ext>
          </c:extLst>
        </c:ser>
        <c:dLbls>
          <c:showLegendKey val="0"/>
          <c:showVal val="0"/>
          <c:showCatName val="0"/>
          <c:showSerName val="0"/>
          <c:showPercent val="0"/>
          <c:showBubbleSize val="0"/>
        </c:dLbls>
        <c:axId val="-992529552"/>
        <c:axId val="-992534992"/>
      </c:scatterChart>
      <c:valAx>
        <c:axId val="-992529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L</a:t>
                </a:r>
              </a:p>
            </c:rich>
          </c:tx>
          <c:layout>
            <c:manualLayout>
              <c:xMode val="edge"/>
              <c:yMode val="edge"/>
              <c:x val="0.90900568678915128"/>
              <c:y val="0.888910185656406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534992"/>
        <c:crosses val="autoZero"/>
        <c:crossBetween val="midCat"/>
      </c:valAx>
      <c:valAx>
        <c:axId val="-99253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k</a:t>
                </a:r>
              </a:p>
            </c:rich>
          </c:tx>
          <c:layout>
            <c:manualLayout>
              <c:xMode val="edge"/>
              <c:yMode val="edge"/>
              <c:x val="1.6666666666666666E-2"/>
              <c:y val="8.693063699309530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529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48381452318461"/>
          <c:y val="8.4001230210872857E-2"/>
          <c:w val="0.83762729658792656"/>
          <c:h val="0.74558000277592351"/>
        </c:manualLayout>
      </c:layout>
      <c:scatterChart>
        <c:scatterStyle val="smoothMarker"/>
        <c:varyColors val="0"/>
        <c:ser>
          <c:idx val="0"/>
          <c:order val="0"/>
          <c:tx>
            <c:strRef>
              <c:f>'PROD LP'!$B$29:$C$29</c:f>
              <c:strCache>
                <c:ptCount val="1"/>
                <c:pt idx="0">
                  <c:v>I  Q= 25 un/mes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 LP'!$B$31:$B$38</c:f>
              <c:numCache>
                <c:formatCode>General</c:formatCode>
                <c:ptCount val="8"/>
                <c:pt idx="0">
                  <c:v>30</c:v>
                </c:pt>
                <c:pt idx="1">
                  <c:v>20</c:v>
                </c:pt>
                <c:pt idx="2">
                  <c:v>30</c:v>
                </c:pt>
                <c:pt idx="3">
                  <c:v>40</c:v>
                </c:pt>
                <c:pt idx="4">
                  <c:v>50</c:v>
                </c:pt>
                <c:pt idx="5">
                  <c:v>60</c:v>
                </c:pt>
                <c:pt idx="6">
                  <c:v>70</c:v>
                </c:pt>
                <c:pt idx="7">
                  <c:v>80</c:v>
                </c:pt>
              </c:numCache>
            </c:numRef>
          </c:xVal>
          <c:yVal>
            <c:numRef>
              <c:f>'PROD LP'!$C$31:$C$38</c:f>
              <c:numCache>
                <c:formatCode>General</c:formatCode>
                <c:ptCount val="8"/>
                <c:pt idx="0">
                  <c:v>14</c:v>
                </c:pt>
                <c:pt idx="1">
                  <c:v>10</c:v>
                </c:pt>
                <c:pt idx="2">
                  <c:v>6</c:v>
                </c:pt>
                <c:pt idx="3">
                  <c:v>4.5</c:v>
                </c:pt>
                <c:pt idx="4">
                  <c:v>3.5</c:v>
                </c:pt>
                <c:pt idx="5">
                  <c:v>3</c:v>
                </c:pt>
                <c:pt idx="6">
                  <c:v>2.5</c:v>
                </c:pt>
                <c:pt idx="7">
                  <c:v>3</c:v>
                </c:pt>
              </c:numCache>
            </c:numRef>
          </c:yVal>
          <c:smooth val="1"/>
          <c:extLst>
            <c:ext xmlns:c16="http://schemas.microsoft.com/office/drawing/2014/chart" uri="{C3380CC4-5D6E-409C-BE32-E72D297353CC}">
              <c16:uniqueId val="{00000000-BFA6-4BF8-B117-E1E05C110927}"/>
            </c:ext>
          </c:extLst>
        </c:ser>
        <c:ser>
          <c:idx val="1"/>
          <c:order val="1"/>
          <c:tx>
            <c:strRef>
              <c:f>'PROD LP'!$E$29:$F$29</c:f>
              <c:strCache>
                <c:ptCount val="1"/>
                <c:pt idx="0">
                  <c:v>II    Q=50 un/mes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 LP'!$E$31:$E$38</c:f>
              <c:numCache>
                <c:formatCode>General</c:formatCode>
                <c:ptCount val="8"/>
                <c:pt idx="0">
                  <c:v>40</c:v>
                </c:pt>
                <c:pt idx="1">
                  <c:v>30</c:v>
                </c:pt>
                <c:pt idx="2">
                  <c:v>40</c:v>
                </c:pt>
                <c:pt idx="3">
                  <c:v>50</c:v>
                </c:pt>
                <c:pt idx="4">
                  <c:v>60</c:v>
                </c:pt>
                <c:pt idx="5">
                  <c:v>70</c:v>
                </c:pt>
                <c:pt idx="6">
                  <c:v>80</c:v>
                </c:pt>
                <c:pt idx="7">
                  <c:v>90</c:v>
                </c:pt>
              </c:numCache>
            </c:numRef>
          </c:xVal>
          <c:yVal>
            <c:numRef>
              <c:f>'PROD LP'!$F$31:$F$38</c:f>
              <c:numCache>
                <c:formatCode>General</c:formatCode>
                <c:ptCount val="8"/>
                <c:pt idx="0">
                  <c:v>14</c:v>
                </c:pt>
                <c:pt idx="1">
                  <c:v>11</c:v>
                </c:pt>
                <c:pt idx="2">
                  <c:v>8</c:v>
                </c:pt>
                <c:pt idx="3">
                  <c:v>6.5</c:v>
                </c:pt>
                <c:pt idx="4">
                  <c:v>5</c:v>
                </c:pt>
                <c:pt idx="5">
                  <c:v>4.5</c:v>
                </c:pt>
                <c:pt idx="6">
                  <c:v>4</c:v>
                </c:pt>
                <c:pt idx="7">
                  <c:v>4.5</c:v>
                </c:pt>
              </c:numCache>
            </c:numRef>
          </c:yVal>
          <c:smooth val="1"/>
          <c:extLst>
            <c:ext xmlns:c16="http://schemas.microsoft.com/office/drawing/2014/chart" uri="{C3380CC4-5D6E-409C-BE32-E72D297353CC}">
              <c16:uniqueId val="{00000001-BFA6-4BF8-B117-E1E05C110927}"/>
            </c:ext>
          </c:extLst>
        </c:ser>
        <c:ser>
          <c:idx val="2"/>
          <c:order val="2"/>
          <c:tx>
            <c:strRef>
              <c:f>'PROD LP'!$H$29:$I$29</c:f>
              <c:strCache>
                <c:ptCount val="1"/>
                <c:pt idx="0">
                  <c:v>III   Q=75 un/mes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 LP'!$H$31:$H$38</c:f>
              <c:numCache>
                <c:formatCode>General</c:formatCode>
                <c:ptCount val="8"/>
                <c:pt idx="0">
                  <c:v>55</c:v>
                </c:pt>
                <c:pt idx="1">
                  <c:v>45</c:v>
                </c:pt>
                <c:pt idx="2">
                  <c:v>55</c:v>
                </c:pt>
                <c:pt idx="3">
                  <c:v>60</c:v>
                </c:pt>
                <c:pt idx="4">
                  <c:v>70</c:v>
                </c:pt>
                <c:pt idx="5">
                  <c:v>80</c:v>
                </c:pt>
                <c:pt idx="6">
                  <c:v>90</c:v>
                </c:pt>
                <c:pt idx="7">
                  <c:v>100</c:v>
                </c:pt>
              </c:numCache>
            </c:numRef>
          </c:xVal>
          <c:yVal>
            <c:numRef>
              <c:f>'PROD LP'!$I$31:$I$38</c:f>
              <c:numCache>
                <c:formatCode>General</c:formatCode>
                <c:ptCount val="8"/>
                <c:pt idx="0">
                  <c:v>15</c:v>
                </c:pt>
                <c:pt idx="1">
                  <c:v>12</c:v>
                </c:pt>
                <c:pt idx="2">
                  <c:v>9.5</c:v>
                </c:pt>
                <c:pt idx="3">
                  <c:v>8.5</c:v>
                </c:pt>
                <c:pt idx="4">
                  <c:v>7</c:v>
                </c:pt>
                <c:pt idx="5">
                  <c:v>6</c:v>
                </c:pt>
                <c:pt idx="6">
                  <c:v>5.5</c:v>
                </c:pt>
                <c:pt idx="7">
                  <c:v>6</c:v>
                </c:pt>
              </c:numCache>
            </c:numRef>
          </c:yVal>
          <c:smooth val="1"/>
          <c:extLst>
            <c:ext xmlns:c16="http://schemas.microsoft.com/office/drawing/2014/chart" uri="{C3380CC4-5D6E-409C-BE32-E72D297353CC}">
              <c16:uniqueId val="{00000002-BFA6-4BF8-B117-E1E05C110927}"/>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 LP'!$B$69:$B$70</c:f>
              <c:numCache>
                <c:formatCode>General</c:formatCode>
                <c:ptCount val="2"/>
                <c:pt idx="0">
                  <c:v>0</c:v>
                </c:pt>
                <c:pt idx="1">
                  <c:v>60</c:v>
                </c:pt>
              </c:numCache>
            </c:numRef>
          </c:xVal>
          <c:yVal>
            <c:numRef>
              <c:f>'PROD LP'!$C$69:$C$70</c:f>
              <c:numCache>
                <c:formatCode>General</c:formatCode>
                <c:ptCount val="2"/>
                <c:pt idx="0">
                  <c:v>12</c:v>
                </c:pt>
                <c:pt idx="1">
                  <c:v>0</c:v>
                </c:pt>
              </c:numCache>
            </c:numRef>
          </c:yVal>
          <c:smooth val="1"/>
          <c:extLst>
            <c:ext xmlns:c16="http://schemas.microsoft.com/office/drawing/2014/chart" uri="{C3380CC4-5D6E-409C-BE32-E72D297353CC}">
              <c16:uniqueId val="{00000003-BFA6-4BF8-B117-E1E05C110927}"/>
            </c:ext>
          </c:extLst>
        </c:ser>
        <c:ser>
          <c:idx val="4"/>
          <c:order val="4"/>
          <c:tx>
            <c:strRef>
              <c:f>'PROD LP'!$B$54:$B$55</c:f>
              <c:strCache>
                <c:ptCount val="2"/>
                <c:pt idx="0">
                  <c:v>0</c:v>
                </c:pt>
                <c:pt idx="1">
                  <c:v>80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'PROD LP'!$B$54:$B$55</c:f>
              <c:numCache>
                <c:formatCode>General</c:formatCode>
                <c:ptCount val="2"/>
                <c:pt idx="0">
                  <c:v>0</c:v>
                </c:pt>
                <c:pt idx="1">
                  <c:v>80</c:v>
                </c:pt>
              </c:numCache>
            </c:numRef>
          </c:xVal>
          <c:yVal>
            <c:numRef>
              <c:f>'PROD LP'!$C$54:$C$55</c:f>
              <c:numCache>
                <c:formatCode>General</c:formatCode>
                <c:ptCount val="2"/>
                <c:pt idx="0">
                  <c:v>16</c:v>
                </c:pt>
                <c:pt idx="1">
                  <c:v>0</c:v>
                </c:pt>
              </c:numCache>
            </c:numRef>
          </c:yVal>
          <c:smooth val="1"/>
          <c:extLst>
            <c:ext xmlns:c16="http://schemas.microsoft.com/office/drawing/2014/chart" uri="{C3380CC4-5D6E-409C-BE32-E72D297353CC}">
              <c16:uniqueId val="{00000004-BFA6-4BF8-B117-E1E05C110927}"/>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'PROD LP'!$B$84:$B$85</c:f>
              <c:numCache>
                <c:formatCode>General</c:formatCode>
                <c:ptCount val="2"/>
                <c:pt idx="0">
                  <c:v>0</c:v>
                </c:pt>
                <c:pt idx="1">
                  <c:v>103</c:v>
                </c:pt>
              </c:numCache>
            </c:numRef>
          </c:xVal>
          <c:yVal>
            <c:numRef>
              <c:f>'PROD LP'!$C$84:$C$85</c:f>
              <c:numCache>
                <c:formatCode>General</c:formatCode>
                <c:ptCount val="2"/>
                <c:pt idx="0">
                  <c:v>20.5</c:v>
                </c:pt>
                <c:pt idx="1">
                  <c:v>0</c:v>
                </c:pt>
              </c:numCache>
            </c:numRef>
          </c:yVal>
          <c:smooth val="1"/>
          <c:extLst>
            <c:ext xmlns:c16="http://schemas.microsoft.com/office/drawing/2014/chart" uri="{C3380CC4-5D6E-409C-BE32-E72D297353CC}">
              <c16:uniqueId val="{00000005-BFA6-4BF8-B117-E1E05C110927}"/>
            </c:ext>
          </c:extLst>
        </c:ser>
        <c:dLbls>
          <c:showLegendKey val="0"/>
          <c:showVal val="0"/>
          <c:showCatName val="0"/>
          <c:showSerName val="0"/>
          <c:showPercent val="0"/>
          <c:showBubbleSize val="0"/>
        </c:dLbls>
        <c:axId val="-992528464"/>
        <c:axId val="-992527920"/>
      </c:scatterChart>
      <c:valAx>
        <c:axId val="-992528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L</a:t>
                </a:r>
              </a:p>
            </c:rich>
          </c:tx>
          <c:layout>
            <c:manualLayout>
              <c:xMode val="edge"/>
              <c:yMode val="edge"/>
              <c:x val="0.90900568678915128"/>
              <c:y val="0.888910185656406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527920"/>
        <c:crosses val="autoZero"/>
        <c:crossBetween val="midCat"/>
      </c:valAx>
      <c:valAx>
        <c:axId val="-99252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k</a:t>
                </a:r>
              </a:p>
            </c:rich>
          </c:tx>
          <c:layout>
            <c:manualLayout>
              <c:xMode val="edge"/>
              <c:yMode val="edge"/>
              <c:x val="1.6666666666666666E-2"/>
              <c:y val="8.693063699309530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528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48381452318461"/>
          <c:y val="7.1025002122615491E-2"/>
          <c:w val="0.83762729658792656"/>
          <c:h val="0.74558000277592351"/>
        </c:manualLayout>
      </c:layout>
      <c:scatterChart>
        <c:scatterStyle val="smoothMarker"/>
        <c:varyColors val="0"/>
        <c:ser>
          <c:idx val="0"/>
          <c:order val="0"/>
          <c:tx>
            <c:strRef>
              <c:f>'PROD LP'!$B$29:$C$29</c:f>
              <c:strCache>
                <c:ptCount val="1"/>
                <c:pt idx="0">
                  <c:v>I  Q= 25 un/mes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 LP'!$B$31:$B$38</c:f>
              <c:numCache>
                <c:formatCode>General</c:formatCode>
                <c:ptCount val="8"/>
                <c:pt idx="0">
                  <c:v>30</c:v>
                </c:pt>
                <c:pt idx="1">
                  <c:v>20</c:v>
                </c:pt>
                <c:pt idx="2">
                  <c:v>30</c:v>
                </c:pt>
                <c:pt idx="3">
                  <c:v>40</c:v>
                </c:pt>
                <c:pt idx="4">
                  <c:v>50</c:v>
                </c:pt>
                <c:pt idx="5">
                  <c:v>60</c:v>
                </c:pt>
                <c:pt idx="6">
                  <c:v>70</c:v>
                </c:pt>
                <c:pt idx="7">
                  <c:v>80</c:v>
                </c:pt>
              </c:numCache>
            </c:numRef>
          </c:xVal>
          <c:yVal>
            <c:numRef>
              <c:f>'PROD LP'!$C$31:$C$38</c:f>
              <c:numCache>
                <c:formatCode>General</c:formatCode>
                <c:ptCount val="8"/>
                <c:pt idx="0">
                  <c:v>14</c:v>
                </c:pt>
                <c:pt idx="1">
                  <c:v>10</c:v>
                </c:pt>
                <c:pt idx="2">
                  <c:v>6</c:v>
                </c:pt>
                <c:pt idx="3">
                  <c:v>4.5</c:v>
                </c:pt>
                <c:pt idx="4">
                  <c:v>3.5</c:v>
                </c:pt>
                <c:pt idx="5">
                  <c:v>3</c:v>
                </c:pt>
                <c:pt idx="6">
                  <c:v>2.5</c:v>
                </c:pt>
                <c:pt idx="7">
                  <c:v>3</c:v>
                </c:pt>
              </c:numCache>
            </c:numRef>
          </c:yVal>
          <c:smooth val="1"/>
          <c:extLst>
            <c:ext xmlns:c16="http://schemas.microsoft.com/office/drawing/2014/chart" uri="{C3380CC4-5D6E-409C-BE32-E72D297353CC}">
              <c16:uniqueId val="{00000000-DBA8-40C1-AB8A-A66378AE5DE7}"/>
            </c:ext>
          </c:extLst>
        </c:ser>
        <c:ser>
          <c:idx val="1"/>
          <c:order val="1"/>
          <c:tx>
            <c:strRef>
              <c:f>'PROD LP'!$E$29:$F$29</c:f>
              <c:strCache>
                <c:ptCount val="1"/>
                <c:pt idx="0">
                  <c:v>II    Q=50 un/mes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 LP'!$E$31:$E$38</c:f>
              <c:numCache>
                <c:formatCode>General</c:formatCode>
                <c:ptCount val="8"/>
                <c:pt idx="0">
                  <c:v>40</c:v>
                </c:pt>
                <c:pt idx="1">
                  <c:v>30</c:v>
                </c:pt>
                <c:pt idx="2">
                  <c:v>40</c:v>
                </c:pt>
                <c:pt idx="3">
                  <c:v>50</c:v>
                </c:pt>
                <c:pt idx="4">
                  <c:v>60</c:v>
                </c:pt>
                <c:pt idx="5">
                  <c:v>70</c:v>
                </c:pt>
                <c:pt idx="6">
                  <c:v>80</c:v>
                </c:pt>
                <c:pt idx="7">
                  <c:v>90</c:v>
                </c:pt>
              </c:numCache>
            </c:numRef>
          </c:xVal>
          <c:yVal>
            <c:numRef>
              <c:f>'PROD LP'!$F$31:$F$38</c:f>
              <c:numCache>
                <c:formatCode>General</c:formatCode>
                <c:ptCount val="8"/>
                <c:pt idx="0">
                  <c:v>14</c:v>
                </c:pt>
                <c:pt idx="1">
                  <c:v>11</c:v>
                </c:pt>
                <c:pt idx="2">
                  <c:v>8</c:v>
                </c:pt>
                <c:pt idx="3">
                  <c:v>6.5</c:v>
                </c:pt>
                <c:pt idx="4">
                  <c:v>5</c:v>
                </c:pt>
                <c:pt idx="5">
                  <c:v>4.5</c:v>
                </c:pt>
                <c:pt idx="6">
                  <c:v>4</c:v>
                </c:pt>
                <c:pt idx="7">
                  <c:v>4.5</c:v>
                </c:pt>
              </c:numCache>
            </c:numRef>
          </c:yVal>
          <c:smooth val="1"/>
          <c:extLst>
            <c:ext xmlns:c16="http://schemas.microsoft.com/office/drawing/2014/chart" uri="{C3380CC4-5D6E-409C-BE32-E72D297353CC}">
              <c16:uniqueId val="{00000001-DBA8-40C1-AB8A-A66378AE5DE7}"/>
            </c:ext>
          </c:extLst>
        </c:ser>
        <c:ser>
          <c:idx val="2"/>
          <c:order val="2"/>
          <c:tx>
            <c:strRef>
              <c:f>'PROD LP'!$H$29:$I$29</c:f>
              <c:strCache>
                <c:ptCount val="1"/>
                <c:pt idx="0">
                  <c:v>III   Q=75 un/mes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 LP'!$H$31:$H$38</c:f>
              <c:numCache>
                <c:formatCode>General</c:formatCode>
                <c:ptCount val="8"/>
                <c:pt idx="0">
                  <c:v>55</c:v>
                </c:pt>
                <c:pt idx="1">
                  <c:v>45</c:v>
                </c:pt>
                <c:pt idx="2">
                  <c:v>55</c:v>
                </c:pt>
                <c:pt idx="3">
                  <c:v>60</c:v>
                </c:pt>
                <c:pt idx="4">
                  <c:v>70</c:v>
                </c:pt>
                <c:pt idx="5">
                  <c:v>80</c:v>
                </c:pt>
                <c:pt idx="6">
                  <c:v>90</c:v>
                </c:pt>
                <c:pt idx="7">
                  <c:v>100</c:v>
                </c:pt>
              </c:numCache>
            </c:numRef>
          </c:xVal>
          <c:yVal>
            <c:numRef>
              <c:f>'PROD LP'!$I$31:$I$38</c:f>
              <c:numCache>
                <c:formatCode>General</c:formatCode>
                <c:ptCount val="8"/>
                <c:pt idx="0">
                  <c:v>15</c:v>
                </c:pt>
                <c:pt idx="1">
                  <c:v>12</c:v>
                </c:pt>
                <c:pt idx="2">
                  <c:v>9.5</c:v>
                </c:pt>
                <c:pt idx="3">
                  <c:v>8.5</c:v>
                </c:pt>
                <c:pt idx="4">
                  <c:v>7</c:v>
                </c:pt>
                <c:pt idx="5">
                  <c:v>6</c:v>
                </c:pt>
                <c:pt idx="6">
                  <c:v>5.5</c:v>
                </c:pt>
                <c:pt idx="7">
                  <c:v>6</c:v>
                </c:pt>
              </c:numCache>
            </c:numRef>
          </c:yVal>
          <c:smooth val="1"/>
          <c:extLst>
            <c:ext xmlns:c16="http://schemas.microsoft.com/office/drawing/2014/chart" uri="{C3380CC4-5D6E-409C-BE32-E72D297353CC}">
              <c16:uniqueId val="{00000002-DBA8-40C1-AB8A-A66378AE5DE7}"/>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 LP'!$B$102:$B$103</c:f>
              <c:numCache>
                <c:formatCode>General</c:formatCode>
                <c:ptCount val="2"/>
                <c:pt idx="0">
                  <c:v>0</c:v>
                </c:pt>
                <c:pt idx="1">
                  <c:v>123</c:v>
                </c:pt>
              </c:numCache>
            </c:numRef>
          </c:xVal>
          <c:yVal>
            <c:numRef>
              <c:f>'PROD LP'!$C$102:$C$103</c:f>
              <c:numCache>
                <c:formatCode>General</c:formatCode>
                <c:ptCount val="2"/>
                <c:pt idx="0">
                  <c:v>16</c:v>
                </c:pt>
                <c:pt idx="1">
                  <c:v>0</c:v>
                </c:pt>
              </c:numCache>
            </c:numRef>
          </c:yVal>
          <c:smooth val="1"/>
          <c:extLst>
            <c:ext xmlns:c16="http://schemas.microsoft.com/office/drawing/2014/chart" uri="{C3380CC4-5D6E-409C-BE32-E72D297353CC}">
              <c16:uniqueId val="{00000003-DBA8-40C1-AB8A-A66378AE5DE7}"/>
            </c:ext>
          </c:extLst>
        </c:ser>
        <c:dLbls>
          <c:showLegendKey val="0"/>
          <c:showVal val="0"/>
          <c:showCatName val="0"/>
          <c:showSerName val="0"/>
          <c:showPercent val="0"/>
          <c:showBubbleSize val="0"/>
        </c:dLbls>
        <c:axId val="-992539888"/>
        <c:axId val="-992533904"/>
      </c:scatterChart>
      <c:valAx>
        <c:axId val="-992539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L</a:t>
                </a:r>
              </a:p>
            </c:rich>
          </c:tx>
          <c:layout>
            <c:manualLayout>
              <c:xMode val="edge"/>
              <c:yMode val="edge"/>
              <c:x val="0.90900568678915128"/>
              <c:y val="0.888910185656406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533904"/>
        <c:crosses val="autoZero"/>
        <c:crossBetween val="midCat"/>
      </c:valAx>
      <c:valAx>
        <c:axId val="-99253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k</a:t>
                </a:r>
              </a:p>
            </c:rich>
          </c:tx>
          <c:layout>
            <c:manualLayout>
              <c:xMode val="edge"/>
              <c:yMode val="edge"/>
              <c:x val="1.6666666666666666E-2"/>
              <c:y val="8.693063699309530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2539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'COSTOS CP-2'!$C$19</c:f>
              <c:strCache>
                <c:ptCount val="1"/>
                <c:pt idx="0">
                  <c:v>CFT</c:v>
                </c:pt>
              </c:strCache>
            </c:strRef>
          </c:tx>
          <c:spPr>
            <a:ln w="22225" cap="rnd">
              <a:solidFill>
                <a:schemeClr val="accent1"/>
              </a:solidFill>
              <a:round/>
            </a:ln>
            <a:effectLst/>
          </c:spPr>
          <c:marker>
            <c:symbol val="none"/>
          </c:marker>
          <c:xVal>
            <c:numRef>
              <c:f>'COSTOS CP-2'!$B$20:$B$28</c:f>
              <c:numCache>
                <c:formatCode>General</c:formatCode>
                <c:ptCount val="9"/>
                <c:pt idx="0">
                  <c:v>0</c:v>
                </c:pt>
                <c:pt idx="1">
                  <c:v>5</c:v>
                </c:pt>
                <c:pt idx="2">
                  <c:v>10</c:v>
                </c:pt>
                <c:pt idx="3">
                  <c:v>15</c:v>
                </c:pt>
                <c:pt idx="4">
                  <c:v>20</c:v>
                </c:pt>
                <c:pt idx="5">
                  <c:v>25</c:v>
                </c:pt>
                <c:pt idx="6">
                  <c:v>31</c:v>
                </c:pt>
                <c:pt idx="7">
                  <c:v>35</c:v>
                </c:pt>
                <c:pt idx="8">
                  <c:v>40</c:v>
                </c:pt>
              </c:numCache>
            </c:numRef>
          </c:xVal>
          <c:yVal>
            <c:numRef>
              <c:f>'COSTOS CP-2'!$C$20:$C$28</c:f>
              <c:numCache>
                <c:formatCode>General</c:formatCode>
                <c:ptCount val="9"/>
                <c:pt idx="0">
                  <c:v>600</c:v>
                </c:pt>
                <c:pt idx="1">
                  <c:v>600</c:v>
                </c:pt>
                <c:pt idx="2">
                  <c:v>600</c:v>
                </c:pt>
                <c:pt idx="3">
                  <c:v>600</c:v>
                </c:pt>
                <c:pt idx="4">
                  <c:v>600</c:v>
                </c:pt>
                <c:pt idx="5">
                  <c:v>600</c:v>
                </c:pt>
                <c:pt idx="6">
                  <c:v>600</c:v>
                </c:pt>
                <c:pt idx="7">
                  <c:v>600</c:v>
                </c:pt>
                <c:pt idx="8">
                  <c:v>600</c:v>
                </c:pt>
              </c:numCache>
            </c:numRef>
          </c:yVal>
          <c:smooth val="1"/>
          <c:extLst>
            <c:ext xmlns:c16="http://schemas.microsoft.com/office/drawing/2014/chart" uri="{C3380CC4-5D6E-409C-BE32-E72D297353CC}">
              <c16:uniqueId val="{00000000-AEB1-4179-BD56-FFC5EB075B4B}"/>
            </c:ext>
          </c:extLst>
        </c:ser>
        <c:ser>
          <c:idx val="1"/>
          <c:order val="1"/>
          <c:tx>
            <c:strRef>
              <c:f>'COSTOS CP-2'!$D$19</c:f>
              <c:strCache>
                <c:ptCount val="1"/>
                <c:pt idx="0">
                  <c:v>CVT</c:v>
                </c:pt>
              </c:strCache>
            </c:strRef>
          </c:tx>
          <c:spPr>
            <a:ln w="22225" cap="rnd">
              <a:solidFill>
                <a:schemeClr val="accent2"/>
              </a:solidFill>
              <a:round/>
            </a:ln>
            <a:effectLst/>
          </c:spPr>
          <c:marker>
            <c:symbol val="none"/>
          </c:marker>
          <c:xVal>
            <c:numRef>
              <c:f>'COSTOS CP-2'!$B$20:$B$28</c:f>
              <c:numCache>
                <c:formatCode>General</c:formatCode>
                <c:ptCount val="9"/>
                <c:pt idx="0">
                  <c:v>0</c:v>
                </c:pt>
                <c:pt idx="1">
                  <c:v>5</c:v>
                </c:pt>
                <c:pt idx="2">
                  <c:v>10</c:v>
                </c:pt>
                <c:pt idx="3">
                  <c:v>15</c:v>
                </c:pt>
                <c:pt idx="4">
                  <c:v>20</c:v>
                </c:pt>
                <c:pt idx="5">
                  <c:v>25</c:v>
                </c:pt>
                <c:pt idx="6">
                  <c:v>31</c:v>
                </c:pt>
                <c:pt idx="7">
                  <c:v>35</c:v>
                </c:pt>
                <c:pt idx="8">
                  <c:v>40</c:v>
                </c:pt>
              </c:numCache>
            </c:numRef>
          </c:xVal>
          <c:yVal>
            <c:numRef>
              <c:f>'COSTOS CP-2'!$D$20:$D$28</c:f>
              <c:numCache>
                <c:formatCode>0.0</c:formatCode>
                <c:ptCount val="9"/>
                <c:pt idx="0">
                  <c:v>0</c:v>
                </c:pt>
                <c:pt idx="1">
                  <c:v>592.5</c:v>
                </c:pt>
                <c:pt idx="2">
                  <c:v>940</c:v>
                </c:pt>
                <c:pt idx="3">
                  <c:v>1147.5</c:v>
                </c:pt>
                <c:pt idx="4">
                  <c:v>1320.0000000000002</c:v>
                </c:pt>
                <c:pt idx="5">
                  <c:v>1562.5000000000005</c:v>
                </c:pt>
                <c:pt idx="6">
                  <c:v>2093.7400000000007</c:v>
                </c:pt>
                <c:pt idx="7">
                  <c:v>2677.5</c:v>
                </c:pt>
                <c:pt idx="8">
                  <c:v>3760.0000000000018</c:v>
                </c:pt>
              </c:numCache>
            </c:numRef>
          </c:yVal>
          <c:smooth val="1"/>
          <c:extLst>
            <c:ext xmlns:c16="http://schemas.microsoft.com/office/drawing/2014/chart" uri="{C3380CC4-5D6E-409C-BE32-E72D297353CC}">
              <c16:uniqueId val="{00000001-AEB1-4179-BD56-FFC5EB075B4B}"/>
            </c:ext>
          </c:extLst>
        </c:ser>
        <c:ser>
          <c:idx val="2"/>
          <c:order val="2"/>
          <c:tx>
            <c:strRef>
              <c:f>'COSTOS CP-2'!$E$19</c:f>
              <c:strCache>
                <c:ptCount val="1"/>
                <c:pt idx="0">
                  <c:v>CT</c:v>
                </c:pt>
              </c:strCache>
            </c:strRef>
          </c:tx>
          <c:spPr>
            <a:ln w="22225" cap="rnd">
              <a:solidFill>
                <a:schemeClr val="accent3"/>
              </a:solidFill>
              <a:round/>
            </a:ln>
            <a:effectLst/>
          </c:spPr>
          <c:marker>
            <c:symbol val="none"/>
          </c:marker>
          <c:xVal>
            <c:numRef>
              <c:f>'COSTOS CP-2'!$B$20:$B$28</c:f>
              <c:numCache>
                <c:formatCode>General</c:formatCode>
                <c:ptCount val="9"/>
                <c:pt idx="0">
                  <c:v>0</c:v>
                </c:pt>
                <c:pt idx="1">
                  <c:v>5</c:v>
                </c:pt>
                <c:pt idx="2">
                  <c:v>10</c:v>
                </c:pt>
                <c:pt idx="3">
                  <c:v>15</c:v>
                </c:pt>
                <c:pt idx="4">
                  <c:v>20</c:v>
                </c:pt>
                <c:pt idx="5">
                  <c:v>25</c:v>
                </c:pt>
                <c:pt idx="6">
                  <c:v>31</c:v>
                </c:pt>
                <c:pt idx="7">
                  <c:v>35</c:v>
                </c:pt>
                <c:pt idx="8">
                  <c:v>40</c:v>
                </c:pt>
              </c:numCache>
            </c:numRef>
          </c:xVal>
          <c:yVal>
            <c:numRef>
              <c:f>'COSTOS CP-2'!$E$20:$E$28</c:f>
              <c:numCache>
                <c:formatCode>0.0</c:formatCode>
                <c:ptCount val="9"/>
                <c:pt idx="0">
                  <c:v>600</c:v>
                </c:pt>
                <c:pt idx="1">
                  <c:v>1192.5</c:v>
                </c:pt>
                <c:pt idx="2">
                  <c:v>1540</c:v>
                </c:pt>
                <c:pt idx="3">
                  <c:v>1747.5</c:v>
                </c:pt>
                <c:pt idx="4">
                  <c:v>1920.0000000000002</c:v>
                </c:pt>
                <c:pt idx="5">
                  <c:v>2162.5000000000005</c:v>
                </c:pt>
                <c:pt idx="6">
                  <c:v>2693.7400000000007</c:v>
                </c:pt>
                <c:pt idx="7">
                  <c:v>3277.5</c:v>
                </c:pt>
                <c:pt idx="8">
                  <c:v>4360.0000000000018</c:v>
                </c:pt>
              </c:numCache>
            </c:numRef>
          </c:yVal>
          <c:smooth val="1"/>
          <c:extLst>
            <c:ext xmlns:c16="http://schemas.microsoft.com/office/drawing/2014/chart" uri="{C3380CC4-5D6E-409C-BE32-E72D297353CC}">
              <c16:uniqueId val="{00000002-AEB1-4179-BD56-FFC5EB075B4B}"/>
            </c:ext>
          </c:extLst>
        </c:ser>
        <c:dLbls>
          <c:showLegendKey val="0"/>
          <c:showVal val="0"/>
          <c:showCatName val="0"/>
          <c:showSerName val="0"/>
          <c:showPercent val="0"/>
          <c:showBubbleSize val="0"/>
        </c:dLbls>
        <c:axId val="-937250352"/>
        <c:axId val="-937255248"/>
      </c:scatterChart>
      <c:valAx>
        <c:axId val="-937250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AR"/>
          </a:p>
        </c:txPr>
        <c:crossAx val="-937255248"/>
        <c:crosses val="autoZero"/>
        <c:crossBetween val="midCat"/>
      </c:valAx>
      <c:valAx>
        <c:axId val="-93725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3725035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chart" Target="../charts/chart6.xml"/><Relationship Id="rId7" Type="http://schemas.openxmlformats.org/officeDocument/2006/relationships/image" Target="../media/image21.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0.png"/><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image" Target="../media/image23.wmf"/></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image" Target="../media/image24.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6" Type="http://schemas.openxmlformats.org/officeDocument/2006/relationships/image" Target="../media/image16.emf"/><Relationship Id="rId1" Type="http://schemas.openxmlformats.org/officeDocument/2006/relationships/image" Target="../media/image1.w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114300</xdr:colOff>
          <xdr:row>3</xdr:row>
          <xdr:rowOff>38100</xdr:rowOff>
        </xdr:from>
        <xdr:to>
          <xdr:col>3</xdr:col>
          <xdr:colOff>247650</xdr:colOff>
          <xdr:row>3</xdr:row>
          <xdr:rowOff>333375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57150</xdr:colOff>
          <xdr:row>14</xdr:row>
          <xdr:rowOff>95250</xdr:rowOff>
        </xdr:from>
        <xdr:to>
          <xdr:col>4</xdr:col>
          <xdr:colOff>85725</xdr:colOff>
          <xdr:row>16</xdr:row>
          <xdr:rowOff>9525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47625</xdr:colOff>
          <xdr:row>16</xdr:row>
          <xdr:rowOff>123825</xdr:rowOff>
        </xdr:from>
        <xdr:to>
          <xdr:col>4</xdr:col>
          <xdr:colOff>76200</xdr:colOff>
          <xdr:row>18</xdr:row>
          <xdr:rowOff>38100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57150</xdr:colOff>
          <xdr:row>18</xdr:row>
          <xdr:rowOff>95250</xdr:rowOff>
        </xdr:from>
        <xdr:to>
          <xdr:col>4</xdr:col>
          <xdr:colOff>85725</xdr:colOff>
          <xdr:row>20</xdr:row>
          <xdr:rowOff>9525</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76200</xdr:colOff>
          <xdr:row>20</xdr:row>
          <xdr:rowOff>180975</xdr:rowOff>
        </xdr:from>
        <xdr:to>
          <xdr:col>2</xdr:col>
          <xdr:colOff>885825</xdr:colOff>
          <xdr:row>22</xdr:row>
          <xdr:rowOff>38100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xdr:colOff>
          <xdr:row>22</xdr:row>
          <xdr:rowOff>104775</xdr:rowOff>
        </xdr:from>
        <xdr:to>
          <xdr:col>4</xdr:col>
          <xdr:colOff>9525</xdr:colOff>
          <xdr:row>24</xdr:row>
          <xdr:rowOff>19050</xdr:rowOff>
        </xdr:to>
        <xdr:sp macro="" textlink="">
          <xdr:nvSpPr>
            <xdr:cNvPr id="2055" name="Object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24</xdr:row>
          <xdr:rowOff>142875</xdr:rowOff>
        </xdr:from>
        <xdr:to>
          <xdr:col>4</xdr:col>
          <xdr:colOff>28575</xdr:colOff>
          <xdr:row>26</xdr:row>
          <xdr:rowOff>85725</xdr:rowOff>
        </xdr:to>
        <xdr:sp macro="" textlink="">
          <xdr:nvSpPr>
            <xdr:cNvPr id="2058" name="Object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8</xdr:col>
      <xdr:colOff>514350</xdr:colOff>
      <xdr:row>14</xdr:row>
      <xdr:rowOff>4762</xdr:rowOff>
    </xdr:from>
    <xdr:to>
      <xdr:col>14</xdr:col>
      <xdr:colOff>619125</xdr:colOff>
      <xdr:row>25</xdr:row>
      <xdr:rowOff>180975</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xdr:col>
          <xdr:colOff>28575</xdr:colOff>
          <xdr:row>30</xdr:row>
          <xdr:rowOff>133350</xdr:rowOff>
        </xdr:from>
        <xdr:to>
          <xdr:col>4</xdr:col>
          <xdr:colOff>57150</xdr:colOff>
          <xdr:row>32</xdr:row>
          <xdr:rowOff>47625</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xdr:colOff>
          <xdr:row>33</xdr:row>
          <xdr:rowOff>133350</xdr:rowOff>
        </xdr:from>
        <xdr:to>
          <xdr:col>4</xdr:col>
          <xdr:colOff>57150</xdr:colOff>
          <xdr:row>35</xdr:row>
          <xdr:rowOff>47625</xdr:rowOff>
        </xdr:to>
        <xdr:sp macro="" textlink="">
          <xdr:nvSpPr>
            <xdr:cNvPr id="2064" name="Object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47625</xdr:colOff>
          <xdr:row>36</xdr:row>
          <xdr:rowOff>85725</xdr:rowOff>
        </xdr:from>
        <xdr:to>
          <xdr:col>4</xdr:col>
          <xdr:colOff>685800</xdr:colOff>
          <xdr:row>38</xdr:row>
          <xdr:rowOff>95250</xdr:rowOff>
        </xdr:to>
        <xdr:sp macro="" textlink="">
          <xdr:nvSpPr>
            <xdr:cNvPr id="2065" name="Object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10</xdr:col>
      <xdr:colOff>219075</xdr:colOff>
      <xdr:row>30</xdr:row>
      <xdr:rowOff>166687</xdr:rowOff>
    </xdr:from>
    <xdr:to>
      <xdr:col>16</xdr:col>
      <xdr:colOff>409575</xdr:colOff>
      <xdr:row>41</xdr:row>
      <xdr:rowOff>171450</xdr:rowOff>
    </xdr:to>
    <xdr:graphicFrame macro="">
      <xdr:nvGraphicFramePr>
        <xdr:cNvPr id="4" name="Gráfico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2</xdr:col>
          <xdr:colOff>9525</xdr:colOff>
          <xdr:row>46</xdr:row>
          <xdr:rowOff>152400</xdr:rowOff>
        </xdr:from>
        <xdr:to>
          <xdr:col>4</xdr:col>
          <xdr:colOff>38100</xdr:colOff>
          <xdr:row>48</xdr:row>
          <xdr:rowOff>66675</xdr:rowOff>
        </xdr:to>
        <xdr:sp macro="" textlink="">
          <xdr:nvSpPr>
            <xdr:cNvPr id="2067" name="Object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49</xdr:row>
          <xdr:rowOff>152400</xdr:rowOff>
        </xdr:from>
        <xdr:to>
          <xdr:col>4</xdr:col>
          <xdr:colOff>38100</xdr:colOff>
          <xdr:row>51</xdr:row>
          <xdr:rowOff>66675</xdr:rowOff>
        </xdr:to>
        <xdr:sp macro="" textlink="">
          <xdr:nvSpPr>
            <xdr:cNvPr id="2068" name="Object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xdr:colOff>
          <xdr:row>51</xdr:row>
          <xdr:rowOff>104775</xdr:rowOff>
        </xdr:from>
        <xdr:to>
          <xdr:col>4</xdr:col>
          <xdr:colOff>419100</xdr:colOff>
          <xdr:row>53</xdr:row>
          <xdr:rowOff>19050</xdr:rowOff>
        </xdr:to>
        <xdr:sp macro="" textlink="">
          <xdr:nvSpPr>
            <xdr:cNvPr id="2069" name="Object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53</xdr:row>
          <xdr:rowOff>161925</xdr:rowOff>
        </xdr:from>
        <xdr:to>
          <xdr:col>2</xdr:col>
          <xdr:colOff>819150</xdr:colOff>
          <xdr:row>55</xdr:row>
          <xdr:rowOff>19050</xdr:rowOff>
        </xdr:to>
        <xdr:sp macro="" textlink="">
          <xdr:nvSpPr>
            <xdr:cNvPr id="2070" name="Object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xdr:colOff>
          <xdr:row>55</xdr:row>
          <xdr:rowOff>180975</xdr:rowOff>
        </xdr:from>
        <xdr:to>
          <xdr:col>4</xdr:col>
          <xdr:colOff>28575</xdr:colOff>
          <xdr:row>57</xdr:row>
          <xdr:rowOff>47625</xdr:rowOff>
        </xdr:to>
        <xdr:sp macro="" textlink="">
          <xdr:nvSpPr>
            <xdr:cNvPr id="2071" name="Object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323850</xdr:colOff>
          <xdr:row>57</xdr:row>
          <xdr:rowOff>123825</xdr:rowOff>
        </xdr:from>
        <xdr:to>
          <xdr:col>4</xdr:col>
          <xdr:colOff>219075</xdr:colOff>
          <xdr:row>59</xdr:row>
          <xdr:rowOff>95250</xdr:rowOff>
        </xdr:to>
        <xdr:sp macro="" textlink="">
          <xdr:nvSpPr>
            <xdr:cNvPr id="2072" name="Object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323850</xdr:colOff>
          <xdr:row>60</xdr:row>
          <xdr:rowOff>123825</xdr:rowOff>
        </xdr:from>
        <xdr:to>
          <xdr:col>4</xdr:col>
          <xdr:colOff>19050</xdr:colOff>
          <xdr:row>62</xdr:row>
          <xdr:rowOff>38100</xdr:rowOff>
        </xdr:to>
        <xdr:sp macro="" textlink="">
          <xdr:nvSpPr>
            <xdr:cNvPr id="2073" name="Object 25"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11</xdr:col>
      <xdr:colOff>0</xdr:colOff>
      <xdr:row>47</xdr:row>
      <xdr:rowOff>0</xdr:rowOff>
    </xdr:from>
    <xdr:to>
      <xdr:col>17</xdr:col>
      <xdr:colOff>142875</xdr:colOff>
      <xdr:row>58</xdr:row>
      <xdr:rowOff>4763</xdr:rowOff>
    </xdr:to>
    <xdr:graphicFrame macro="">
      <xdr:nvGraphicFramePr>
        <xdr:cNvPr id="30" name="Gráfico 29">
          <a:extLst>
            <a:ext uri="{FF2B5EF4-FFF2-40B4-BE49-F238E27FC236}">
              <a16:creationId xmlns:a16="http://schemas.microsoft.com/office/drawing/2014/main" id="{00000000-0008-0000-00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390525</xdr:colOff>
      <xdr:row>13</xdr:row>
      <xdr:rowOff>66675</xdr:rowOff>
    </xdr:from>
    <xdr:to>
      <xdr:col>19</xdr:col>
      <xdr:colOff>113954</xdr:colOff>
      <xdr:row>28</xdr:row>
      <xdr:rowOff>180604</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11801475" y="3905250"/>
          <a:ext cx="2771429" cy="2971429"/>
        </a:xfrm>
        <a:prstGeom prst="rect">
          <a:avLst/>
        </a:prstGeom>
      </xdr:spPr>
    </xdr:pic>
    <xdr:clientData/>
  </xdr:twoCellAnchor>
  <xdr:twoCellAnchor editAs="oneCell">
    <xdr:from>
      <xdr:col>1</xdr:col>
      <xdr:colOff>323850</xdr:colOff>
      <xdr:row>38</xdr:row>
      <xdr:rowOff>53740</xdr:rowOff>
    </xdr:from>
    <xdr:to>
      <xdr:col>4</xdr:col>
      <xdr:colOff>466725</xdr:colOff>
      <xdr:row>40</xdr:row>
      <xdr:rowOff>9449</xdr:rowOff>
    </xdr:to>
    <xdr:pic>
      <xdr:nvPicPr>
        <xdr:cNvPr id="6" name="Imagen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085850" y="8654815"/>
          <a:ext cx="2886075" cy="336709"/>
        </a:xfrm>
        <a:prstGeom prst="rect">
          <a:avLst/>
        </a:prstGeom>
      </xdr:spPr>
    </xdr:pic>
    <xdr:clientData/>
  </xdr:twoCellAnchor>
  <xdr:twoCellAnchor editAs="oneCell">
    <xdr:from>
      <xdr:col>1</xdr:col>
      <xdr:colOff>295275</xdr:colOff>
      <xdr:row>35</xdr:row>
      <xdr:rowOff>28575</xdr:rowOff>
    </xdr:from>
    <xdr:to>
      <xdr:col>4</xdr:col>
      <xdr:colOff>476250</xdr:colOff>
      <xdr:row>37</xdr:row>
      <xdr:rowOff>21180</xdr:rowOff>
    </xdr:to>
    <xdr:pic>
      <xdr:nvPicPr>
        <xdr:cNvPr id="7" name="Imagen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057275" y="8058150"/>
          <a:ext cx="2924175" cy="373605"/>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0.45631</cdr:x>
      <cdr:y>0.04453</cdr:y>
    </cdr:from>
    <cdr:to>
      <cdr:x>0.6795</cdr:x>
      <cdr:y>0.88124</cdr:y>
    </cdr:to>
    <cdr:sp macro="" textlink="">
      <cdr:nvSpPr>
        <cdr:cNvPr id="14" name="2 Rectángulo"/>
        <cdr:cNvSpPr/>
      </cdr:nvSpPr>
      <cdr:spPr>
        <a:xfrm xmlns:a="http://schemas.openxmlformats.org/drawingml/2006/main">
          <a:off x="3498850" y="157164"/>
          <a:ext cx="1711326" cy="2952749"/>
        </a:xfrm>
        <a:prstGeom xmlns:a="http://schemas.openxmlformats.org/drawingml/2006/main" prst="rect">
          <a:avLst/>
        </a:prstGeom>
        <a:solidFill xmlns:a="http://schemas.openxmlformats.org/drawingml/2006/main">
          <a:schemeClr val="bg1">
            <a:lumMod val="75000"/>
            <a:alpha val="44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b="1">
              <a:solidFill>
                <a:sysClr val="windowText" lastClr="000000"/>
              </a:solidFill>
            </a:rPr>
            <a:t>Región Económica</a:t>
          </a:r>
          <a:r>
            <a:rPr lang="en-US" sz="1100" b="1" baseline="0">
              <a:solidFill>
                <a:sysClr val="windowText" lastClr="000000"/>
              </a:solidFill>
            </a:rPr>
            <a:t> de Producción</a:t>
          </a:r>
          <a:endParaRPr lang="en-US" sz="1100" b="1">
            <a:solidFill>
              <a:sysClr val="windowText" lastClr="000000"/>
            </a:solidFill>
          </a:endParaRPr>
        </a:p>
      </cdr:txBody>
    </cdr:sp>
  </cdr:relSizeAnchor>
  <cdr:relSizeAnchor xmlns:cdr="http://schemas.openxmlformats.org/drawingml/2006/chartDrawing">
    <cdr:from>
      <cdr:x>0.32091</cdr:x>
      <cdr:y>0.70805</cdr:y>
    </cdr:from>
    <cdr:to>
      <cdr:x>0.49855</cdr:x>
      <cdr:y>0.89699</cdr:y>
    </cdr:to>
    <cdr:sp macro="" textlink="">
      <cdr:nvSpPr>
        <cdr:cNvPr id="2" name="3 Flecha derecha"/>
        <cdr:cNvSpPr/>
      </cdr:nvSpPr>
      <cdr:spPr>
        <a:xfrm xmlns:a="http://schemas.openxmlformats.org/drawingml/2006/main">
          <a:off x="2460625" y="2498725"/>
          <a:ext cx="1362075" cy="666750"/>
        </a:xfrm>
        <a:prstGeom xmlns:a="http://schemas.openxmlformats.org/drawingml/2006/main" prst="rightArrow">
          <a:avLst>
            <a:gd name="adj1" fmla="val 66964"/>
            <a:gd name="adj2" fmla="val 73077"/>
          </a:avLst>
        </a:prstGeom>
        <a:gradFill xmlns:a="http://schemas.openxmlformats.org/drawingml/2006/main">
          <a:gsLst>
            <a:gs pos="28000">
              <a:schemeClr val="accent1">
                <a:alpha val="63000"/>
              </a:schemeClr>
            </a:gs>
            <a:gs pos="50000">
              <a:schemeClr val="accent1">
                <a:tint val="44500"/>
                <a:satMod val="160000"/>
              </a:schemeClr>
            </a:gs>
            <a:gs pos="100000">
              <a:schemeClr val="accent1">
                <a:tint val="23500"/>
                <a:satMod val="160000"/>
              </a:schemeClr>
            </a:gs>
          </a:gsLst>
          <a:lin ang="10800000" scaled="0"/>
        </a:gra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b="1">
              <a:solidFill>
                <a:sysClr val="windowText" lastClr="000000"/>
              </a:solidFill>
            </a:rPr>
            <a:t>Rendimientos Decrecientes</a:t>
          </a:r>
          <a:endParaRPr lang="en-US" sz="1100"/>
        </a:p>
      </cdr:txBody>
    </cdr:sp>
  </cdr:relSizeAnchor>
  <cdr:relSizeAnchor xmlns:cdr="http://schemas.openxmlformats.org/drawingml/2006/chartDrawing">
    <cdr:from>
      <cdr:x>0.14203</cdr:x>
      <cdr:y>0.71075</cdr:y>
    </cdr:from>
    <cdr:to>
      <cdr:x>0.31594</cdr:x>
      <cdr:y>0.89699</cdr:y>
    </cdr:to>
    <cdr:sp macro="" textlink="">
      <cdr:nvSpPr>
        <cdr:cNvPr id="3" name="4 Flecha derecha"/>
        <cdr:cNvSpPr/>
      </cdr:nvSpPr>
      <cdr:spPr>
        <a:xfrm xmlns:a="http://schemas.openxmlformats.org/drawingml/2006/main" flipH="1">
          <a:off x="1089024" y="2508249"/>
          <a:ext cx="1333497" cy="657225"/>
        </a:xfrm>
        <a:prstGeom xmlns:a="http://schemas.openxmlformats.org/drawingml/2006/main" prst="rightArrow">
          <a:avLst>
            <a:gd name="adj1" fmla="val 66964"/>
            <a:gd name="adj2" fmla="val 73077"/>
          </a:avLst>
        </a:prstGeom>
        <a:gradFill xmlns:a="http://schemas.openxmlformats.org/drawingml/2006/main">
          <a:gsLst>
            <a:gs pos="28000">
              <a:schemeClr val="accent1">
                <a:alpha val="63000"/>
              </a:schemeClr>
            </a:gs>
            <a:gs pos="50000">
              <a:schemeClr val="accent1">
                <a:tint val="44500"/>
                <a:satMod val="160000"/>
              </a:schemeClr>
            </a:gs>
            <a:gs pos="100000">
              <a:schemeClr val="accent1">
                <a:tint val="23500"/>
                <a:satMod val="160000"/>
              </a:schemeClr>
            </a:gs>
          </a:gsLst>
          <a:lin ang="10800000" scaled="0"/>
        </a:gra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b="1">
              <a:solidFill>
                <a:sysClr val="windowText" lastClr="000000"/>
              </a:solidFill>
            </a:rPr>
            <a:t>Rendimientos Crecientes</a:t>
          </a:r>
          <a:endParaRPr lang="en-US" sz="1100"/>
        </a:p>
      </cdr:txBody>
    </cdr:sp>
  </cdr:relSizeAnchor>
  <cdr:relSizeAnchor xmlns:cdr="http://schemas.openxmlformats.org/drawingml/2006/chartDrawing">
    <cdr:from>
      <cdr:x>0.08737</cdr:x>
      <cdr:y>0.34098</cdr:y>
    </cdr:from>
    <cdr:to>
      <cdr:x>0.23892</cdr:x>
      <cdr:y>0.45974</cdr:y>
    </cdr:to>
    <cdr:sp macro="" textlink="">
      <cdr:nvSpPr>
        <cdr:cNvPr id="4" name="16 CuadroTexto"/>
        <cdr:cNvSpPr txBox="1"/>
      </cdr:nvSpPr>
      <cdr:spPr>
        <a:xfrm xmlns:a="http://schemas.openxmlformats.org/drawingml/2006/main">
          <a:off x="669925" y="1203325"/>
          <a:ext cx="1162051" cy="41910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t>Punto de</a:t>
          </a:r>
          <a:r>
            <a:rPr lang="en-US" sz="1000" b="1" baseline="0"/>
            <a:t> Inflexión</a:t>
          </a:r>
        </a:p>
        <a:p xmlns:a="http://schemas.openxmlformats.org/drawingml/2006/main">
          <a:r>
            <a:rPr lang="en-US" sz="1000" b="1"/>
            <a:t>(Max. PMg</a:t>
          </a:r>
          <a:r>
            <a:rPr lang="en-US" sz="1000" b="1" baseline="0"/>
            <a:t>)</a:t>
          </a:r>
        </a:p>
      </cdr:txBody>
    </cdr:sp>
  </cdr:relSizeAnchor>
  <cdr:relSizeAnchor xmlns:cdr="http://schemas.openxmlformats.org/drawingml/2006/chartDrawing">
    <cdr:from>
      <cdr:x>0.23892</cdr:x>
      <cdr:y>0.40036</cdr:y>
    </cdr:from>
    <cdr:to>
      <cdr:x>0.31616</cdr:x>
      <cdr:y>0.50299</cdr:y>
    </cdr:to>
    <cdr:cxnSp macro="">
      <cdr:nvCxnSpPr>
        <cdr:cNvPr id="5" name="17 Conector recto de flecha">
          <a:extLst xmlns:a="http://schemas.openxmlformats.org/drawingml/2006/main">
            <a:ext uri="{FF2B5EF4-FFF2-40B4-BE49-F238E27FC236}">
              <a16:creationId xmlns:a16="http://schemas.microsoft.com/office/drawing/2014/main" id="{1F9BA741-CFE4-A89F-150E-FA3E0F90697B}"/>
            </a:ext>
          </a:extLst>
        </cdr:cNvPr>
        <cdr:cNvCxnSpPr>
          <a:stCxn xmlns:a="http://schemas.openxmlformats.org/drawingml/2006/main" id="4" idx="3"/>
          <a:endCxn xmlns:a="http://schemas.openxmlformats.org/drawingml/2006/main" id="6" idx="1"/>
        </cdr:cNvCxnSpPr>
      </cdr:nvCxnSpPr>
      <cdr:spPr>
        <a:xfrm xmlns:a="http://schemas.openxmlformats.org/drawingml/2006/main">
          <a:off x="1831976" y="1412875"/>
          <a:ext cx="592183" cy="362188"/>
        </a:xfrm>
        <a:prstGeom xmlns:a="http://schemas.openxmlformats.org/drawingml/2006/main" prst="straightConnector1">
          <a:avLst/>
        </a:prstGeom>
        <a:ln xmlns:a="http://schemas.openxmlformats.org/drawingml/2006/main">
          <a:tailEnd type="arrow"/>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0.3147</cdr:x>
      <cdr:y>0.50022</cdr:y>
    </cdr:from>
    <cdr:to>
      <cdr:x>0.32464</cdr:x>
      <cdr:y>0.51912</cdr:y>
    </cdr:to>
    <cdr:sp macro="" textlink="">
      <cdr:nvSpPr>
        <cdr:cNvPr id="6" name="20 Elipse"/>
        <cdr:cNvSpPr/>
      </cdr:nvSpPr>
      <cdr:spPr>
        <a:xfrm xmlns:a="http://schemas.openxmlformats.org/drawingml/2006/main">
          <a:off x="2413000" y="1765299"/>
          <a:ext cx="76200" cy="66675"/>
        </a:xfrm>
        <a:prstGeom xmlns:a="http://schemas.openxmlformats.org/drawingml/2006/main" prst="ellipse">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sz="1100"/>
        </a:p>
      </cdr:txBody>
    </cdr:sp>
  </cdr:relSizeAnchor>
  <cdr:relSizeAnchor xmlns:cdr="http://schemas.openxmlformats.org/drawingml/2006/chartDrawing">
    <cdr:from>
      <cdr:x>0.31842</cdr:x>
      <cdr:y>0.18379</cdr:y>
    </cdr:from>
    <cdr:to>
      <cdr:x>0.31842</cdr:x>
      <cdr:y>0.87809</cdr:y>
    </cdr:to>
    <cdr:sp macro="" textlink="">
      <cdr:nvSpPr>
        <cdr:cNvPr id="10" name="2 Conector recto"/>
        <cdr:cNvSpPr/>
      </cdr:nvSpPr>
      <cdr:spPr>
        <a:xfrm xmlns:a="http://schemas.openxmlformats.org/drawingml/2006/main" flipH="1" flipV="1">
          <a:off x="2441557" y="648582"/>
          <a:ext cx="0" cy="2450212"/>
        </a:xfrm>
        <a:prstGeom xmlns:a="http://schemas.openxmlformats.org/drawingml/2006/main" prst="line">
          <a:avLst/>
        </a:prstGeom>
        <a:ln xmlns:a="http://schemas.openxmlformats.org/drawingml/2006/main">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a:t>cp </a:t>
          </a:r>
        </a:p>
      </cdr:txBody>
    </cdr:sp>
  </cdr:relSizeAnchor>
  <cdr:relSizeAnchor xmlns:cdr="http://schemas.openxmlformats.org/drawingml/2006/chartDrawing">
    <cdr:from>
      <cdr:x>0.05093</cdr:x>
      <cdr:y>0.09267</cdr:y>
    </cdr:from>
    <cdr:to>
      <cdr:x>0.45217</cdr:x>
      <cdr:y>0.09852</cdr:y>
    </cdr:to>
    <cdr:cxnSp macro="">
      <cdr:nvCxnSpPr>
        <cdr:cNvPr id="11" name="23 Conector recto de flecha">
          <a:extLst xmlns:a="http://schemas.openxmlformats.org/drawingml/2006/main">
            <a:ext uri="{FF2B5EF4-FFF2-40B4-BE49-F238E27FC236}">
              <a16:creationId xmlns:a16="http://schemas.microsoft.com/office/drawing/2014/main" id="{0F2C7E1C-A474-F0BB-35A3-5A8E0AE87242}"/>
            </a:ext>
          </a:extLst>
        </cdr:cNvPr>
        <cdr:cNvCxnSpPr/>
      </cdr:nvCxnSpPr>
      <cdr:spPr>
        <a:xfrm xmlns:a="http://schemas.openxmlformats.org/drawingml/2006/main">
          <a:off x="390525" y="327024"/>
          <a:ext cx="3076576" cy="20640"/>
        </a:xfrm>
        <a:prstGeom xmlns:a="http://schemas.openxmlformats.org/drawingml/2006/main" prst="straightConnector1">
          <a:avLst/>
        </a:prstGeom>
        <a:ln xmlns:a="http://schemas.openxmlformats.org/drawingml/2006/main">
          <a:headEnd type="arrow"/>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0.45631</cdr:x>
      <cdr:y>0.09807</cdr:y>
    </cdr:from>
    <cdr:to>
      <cdr:x>0.67702</cdr:x>
      <cdr:y>0.10121</cdr:y>
    </cdr:to>
    <cdr:cxnSp macro="">
      <cdr:nvCxnSpPr>
        <cdr:cNvPr id="12" name="25 Conector recto de flecha">
          <a:extLst xmlns:a="http://schemas.openxmlformats.org/drawingml/2006/main">
            <a:ext uri="{FF2B5EF4-FFF2-40B4-BE49-F238E27FC236}">
              <a16:creationId xmlns:a16="http://schemas.microsoft.com/office/drawing/2014/main" id="{74BA6E4B-DA5C-ADD0-B981-CE69FE4C188E}"/>
            </a:ext>
          </a:extLst>
        </cdr:cNvPr>
        <cdr:cNvCxnSpPr/>
      </cdr:nvCxnSpPr>
      <cdr:spPr>
        <a:xfrm xmlns:a="http://schemas.openxmlformats.org/drawingml/2006/main">
          <a:off x="3498850" y="346074"/>
          <a:ext cx="1692276" cy="11115"/>
        </a:xfrm>
        <a:prstGeom xmlns:a="http://schemas.openxmlformats.org/drawingml/2006/main" prst="straightConnector1">
          <a:avLst/>
        </a:prstGeom>
        <a:ln xmlns:a="http://schemas.openxmlformats.org/drawingml/2006/main">
          <a:headEnd type="arrow"/>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0.05756</cdr:x>
      <cdr:y>0.03599</cdr:y>
    </cdr:from>
    <cdr:to>
      <cdr:x>0.33389</cdr:x>
      <cdr:y>0.17364</cdr:y>
    </cdr:to>
    <cdr:sp macro="" textlink="">
      <cdr:nvSpPr>
        <cdr:cNvPr id="13" name="33 CuadroTexto"/>
        <cdr:cNvSpPr txBox="1"/>
      </cdr:nvSpPr>
      <cdr:spPr>
        <a:xfrm xmlns:a="http://schemas.openxmlformats.org/drawingml/2006/main">
          <a:off x="441325" y="127000"/>
          <a:ext cx="2118850" cy="48577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100" b="1"/>
            <a:t>Etapa</a:t>
          </a:r>
          <a:r>
            <a:rPr lang="en-US" sz="1100" b="1" baseline="0"/>
            <a:t> 1 </a:t>
          </a:r>
        </a:p>
        <a:p xmlns:a="http://schemas.openxmlformats.org/drawingml/2006/main">
          <a:r>
            <a:rPr lang="en-US" sz="1100" baseline="0"/>
            <a:t>Subutilización de los factores fijos</a:t>
          </a:r>
          <a:endParaRPr lang="en-US" sz="1100"/>
        </a:p>
      </cdr:txBody>
    </cdr:sp>
  </cdr:relSizeAnchor>
  <cdr:relSizeAnchor xmlns:cdr="http://schemas.openxmlformats.org/drawingml/2006/chartDrawing">
    <cdr:from>
      <cdr:x>0.50849</cdr:x>
      <cdr:y>0.69456</cdr:y>
    </cdr:from>
    <cdr:to>
      <cdr:x>0.64762</cdr:x>
      <cdr:y>0.81332</cdr:y>
    </cdr:to>
    <cdr:sp macro="" textlink="">
      <cdr:nvSpPr>
        <cdr:cNvPr id="15" name="13 CuadroTexto"/>
        <cdr:cNvSpPr txBox="1"/>
      </cdr:nvSpPr>
      <cdr:spPr>
        <a:xfrm xmlns:a="http://schemas.openxmlformats.org/drawingml/2006/main">
          <a:off x="3898901" y="2451102"/>
          <a:ext cx="1066800" cy="41910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t>Óptimo Técnico</a:t>
          </a:r>
          <a:br>
            <a:rPr lang="en-US" sz="1000" b="1"/>
          </a:br>
          <a:r>
            <a:rPr lang="en-US" sz="1000" b="1"/>
            <a:t>PMg</a:t>
          </a:r>
          <a:r>
            <a:rPr lang="en-US" sz="1000" b="1" baseline="0"/>
            <a:t> = Pme</a:t>
          </a:r>
        </a:p>
      </cdr:txBody>
    </cdr:sp>
  </cdr:relSizeAnchor>
  <cdr:relSizeAnchor xmlns:cdr="http://schemas.openxmlformats.org/drawingml/2006/chartDrawing">
    <cdr:from>
      <cdr:x>0.45507</cdr:x>
      <cdr:y>0.59199</cdr:y>
    </cdr:from>
    <cdr:to>
      <cdr:x>0.50849</cdr:x>
      <cdr:y>0.75394</cdr:y>
    </cdr:to>
    <cdr:cxnSp macro="">
      <cdr:nvCxnSpPr>
        <cdr:cNvPr id="16" name="14 Conector recto de flecha">
          <a:extLst xmlns:a="http://schemas.openxmlformats.org/drawingml/2006/main">
            <a:ext uri="{FF2B5EF4-FFF2-40B4-BE49-F238E27FC236}">
              <a16:creationId xmlns:a16="http://schemas.microsoft.com/office/drawing/2014/main" id="{489F8645-B08E-B22D-0C3D-BDC7D6FEE724}"/>
            </a:ext>
          </a:extLst>
        </cdr:cNvPr>
        <cdr:cNvCxnSpPr>
          <a:stCxn xmlns:a="http://schemas.openxmlformats.org/drawingml/2006/main" id="15" idx="1"/>
          <a:endCxn xmlns:a="http://schemas.openxmlformats.org/drawingml/2006/main" id="17" idx="4"/>
        </cdr:cNvCxnSpPr>
      </cdr:nvCxnSpPr>
      <cdr:spPr>
        <a:xfrm xmlns:a="http://schemas.openxmlformats.org/drawingml/2006/main" flipH="1" flipV="1">
          <a:off x="3489325" y="2089151"/>
          <a:ext cx="409576" cy="571501"/>
        </a:xfrm>
        <a:prstGeom xmlns:a="http://schemas.openxmlformats.org/drawingml/2006/main" prst="straightConnector1">
          <a:avLst/>
        </a:prstGeom>
        <a:ln xmlns:a="http://schemas.openxmlformats.org/drawingml/2006/main">
          <a:tailEnd type="arrow"/>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0.4501</cdr:x>
      <cdr:y>0.5731</cdr:y>
    </cdr:from>
    <cdr:to>
      <cdr:x>0.46004</cdr:x>
      <cdr:y>0.59199</cdr:y>
    </cdr:to>
    <cdr:sp macro="" textlink="">
      <cdr:nvSpPr>
        <cdr:cNvPr id="17" name="21 Elipse"/>
        <cdr:cNvSpPr/>
      </cdr:nvSpPr>
      <cdr:spPr>
        <a:xfrm xmlns:a="http://schemas.openxmlformats.org/drawingml/2006/main">
          <a:off x="3451225" y="2022476"/>
          <a:ext cx="76200" cy="66675"/>
        </a:xfrm>
        <a:prstGeom xmlns:a="http://schemas.openxmlformats.org/drawingml/2006/main" prst="ellipse">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sz="1100"/>
        </a:p>
      </cdr:txBody>
    </cdr:sp>
  </cdr:relSizeAnchor>
  <cdr:relSizeAnchor xmlns:cdr="http://schemas.openxmlformats.org/drawingml/2006/chartDrawing">
    <cdr:from>
      <cdr:x>0.49731</cdr:x>
      <cdr:y>0.04139</cdr:y>
    </cdr:from>
    <cdr:to>
      <cdr:x>0.62153</cdr:x>
      <cdr:y>0.15205</cdr:y>
    </cdr:to>
    <cdr:sp macro="" textlink="">
      <cdr:nvSpPr>
        <cdr:cNvPr id="19" name="35 CuadroTexto"/>
        <cdr:cNvSpPr txBox="1"/>
      </cdr:nvSpPr>
      <cdr:spPr>
        <a:xfrm xmlns:a="http://schemas.openxmlformats.org/drawingml/2006/main">
          <a:off x="3813175" y="146051"/>
          <a:ext cx="952500" cy="39052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100" b="1"/>
            <a:t>Etapa</a:t>
          </a:r>
          <a:r>
            <a:rPr lang="en-US" sz="1100" b="1" baseline="0"/>
            <a:t> 2</a:t>
          </a:r>
        </a:p>
      </cdr:txBody>
    </cdr:sp>
  </cdr:relSizeAnchor>
  <cdr:relSizeAnchor xmlns:cdr="http://schemas.openxmlformats.org/drawingml/2006/chartDrawing">
    <cdr:from>
      <cdr:x>0.68467</cdr:x>
      <cdr:y>0.13592</cdr:y>
    </cdr:from>
    <cdr:to>
      <cdr:x>0.71594</cdr:x>
      <cdr:y>0.35313</cdr:y>
    </cdr:to>
    <cdr:cxnSp macro="">
      <cdr:nvCxnSpPr>
        <cdr:cNvPr id="24" name="8 Conector recto de flecha">
          <a:extLst xmlns:a="http://schemas.openxmlformats.org/drawingml/2006/main">
            <a:ext uri="{FF2B5EF4-FFF2-40B4-BE49-F238E27FC236}">
              <a16:creationId xmlns:a16="http://schemas.microsoft.com/office/drawing/2014/main" id="{EBC7775D-49B7-4B5B-62F7-DC566E3469B9}"/>
            </a:ext>
          </a:extLst>
        </cdr:cNvPr>
        <cdr:cNvCxnSpPr>
          <a:stCxn xmlns:a="http://schemas.openxmlformats.org/drawingml/2006/main" id="25" idx="1"/>
          <a:endCxn xmlns:a="http://schemas.openxmlformats.org/drawingml/2006/main" id="26" idx="7"/>
        </cdr:cNvCxnSpPr>
      </cdr:nvCxnSpPr>
      <cdr:spPr>
        <a:xfrm xmlns:a="http://schemas.openxmlformats.org/drawingml/2006/main" flipH="1" flipV="1">
          <a:off x="5249816" y="479664"/>
          <a:ext cx="239760" cy="766524"/>
        </a:xfrm>
        <a:prstGeom xmlns:a="http://schemas.openxmlformats.org/drawingml/2006/main" prst="straightConnector1">
          <a:avLst/>
        </a:prstGeom>
        <a:ln xmlns:a="http://schemas.openxmlformats.org/drawingml/2006/main">
          <a:tailEnd type="arrow"/>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0.71594</cdr:x>
      <cdr:y>0.27081</cdr:y>
    </cdr:from>
    <cdr:to>
      <cdr:x>0.83975</cdr:x>
      <cdr:y>0.43545</cdr:y>
    </cdr:to>
    <cdr:sp macro="" textlink="">
      <cdr:nvSpPr>
        <cdr:cNvPr id="25" name="9 CuadroTexto"/>
        <cdr:cNvSpPr txBox="1"/>
      </cdr:nvSpPr>
      <cdr:spPr>
        <a:xfrm xmlns:a="http://schemas.openxmlformats.org/drawingml/2006/main">
          <a:off x="5489576" y="955675"/>
          <a:ext cx="949326" cy="58102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t>Óptimo Físico</a:t>
          </a:r>
          <a:br>
            <a:rPr lang="en-US" sz="1000" b="1"/>
          </a:br>
          <a:r>
            <a:rPr lang="en-US" sz="1000" b="1"/>
            <a:t>Nivel</a:t>
          </a:r>
          <a:r>
            <a:rPr lang="en-US" sz="1000" b="1" baseline="0"/>
            <a:t> máximo </a:t>
          </a:r>
        </a:p>
        <a:p xmlns:a="http://schemas.openxmlformats.org/drawingml/2006/main">
          <a:r>
            <a:rPr lang="en-US" sz="1000" b="1" baseline="0"/>
            <a:t>de producto</a:t>
          </a:r>
          <a:endParaRPr lang="en-US" sz="1000" b="1"/>
        </a:p>
      </cdr:txBody>
    </cdr:sp>
  </cdr:relSizeAnchor>
  <cdr:relSizeAnchor xmlns:cdr="http://schemas.openxmlformats.org/drawingml/2006/chartDrawing">
    <cdr:from>
      <cdr:x>0.67619</cdr:x>
      <cdr:y>0.13315</cdr:y>
    </cdr:from>
    <cdr:to>
      <cdr:x>0.68613</cdr:x>
      <cdr:y>0.15205</cdr:y>
    </cdr:to>
    <cdr:sp macro="" textlink="">
      <cdr:nvSpPr>
        <cdr:cNvPr id="26" name="12 Elipse"/>
        <cdr:cNvSpPr/>
      </cdr:nvSpPr>
      <cdr:spPr>
        <a:xfrm xmlns:a="http://schemas.openxmlformats.org/drawingml/2006/main">
          <a:off x="5184775" y="469900"/>
          <a:ext cx="76200" cy="66675"/>
        </a:xfrm>
        <a:prstGeom xmlns:a="http://schemas.openxmlformats.org/drawingml/2006/main" prst="ellipse">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sz="1100"/>
        </a:p>
      </cdr:txBody>
    </cdr:sp>
  </cdr:relSizeAnchor>
  <cdr:relSizeAnchor xmlns:cdr="http://schemas.openxmlformats.org/drawingml/2006/chartDrawing">
    <cdr:from>
      <cdr:x>0.68116</cdr:x>
      <cdr:y>0.09807</cdr:y>
    </cdr:from>
    <cdr:to>
      <cdr:x>0.94907</cdr:x>
      <cdr:y>0.09852</cdr:y>
    </cdr:to>
    <cdr:cxnSp macro="">
      <cdr:nvCxnSpPr>
        <cdr:cNvPr id="27" name="27 Conector recto de flecha">
          <a:extLst xmlns:a="http://schemas.openxmlformats.org/drawingml/2006/main">
            <a:ext uri="{FF2B5EF4-FFF2-40B4-BE49-F238E27FC236}">
              <a16:creationId xmlns:a16="http://schemas.microsoft.com/office/drawing/2014/main" id="{81805B77-6414-50F3-618B-8C84AF03330F}"/>
            </a:ext>
          </a:extLst>
        </cdr:cNvPr>
        <cdr:cNvCxnSpPr/>
      </cdr:nvCxnSpPr>
      <cdr:spPr>
        <a:xfrm xmlns:a="http://schemas.openxmlformats.org/drawingml/2006/main">
          <a:off x="5222875" y="346075"/>
          <a:ext cx="2054226" cy="1589"/>
        </a:xfrm>
        <a:prstGeom xmlns:a="http://schemas.openxmlformats.org/drawingml/2006/main" prst="straightConnector1">
          <a:avLst/>
        </a:prstGeom>
        <a:ln xmlns:a="http://schemas.openxmlformats.org/drawingml/2006/main">
          <a:headEnd type="arrow"/>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0.73954</cdr:x>
      <cdr:y>0.04408</cdr:y>
    </cdr:from>
    <cdr:to>
      <cdr:x>0.9383</cdr:x>
      <cdr:y>0.23302</cdr:y>
    </cdr:to>
    <cdr:sp macro="" textlink="">
      <cdr:nvSpPr>
        <cdr:cNvPr id="28" name="34 CuadroTexto"/>
        <cdr:cNvSpPr txBox="1"/>
      </cdr:nvSpPr>
      <cdr:spPr>
        <a:xfrm xmlns:a="http://schemas.openxmlformats.org/drawingml/2006/main">
          <a:off x="5670551" y="155575"/>
          <a:ext cx="1524000" cy="66675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100" b="1"/>
            <a:t>Etapa</a:t>
          </a:r>
          <a:r>
            <a:rPr lang="en-US" sz="1100" b="1" baseline="0"/>
            <a:t> 3 </a:t>
          </a:r>
        </a:p>
        <a:p xmlns:a="http://schemas.openxmlformats.org/drawingml/2006/main">
          <a:pPr algn="ctr"/>
          <a:r>
            <a:rPr lang="en-US" sz="1100" baseline="0"/>
            <a:t>Sobreutilización de </a:t>
          </a:r>
        </a:p>
        <a:p xmlns:a="http://schemas.openxmlformats.org/drawingml/2006/main">
          <a:pPr algn="ctr"/>
          <a:r>
            <a:rPr lang="en-US" sz="1100" baseline="0"/>
            <a:t>los factores fijos</a:t>
          </a:r>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14</xdr:col>
      <xdr:colOff>142875</xdr:colOff>
      <xdr:row>20</xdr:row>
      <xdr:rowOff>176212</xdr:rowOff>
    </xdr:from>
    <xdr:to>
      <xdr:col>20</xdr:col>
      <xdr:colOff>142875</xdr:colOff>
      <xdr:row>35</xdr:row>
      <xdr:rowOff>61912</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390525</xdr:colOff>
      <xdr:row>41</xdr:row>
      <xdr:rowOff>47625</xdr:rowOff>
    </xdr:from>
    <xdr:to>
      <xdr:col>20</xdr:col>
      <xdr:colOff>390525</xdr:colOff>
      <xdr:row>55</xdr:row>
      <xdr:rowOff>57151</xdr:rowOff>
    </xdr:to>
    <xdr:graphicFrame macro="">
      <xdr:nvGraphicFramePr>
        <xdr:cNvPr id="3" name="Gráfico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285750</xdr:colOff>
      <xdr:row>44</xdr:row>
      <xdr:rowOff>66675</xdr:rowOff>
    </xdr:from>
    <xdr:to>
      <xdr:col>19</xdr:col>
      <xdr:colOff>285750</xdr:colOff>
      <xdr:row>54</xdr:row>
      <xdr:rowOff>47625</xdr:rowOff>
    </xdr:to>
    <xdr:cxnSp macro="">
      <xdr:nvCxnSpPr>
        <xdr:cNvPr id="5" name="Conector recto 4">
          <a:extLst>
            <a:ext uri="{FF2B5EF4-FFF2-40B4-BE49-F238E27FC236}">
              <a16:creationId xmlns:a16="http://schemas.microsoft.com/office/drawing/2014/main" id="{00000000-0008-0000-0600-000005000000}"/>
            </a:ext>
          </a:extLst>
        </xdr:cNvPr>
        <xdr:cNvCxnSpPr/>
      </xdr:nvCxnSpPr>
      <xdr:spPr>
        <a:xfrm flipV="1">
          <a:off x="15668625" y="12287250"/>
          <a:ext cx="0" cy="1885950"/>
        </a:xfrm>
        <a:prstGeom prst="line">
          <a:avLst/>
        </a:prstGeom>
        <a:ln w="19050">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885825</xdr:colOff>
      <xdr:row>60</xdr:row>
      <xdr:rowOff>19050</xdr:rowOff>
    </xdr:from>
    <xdr:to>
      <xdr:col>9</xdr:col>
      <xdr:colOff>161925</xdr:colOff>
      <xdr:row>78</xdr:row>
      <xdr:rowOff>133350</xdr:rowOff>
    </xdr:to>
    <xdr:graphicFrame macro="">
      <xdr:nvGraphicFramePr>
        <xdr:cNvPr id="7" name="24 Gráfico">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0.32269</cdr:x>
      <cdr:y>0.05208</cdr:y>
    </cdr:from>
    <cdr:to>
      <cdr:x>0.32326</cdr:x>
      <cdr:y>0.73387</cdr:y>
    </cdr:to>
    <cdr:sp macro="" textlink="">
      <cdr:nvSpPr>
        <cdr:cNvPr id="3" name="2 Conector recto"/>
        <cdr:cNvSpPr/>
      </cdr:nvSpPr>
      <cdr:spPr>
        <a:xfrm xmlns:a="http://schemas.openxmlformats.org/drawingml/2006/main" flipV="1">
          <a:off x="1828800" y="184534"/>
          <a:ext cx="3236" cy="2415790"/>
        </a:xfrm>
        <a:prstGeom xmlns:a="http://schemas.openxmlformats.org/drawingml/2006/main" prst="line">
          <a:avLst/>
        </a:prstGeom>
        <a:ln xmlns:a="http://schemas.openxmlformats.org/drawingml/2006/main">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r>
            <a:rPr lang="en-US"/>
            <a:t>cp </a:t>
          </a:r>
        </a:p>
      </cdr:txBody>
    </cdr:sp>
  </cdr:relSizeAnchor>
  <cdr:relSizeAnchor xmlns:cdr="http://schemas.openxmlformats.org/drawingml/2006/chartDrawing">
    <cdr:from>
      <cdr:x>0.43807</cdr:x>
      <cdr:y>0.05668</cdr:y>
    </cdr:from>
    <cdr:to>
      <cdr:x>0.43958</cdr:x>
      <cdr:y>0.74462</cdr:y>
    </cdr:to>
    <cdr:sp macro="" textlink="">
      <cdr:nvSpPr>
        <cdr:cNvPr id="4" name="1 Conector recto"/>
        <cdr:cNvSpPr/>
      </cdr:nvSpPr>
      <cdr:spPr>
        <a:xfrm xmlns:a="http://schemas.openxmlformats.org/drawingml/2006/main" flipH="1" flipV="1">
          <a:off x="2762249" y="200818"/>
          <a:ext cx="9525" cy="2437606"/>
        </a:xfrm>
        <a:prstGeom xmlns:a="http://schemas.openxmlformats.org/drawingml/2006/main" prst="line">
          <a:avLst/>
        </a:prstGeom>
        <a:ln xmlns:a="http://schemas.openxmlformats.org/drawingml/2006/main">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a:t> </a:t>
          </a:r>
        </a:p>
      </cdr:txBody>
    </cdr:sp>
  </cdr:relSizeAnchor>
  <cdr:relSizeAnchor xmlns:cdr="http://schemas.openxmlformats.org/drawingml/2006/chartDrawing">
    <cdr:from>
      <cdr:x>0.66918</cdr:x>
      <cdr:y>0.04167</cdr:y>
    </cdr:from>
    <cdr:to>
      <cdr:x>0.67069</cdr:x>
      <cdr:y>0.74462</cdr:y>
    </cdr:to>
    <cdr:sp macro="" textlink="">
      <cdr:nvSpPr>
        <cdr:cNvPr id="5" name="1 Conector recto"/>
        <cdr:cNvSpPr/>
      </cdr:nvSpPr>
      <cdr:spPr>
        <a:xfrm xmlns:a="http://schemas.openxmlformats.org/drawingml/2006/main" flipH="1" flipV="1">
          <a:off x="4219574" y="147637"/>
          <a:ext cx="9525" cy="2490788"/>
        </a:xfrm>
        <a:prstGeom xmlns:a="http://schemas.openxmlformats.org/drawingml/2006/main" prst="line">
          <a:avLst/>
        </a:prstGeom>
        <a:ln xmlns:a="http://schemas.openxmlformats.org/drawingml/2006/main">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0.44538</cdr:x>
      <cdr:y>0.04032</cdr:y>
    </cdr:from>
    <cdr:to>
      <cdr:x>0.66891</cdr:x>
      <cdr:y>0.8629</cdr:y>
    </cdr:to>
    <cdr:sp macro="" textlink="">
      <cdr:nvSpPr>
        <cdr:cNvPr id="6" name="2 Rectángulo"/>
        <cdr:cNvSpPr/>
      </cdr:nvSpPr>
      <cdr:spPr>
        <a:xfrm xmlns:a="http://schemas.openxmlformats.org/drawingml/2006/main">
          <a:off x="2524125" y="142875"/>
          <a:ext cx="1266825" cy="2914650"/>
        </a:xfrm>
        <a:prstGeom xmlns:a="http://schemas.openxmlformats.org/drawingml/2006/main" prst="rect">
          <a:avLst/>
        </a:prstGeom>
        <a:solidFill xmlns:a="http://schemas.openxmlformats.org/drawingml/2006/main">
          <a:sysClr val="window" lastClr="FFFFFF">
            <a:lumMod val="75000"/>
            <a:alpha val="44000"/>
          </a:sys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r>
            <a:rPr lang="en-US" sz="1100" b="1">
              <a:solidFill>
                <a:sysClr val="windowText" lastClr="000000"/>
              </a:solidFill>
            </a:rPr>
            <a:t>Región Económica</a:t>
          </a:r>
          <a:r>
            <a:rPr lang="en-US" sz="1100" b="1" baseline="0">
              <a:solidFill>
                <a:sysClr val="windowText" lastClr="000000"/>
              </a:solidFill>
            </a:rPr>
            <a:t> de Producción</a:t>
          </a:r>
          <a:endParaRPr lang="en-US" sz="1100" b="1">
            <a:solidFill>
              <a:sysClr val="windowText" lastClr="000000"/>
            </a:solidFill>
          </a:endParaRPr>
        </a:p>
      </cdr:txBody>
    </cdr:sp>
  </cdr:relSizeAnchor>
  <cdr:relSizeAnchor xmlns:cdr="http://schemas.openxmlformats.org/drawingml/2006/chartDrawing">
    <cdr:from>
      <cdr:x>0.06611</cdr:x>
      <cdr:y>0.2052</cdr:y>
    </cdr:from>
    <cdr:to>
      <cdr:x>0.48459</cdr:x>
      <cdr:y>0.2052</cdr:y>
    </cdr:to>
    <cdr:cxnSp macro="">
      <cdr:nvCxnSpPr>
        <cdr:cNvPr id="7" name="27 Conector recto de flecha">
          <a:extLst xmlns:a="http://schemas.openxmlformats.org/drawingml/2006/main">
            <a:ext uri="{FF2B5EF4-FFF2-40B4-BE49-F238E27FC236}">
              <a16:creationId xmlns:a16="http://schemas.microsoft.com/office/drawing/2014/main" id="{434C5423-73FA-67CE-8D4C-326FC0C0F50B}"/>
            </a:ext>
          </a:extLst>
        </cdr:cNvPr>
        <cdr:cNvCxnSpPr/>
      </cdr:nvCxnSpPr>
      <cdr:spPr>
        <a:xfrm xmlns:a="http://schemas.openxmlformats.org/drawingml/2006/main" flipV="1">
          <a:off x="374650" y="727075"/>
          <a:ext cx="2371725" cy="1"/>
        </a:xfrm>
        <a:prstGeom xmlns:a="http://schemas.openxmlformats.org/drawingml/2006/main" prst="straightConnector1">
          <a:avLst/>
        </a:prstGeom>
        <a:ln xmlns:a="http://schemas.openxmlformats.org/drawingml/2006/main" w="28575">
          <a:tailEnd type="arrow"/>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0.48459</cdr:x>
      <cdr:y>0.21057</cdr:y>
    </cdr:from>
    <cdr:to>
      <cdr:x>0.48796</cdr:x>
      <cdr:y>0.72133</cdr:y>
    </cdr:to>
    <cdr:cxnSp macro="">
      <cdr:nvCxnSpPr>
        <cdr:cNvPr id="8" name="29 Conector recto de flecha">
          <a:extLst xmlns:a="http://schemas.openxmlformats.org/drawingml/2006/main">
            <a:ext uri="{FF2B5EF4-FFF2-40B4-BE49-F238E27FC236}">
              <a16:creationId xmlns:a16="http://schemas.microsoft.com/office/drawing/2014/main" id="{DB6805E0-48A4-DF53-1036-497ED722CD57}"/>
            </a:ext>
          </a:extLst>
        </cdr:cNvPr>
        <cdr:cNvCxnSpPr/>
      </cdr:nvCxnSpPr>
      <cdr:spPr>
        <a:xfrm xmlns:a="http://schemas.openxmlformats.org/drawingml/2006/main">
          <a:off x="2746375" y="746125"/>
          <a:ext cx="19050" cy="1809750"/>
        </a:xfrm>
        <a:prstGeom xmlns:a="http://schemas.openxmlformats.org/drawingml/2006/main" prst="straightConnector1">
          <a:avLst/>
        </a:prstGeom>
        <a:ln xmlns:a="http://schemas.openxmlformats.org/drawingml/2006/main" w="28575">
          <a:tailEnd type="arrow"/>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oneCellAnchor>
    <xdr:from>
      <xdr:col>20</xdr:col>
      <xdr:colOff>0</xdr:colOff>
      <xdr:row>2</xdr:row>
      <xdr:rowOff>147637</xdr:rowOff>
    </xdr:from>
    <xdr:ext cx="1129605" cy="31688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700-000003000000}"/>
                </a:ext>
              </a:extLst>
            </xdr:cNvPr>
            <xdr:cNvSpPr txBox="1"/>
          </xdr:nvSpPr>
          <xdr:spPr>
            <a:xfrm>
              <a:off x="10391775" y="538162"/>
              <a:ext cx="1129605"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𝐶𝑀𝑒</m:t>
                    </m:r>
                    <m:r>
                      <a:rPr lang="es-AR" sz="1100" b="0" i="1">
                        <a:latin typeface="Cambria Math" panose="02040503050406030204" pitchFamily="18" charset="0"/>
                      </a:rPr>
                      <m:t>=</m:t>
                    </m:r>
                    <m:f>
                      <m:fPr>
                        <m:ctrlPr>
                          <a:rPr lang="es-AR" sz="1100" b="0" i="1">
                            <a:latin typeface="Cambria Math" panose="02040503050406030204" pitchFamily="18" charset="0"/>
                          </a:rPr>
                        </m:ctrlPr>
                      </m:fPr>
                      <m:num>
                        <m:r>
                          <a:rPr lang="es-AR" sz="1100" b="0" i="1">
                            <a:latin typeface="Cambria Math" panose="02040503050406030204" pitchFamily="18" charset="0"/>
                          </a:rPr>
                          <m:t>2000</m:t>
                        </m:r>
                      </m:num>
                      <m:den>
                        <m:r>
                          <a:rPr lang="es-AR" sz="1100" b="0" i="1">
                            <a:latin typeface="Cambria Math" panose="02040503050406030204" pitchFamily="18" charset="0"/>
                          </a:rPr>
                          <m:t>𝑋</m:t>
                        </m:r>
                      </m:den>
                    </m:f>
                    <m:r>
                      <a:rPr lang="es-AR" sz="1100" b="0" i="1">
                        <a:latin typeface="Cambria Math" panose="02040503050406030204" pitchFamily="18" charset="0"/>
                      </a:rPr>
                      <m:t>+40</m:t>
                    </m:r>
                  </m:oMath>
                </m:oMathPara>
              </a14:m>
              <a:endParaRPr lang="es-AR" sz="1100"/>
            </a:p>
          </xdr:txBody>
        </xdr:sp>
      </mc:Choice>
      <mc:Fallback xmlns="">
        <xdr:sp macro="" textlink="">
          <xdr:nvSpPr>
            <xdr:cNvPr id="3" name="CuadroTexto 2"/>
            <xdr:cNvSpPr txBox="1"/>
          </xdr:nvSpPr>
          <xdr:spPr>
            <a:xfrm>
              <a:off x="10391775" y="538162"/>
              <a:ext cx="1129605"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𝐶𝑀𝑒=2000/𝑋+40</a:t>
              </a:r>
              <a:endParaRPr lang="es-AR" sz="1100"/>
            </a:p>
          </xdr:txBody>
        </xdr:sp>
      </mc:Fallback>
    </mc:AlternateContent>
    <xdr:clientData/>
  </xdr:oneCellAnchor>
  <xdr:twoCellAnchor>
    <xdr:from>
      <xdr:col>18</xdr:col>
      <xdr:colOff>200025</xdr:colOff>
      <xdr:row>15</xdr:row>
      <xdr:rowOff>76199</xdr:rowOff>
    </xdr:from>
    <xdr:to>
      <xdr:col>24</xdr:col>
      <xdr:colOff>276225</xdr:colOff>
      <xdr:row>24</xdr:row>
      <xdr:rowOff>109536</xdr:rowOff>
    </xdr:to>
    <xdr:graphicFrame macro="">
      <xdr:nvGraphicFramePr>
        <xdr:cNvPr id="5" name="Gráfico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214312</xdr:colOff>
      <xdr:row>28</xdr:row>
      <xdr:rowOff>52387</xdr:rowOff>
    </xdr:from>
    <xdr:to>
      <xdr:col>16</xdr:col>
      <xdr:colOff>214312</xdr:colOff>
      <xdr:row>37</xdr:row>
      <xdr:rowOff>180975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123825</xdr:colOff>
      <xdr:row>44</xdr:row>
      <xdr:rowOff>123825</xdr:rowOff>
    </xdr:from>
    <xdr:to>
      <xdr:col>11</xdr:col>
      <xdr:colOff>123825</xdr:colOff>
      <xdr:row>54</xdr:row>
      <xdr:rowOff>176213</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60</xdr:row>
      <xdr:rowOff>0</xdr:rowOff>
    </xdr:from>
    <xdr:to>
      <xdr:col>10</xdr:col>
      <xdr:colOff>723900</xdr:colOff>
      <xdr:row>70</xdr:row>
      <xdr:rowOff>52388</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77</xdr:row>
      <xdr:rowOff>0</xdr:rowOff>
    </xdr:from>
    <xdr:to>
      <xdr:col>11</xdr:col>
      <xdr:colOff>0</xdr:colOff>
      <xdr:row>87</xdr:row>
      <xdr:rowOff>52388</xdr:rowOff>
    </xdr:to>
    <xdr:graphicFrame macro="">
      <xdr:nvGraphicFramePr>
        <xdr:cNvPr id="5" name="Gráfico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571500</xdr:colOff>
      <xdr:row>82</xdr:row>
      <xdr:rowOff>19050</xdr:rowOff>
    </xdr:from>
    <xdr:to>
      <xdr:col>9</xdr:col>
      <xdr:colOff>1</xdr:colOff>
      <xdr:row>85</xdr:row>
      <xdr:rowOff>104775</xdr:rowOff>
    </xdr:to>
    <xdr:sp macro="" textlink="">
      <xdr:nvSpPr>
        <xdr:cNvPr id="12" name="Forma libre 11">
          <a:extLst>
            <a:ext uri="{FF2B5EF4-FFF2-40B4-BE49-F238E27FC236}">
              <a16:creationId xmlns:a16="http://schemas.microsoft.com/office/drawing/2014/main" id="{00000000-0008-0000-0100-00000C000000}"/>
            </a:ext>
          </a:extLst>
        </xdr:cNvPr>
        <xdr:cNvSpPr/>
      </xdr:nvSpPr>
      <xdr:spPr>
        <a:xfrm>
          <a:off x="4381500" y="21221700"/>
          <a:ext cx="2476501" cy="657225"/>
        </a:xfrm>
        <a:custGeom>
          <a:avLst/>
          <a:gdLst>
            <a:gd name="connsiteX0" fmla="*/ 0 w 2352675"/>
            <a:gd name="connsiteY0" fmla="*/ 612581 h 612581"/>
            <a:gd name="connsiteX1" fmla="*/ 1076325 w 2352675"/>
            <a:gd name="connsiteY1" fmla="*/ 203006 h 612581"/>
            <a:gd name="connsiteX2" fmla="*/ 1952625 w 2352675"/>
            <a:gd name="connsiteY2" fmla="*/ 22031 h 612581"/>
            <a:gd name="connsiteX3" fmla="*/ 2352675 w 2352675"/>
            <a:gd name="connsiteY3" fmla="*/ 12506 h 612581"/>
          </a:gdLst>
          <a:ahLst/>
          <a:cxnLst>
            <a:cxn ang="0">
              <a:pos x="connsiteX0" y="connsiteY0"/>
            </a:cxn>
            <a:cxn ang="0">
              <a:pos x="connsiteX1" y="connsiteY1"/>
            </a:cxn>
            <a:cxn ang="0">
              <a:pos x="connsiteX2" y="connsiteY2"/>
            </a:cxn>
            <a:cxn ang="0">
              <a:pos x="connsiteX3" y="connsiteY3"/>
            </a:cxn>
          </a:cxnLst>
          <a:rect l="l" t="t" r="r" b="b"/>
          <a:pathLst>
            <a:path w="2352675" h="612581">
              <a:moveTo>
                <a:pt x="0" y="612581"/>
              </a:moveTo>
              <a:cubicBezTo>
                <a:pt x="375444" y="457006"/>
                <a:pt x="750888" y="301431"/>
                <a:pt x="1076325" y="203006"/>
              </a:cubicBezTo>
              <a:cubicBezTo>
                <a:pt x="1401762" y="104581"/>
                <a:pt x="1739900" y="53781"/>
                <a:pt x="1952625" y="22031"/>
              </a:cubicBezTo>
              <a:cubicBezTo>
                <a:pt x="2165350" y="-9719"/>
                <a:pt x="2270125" y="-1781"/>
                <a:pt x="2352675" y="12506"/>
              </a:cubicBezTo>
            </a:path>
          </a:pathLst>
        </a:custGeom>
        <a:ln w="28575">
          <a:headEnd type="none" w="med" len="med"/>
          <a:tailEnd type="arrow" w="med" len="med"/>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s-AR" sz="1100"/>
        </a:p>
      </xdr:txBody>
    </xdr:sp>
    <xdr:clientData/>
  </xdr:twoCellAnchor>
  <xdr:twoCellAnchor>
    <xdr:from>
      <xdr:col>4</xdr:col>
      <xdr:colOff>285750</xdr:colOff>
      <xdr:row>93</xdr:row>
      <xdr:rowOff>57149</xdr:rowOff>
    </xdr:from>
    <xdr:to>
      <xdr:col>10</xdr:col>
      <xdr:colOff>285750</xdr:colOff>
      <xdr:row>103</xdr:row>
      <xdr:rowOff>176212</xdr:rowOff>
    </xdr:to>
    <xdr:graphicFrame macro="">
      <xdr:nvGraphicFramePr>
        <xdr:cNvPr id="13" name="Gráfico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571500</xdr:colOff>
      <xdr:row>26</xdr:row>
      <xdr:rowOff>57150</xdr:rowOff>
    </xdr:from>
    <xdr:to>
      <xdr:col>16</xdr:col>
      <xdr:colOff>85214</xdr:colOff>
      <xdr:row>29</xdr:row>
      <xdr:rowOff>190408</xdr:rowOff>
    </xdr:to>
    <xdr:pic>
      <xdr:nvPicPr>
        <xdr:cNvPr id="6" name="Imagen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6"/>
        <a:stretch>
          <a:fillRect/>
        </a:stretch>
      </xdr:blipFill>
      <xdr:spPr>
        <a:xfrm>
          <a:off x="8191500" y="5543550"/>
          <a:ext cx="4085714" cy="733333"/>
        </a:xfrm>
        <a:prstGeom prst="rect">
          <a:avLst/>
        </a:prstGeom>
      </xdr:spPr>
    </xdr:pic>
    <xdr:clientData/>
  </xdr:twoCellAnchor>
  <xdr:twoCellAnchor>
    <xdr:from>
      <xdr:col>11</xdr:col>
      <xdr:colOff>628650</xdr:colOff>
      <xdr:row>32</xdr:row>
      <xdr:rowOff>76200</xdr:rowOff>
    </xdr:from>
    <xdr:to>
      <xdr:col>12</xdr:col>
      <xdr:colOff>228600</xdr:colOff>
      <xdr:row>33</xdr:row>
      <xdr:rowOff>171450</xdr:rowOff>
    </xdr:to>
    <xdr:cxnSp macro="">
      <xdr:nvCxnSpPr>
        <xdr:cNvPr id="8" name="Conector recto 7">
          <a:extLst>
            <a:ext uri="{FF2B5EF4-FFF2-40B4-BE49-F238E27FC236}">
              <a16:creationId xmlns:a16="http://schemas.microsoft.com/office/drawing/2014/main" id="{00000000-0008-0000-0100-000008000000}"/>
            </a:ext>
          </a:extLst>
        </xdr:cNvPr>
        <xdr:cNvCxnSpPr/>
      </xdr:nvCxnSpPr>
      <xdr:spPr>
        <a:xfrm>
          <a:off x="9010650" y="6781800"/>
          <a:ext cx="361950" cy="295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628650</xdr:colOff>
      <xdr:row>56</xdr:row>
      <xdr:rowOff>85725</xdr:rowOff>
    </xdr:from>
    <xdr:to>
      <xdr:col>3</xdr:col>
      <xdr:colOff>114174</xdr:colOff>
      <xdr:row>57</xdr:row>
      <xdr:rowOff>161892</xdr:rowOff>
    </xdr:to>
    <xdr:pic>
      <xdr:nvPicPr>
        <xdr:cNvPr id="9" name="Imagen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7"/>
        <a:stretch>
          <a:fillRect/>
        </a:stretch>
      </xdr:blipFill>
      <xdr:spPr>
        <a:xfrm>
          <a:off x="1390650" y="8763000"/>
          <a:ext cx="1009524" cy="266667"/>
        </a:xfrm>
        <a:prstGeom prst="rect">
          <a:avLst/>
        </a:prstGeom>
      </xdr:spPr>
    </xdr:pic>
    <xdr:clientData/>
  </xdr:twoCellAnchor>
  <xdr:twoCellAnchor editAs="oneCell">
    <xdr:from>
      <xdr:col>10</xdr:col>
      <xdr:colOff>323022</xdr:colOff>
      <xdr:row>42</xdr:row>
      <xdr:rowOff>124239</xdr:rowOff>
    </xdr:from>
    <xdr:to>
      <xdr:col>14</xdr:col>
      <xdr:colOff>541689</xdr:colOff>
      <xdr:row>54</xdr:row>
      <xdr:rowOff>144648</xdr:rowOff>
    </xdr:to>
    <xdr:pic>
      <xdr:nvPicPr>
        <xdr:cNvPr id="10" name="Imagen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8"/>
        <a:stretch>
          <a:fillRect/>
        </a:stretch>
      </xdr:blipFill>
      <xdr:spPr>
        <a:xfrm>
          <a:off x="7943022" y="8763000"/>
          <a:ext cx="3266667" cy="2380952"/>
        </a:xfrm>
        <a:prstGeom prst="rect">
          <a:avLst/>
        </a:prstGeom>
      </xdr:spPr>
    </xdr:pic>
    <xdr:clientData/>
  </xdr:twoCellAnchor>
  <xdr:twoCellAnchor>
    <xdr:from>
      <xdr:col>5</xdr:col>
      <xdr:colOff>82825</xdr:colOff>
      <xdr:row>95</xdr:row>
      <xdr:rowOff>1</xdr:rowOff>
    </xdr:from>
    <xdr:to>
      <xdr:col>8</xdr:col>
      <xdr:colOff>488673</xdr:colOff>
      <xdr:row>101</xdr:row>
      <xdr:rowOff>182218</xdr:rowOff>
    </xdr:to>
    <xdr:cxnSp macro="">
      <xdr:nvCxnSpPr>
        <xdr:cNvPr id="14" name="Conector recto 13">
          <a:extLst>
            <a:ext uri="{FF2B5EF4-FFF2-40B4-BE49-F238E27FC236}">
              <a16:creationId xmlns:a16="http://schemas.microsoft.com/office/drawing/2014/main" id="{00000000-0008-0000-0100-00000E000000}"/>
            </a:ext>
          </a:extLst>
        </xdr:cNvPr>
        <xdr:cNvCxnSpPr/>
      </xdr:nvCxnSpPr>
      <xdr:spPr>
        <a:xfrm>
          <a:off x="3892825" y="18884349"/>
          <a:ext cx="2691848" cy="132521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331304</xdr:colOff>
      <xdr:row>99</xdr:row>
      <xdr:rowOff>99391</xdr:rowOff>
    </xdr:from>
    <xdr:to>
      <xdr:col>8</xdr:col>
      <xdr:colOff>483704</xdr:colOff>
      <xdr:row>104</xdr:row>
      <xdr:rowOff>61291</xdr:rowOff>
    </xdr:to>
    <xdr:sp macro="" textlink="">
      <xdr:nvSpPr>
        <xdr:cNvPr id="15" name="Arco 14">
          <a:extLst>
            <a:ext uri="{FF2B5EF4-FFF2-40B4-BE49-F238E27FC236}">
              <a16:creationId xmlns:a16="http://schemas.microsoft.com/office/drawing/2014/main" id="{00000000-0008-0000-0100-00000F000000}"/>
            </a:ext>
          </a:extLst>
        </xdr:cNvPr>
        <xdr:cNvSpPr/>
      </xdr:nvSpPr>
      <xdr:spPr>
        <a:xfrm rot="16200000">
          <a:off x="5665304" y="19745739"/>
          <a:ext cx="914400" cy="914400"/>
        </a:xfrm>
        <a:prstGeom prst="arc">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6</xdr:col>
      <xdr:colOff>641074</xdr:colOff>
      <xdr:row>94</xdr:row>
      <xdr:rowOff>86140</xdr:rowOff>
    </xdr:from>
    <xdr:to>
      <xdr:col>8</xdr:col>
      <xdr:colOff>31474</xdr:colOff>
      <xdr:row>99</xdr:row>
      <xdr:rowOff>48040</xdr:rowOff>
    </xdr:to>
    <xdr:sp macro="" textlink="">
      <xdr:nvSpPr>
        <xdr:cNvPr id="16" name="Arco 15">
          <a:extLst>
            <a:ext uri="{FF2B5EF4-FFF2-40B4-BE49-F238E27FC236}">
              <a16:creationId xmlns:a16="http://schemas.microsoft.com/office/drawing/2014/main" id="{00000000-0008-0000-0100-000010000000}"/>
            </a:ext>
          </a:extLst>
        </xdr:cNvPr>
        <xdr:cNvSpPr/>
      </xdr:nvSpPr>
      <xdr:spPr>
        <a:xfrm rot="10000251">
          <a:off x="5213074" y="18779988"/>
          <a:ext cx="914400" cy="914400"/>
        </a:xfrm>
        <a:prstGeom prst="arc">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AR"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0.12396</cdr:x>
      <cdr:y>0.25547</cdr:y>
    </cdr:from>
    <cdr:to>
      <cdr:x>0.65938</cdr:x>
      <cdr:y>0.82482</cdr:y>
    </cdr:to>
    <cdr:sp macro="" textlink="">
      <cdr:nvSpPr>
        <cdr:cNvPr id="2" name="Forma libre 1"/>
        <cdr:cNvSpPr/>
      </cdr:nvSpPr>
      <cdr:spPr>
        <a:xfrm xmlns:a="http://schemas.openxmlformats.org/drawingml/2006/main">
          <a:off x="566738" y="500063"/>
          <a:ext cx="2447925" cy="1114425"/>
        </a:xfrm>
        <a:custGeom xmlns:a="http://schemas.openxmlformats.org/drawingml/2006/main">
          <a:avLst/>
          <a:gdLst>
            <a:gd name="connsiteX0" fmla="*/ 0 w 2447925"/>
            <a:gd name="connsiteY0" fmla="*/ 1363365 h 1363365"/>
            <a:gd name="connsiteX1" fmla="*/ 638175 w 2447925"/>
            <a:gd name="connsiteY1" fmla="*/ 429915 h 1363365"/>
            <a:gd name="connsiteX2" fmla="*/ 1009650 w 2447925"/>
            <a:gd name="connsiteY2" fmla="*/ 344190 h 1363365"/>
            <a:gd name="connsiteX3" fmla="*/ 1543050 w 2447925"/>
            <a:gd name="connsiteY3" fmla="*/ 248940 h 1363365"/>
            <a:gd name="connsiteX4" fmla="*/ 2447925 w 2447925"/>
            <a:gd name="connsiteY4" fmla="*/ 10815 h 136336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447925" h="1363365">
              <a:moveTo>
                <a:pt x="0" y="1363365"/>
              </a:moveTo>
              <a:cubicBezTo>
                <a:pt x="234950" y="981571"/>
                <a:pt x="469900" y="599777"/>
                <a:pt x="638175" y="429915"/>
              </a:cubicBezTo>
              <a:cubicBezTo>
                <a:pt x="806450" y="260053"/>
                <a:pt x="858838" y="374352"/>
                <a:pt x="1009650" y="344190"/>
              </a:cubicBezTo>
              <a:cubicBezTo>
                <a:pt x="1160462" y="314028"/>
                <a:pt x="1303338" y="304502"/>
                <a:pt x="1543050" y="248940"/>
              </a:cubicBezTo>
              <a:cubicBezTo>
                <a:pt x="1782762" y="193378"/>
                <a:pt x="2265363" y="-54272"/>
                <a:pt x="2447925" y="10815"/>
              </a:cubicBezTo>
            </a:path>
          </a:pathLst>
        </a:custGeom>
        <a:noFill xmlns:a="http://schemas.openxmlformats.org/drawingml/2006/main"/>
        <a:ln xmlns:a="http://schemas.openxmlformats.org/drawingml/2006/main" w="19050">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s-AR"/>
        </a:p>
      </cdr:txBody>
    </cdr:sp>
  </cdr:relSizeAnchor>
  <cdr:relSizeAnchor xmlns:cdr="http://schemas.openxmlformats.org/drawingml/2006/chartDrawing">
    <cdr:from>
      <cdr:x>0.13021</cdr:x>
      <cdr:y>0.39659</cdr:y>
    </cdr:from>
    <cdr:to>
      <cdr:x>0.84896</cdr:x>
      <cdr:y>0.81509</cdr:y>
    </cdr:to>
    <cdr:sp macro="" textlink="">
      <cdr:nvSpPr>
        <cdr:cNvPr id="4" name="Forma libre 3"/>
        <cdr:cNvSpPr/>
      </cdr:nvSpPr>
      <cdr:spPr>
        <a:xfrm xmlns:a="http://schemas.openxmlformats.org/drawingml/2006/main">
          <a:off x="595312" y="776288"/>
          <a:ext cx="3286125" cy="819150"/>
        </a:xfrm>
        <a:custGeom xmlns:a="http://schemas.openxmlformats.org/drawingml/2006/main">
          <a:avLst/>
          <a:gdLst>
            <a:gd name="connsiteX0" fmla="*/ 0 w 3086100"/>
            <a:gd name="connsiteY0" fmla="*/ 819150 h 819150"/>
            <a:gd name="connsiteX1" fmla="*/ 1266825 w 3086100"/>
            <a:gd name="connsiteY1" fmla="*/ 742950 h 819150"/>
            <a:gd name="connsiteX2" fmla="*/ 2219325 w 3086100"/>
            <a:gd name="connsiteY2" fmla="*/ 581025 h 819150"/>
            <a:gd name="connsiteX3" fmla="*/ 2543175 w 3086100"/>
            <a:gd name="connsiteY3" fmla="*/ 447675 h 819150"/>
            <a:gd name="connsiteX4" fmla="*/ 2895600 w 3086100"/>
            <a:gd name="connsiteY4" fmla="*/ 266700 h 819150"/>
            <a:gd name="connsiteX5" fmla="*/ 3086100 w 3086100"/>
            <a:gd name="connsiteY5" fmla="*/ 0 h 8191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086100" h="819150">
              <a:moveTo>
                <a:pt x="0" y="819150"/>
              </a:moveTo>
              <a:cubicBezTo>
                <a:pt x="448469" y="800893"/>
                <a:pt x="896938" y="782637"/>
                <a:pt x="1266825" y="742950"/>
              </a:cubicBezTo>
              <a:cubicBezTo>
                <a:pt x="1636713" y="703262"/>
                <a:pt x="2006600" y="630237"/>
                <a:pt x="2219325" y="581025"/>
              </a:cubicBezTo>
              <a:cubicBezTo>
                <a:pt x="2432050" y="531813"/>
                <a:pt x="2430463" y="500062"/>
                <a:pt x="2543175" y="447675"/>
              </a:cubicBezTo>
              <a:cubicBezTo>
                <a:pt x="2655887" y="395288"/>
                <a:pt x="2805113" y="341312"/>
                <a:pt x="2895600" y="266700"/>
              </a:cubicBezTo>
              <a:cubicBezTo>
                <a:pt x="2986087" y="192088"/>
                <a:pt x="3052763" y="46037"/>
                <a:pt x="3086100" y="0"/>
              </a:cubicBezTo>
            </a:path>
          </a:pathLst>
        </a:custGeom>
        <a:noFill xmlns:a="http://schemas.openxmlformats.org/drawingml/2006/main"/>
        <a:ln xmlns:a="http://schemas.openxmlformats.org/drawingml/2006/main" w="19050">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s-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200025</xdr:colOff>
      <xdr:row>4</xdr:row>
      <xdr:rowOff>31750</xdr:rowOff>
    </xdr:from>
    <xdr:to>
      <xdr:col>5</xdr:col>
      <xdr:colOff>286341</xdr:colOff>
      <xdr:row>5</xdr:row>
      <xdr:rowOff>150812</xdr:rowOff>
    </xdr:to>
    <xdr:pic>
      <xdr:nvPicPr>
        <xdr:cNvPr id="2" name="Imagen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2025" y="801688"/>
          <a:ext cx="3134316" cy="309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134938</xdr:colOff>
      <xdr:row>18</xdr:row>
      <xdr:rowOff>0</xdr:rowOff>
    </xdr:from>
    <xdr:to>
      <xdr:col>15</xdr:col>
      <xdr:colOff>134938</xdr:colOff>
      <xdr:row>27</xdr:row>
      <xdr:rowOff>184944</xdr:rowOff>
    </xdr:to>
    <xdr:graphicFrame macro="">
      <xdr:nvGraphicFramePr>
        <xdr:cNvPr id="5" name="Gráfico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111125</xdr:colOff>
      <xdr:row>28</xdr:row>
      <xdr:rowOff>29368</xdr:rowOff>
    </xdr:from>
    <xdr:to>
      <xdr:col>15</xdr:col>
      <xdr:colOff>150813</xdr:colOff>
      <xdr:row>38</xdr:row>
      <xdr:rowOff>39687</xdr:rowOff>
    </xdr:to>
    <xdr:graphicFrame macro="">
      <xdr:nvGraphicFramePr>
        <xdr:cNvPr id="6" name="Gráfico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26</xdr:row>
      <xdr:rowOff>28575</xdr:rowOff>
    </xdr:from>
    <xdr:to>
      <xdr:col>7</xdr:col>
      <xdr:colOff>57150</xdr:colOff>
      <xdr:row>36</xdr:row>
      <xdr:rowOff>166687</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27</xdr:row>
      <xdr:rowOff>0</xdr:rowOff>
    </xdr:from>
    <xdr:to>
      <xdr:col>3</xdr:col>
      <xdr:colOff>38100</xdr:colOff>
      <xdr:row>35</xdr:row>
      <xdr:rowOff>57150</xdr:rowOff>
    </xdr:to>
    <xdr:cxnSp macro="">
      <xdr:nvCxnSpPr>
        <xdr:cNvPr id="4" name="Conector recto 3">
          <a:extLst>
            <a:ext uri="{FF2B5EF4-FFF2-40B4-BE49-F238E27FC236}">
              <a16:creationId xmlns:a16="http://schemas.microsoft.com/office/drawing/2014/main" id="{00000000-0008-0000-0300-000004000000}"/>
            </a:ext>
          </a:extLst>
        </xdr:cNvPr>
        <xdr:cNvCxnSpPr/>
      </xdr:nvCxnSpPr>
      <xdr:spPr>
        <a:xfrm flipH="1" flipV="1">
          <a:off x="2314575" y="6410325"/>
          <a:ext cx="9525" cy="1581150"/>
        </a:xfrm>
        <a:prstGeom prst="line">
          <a:avLst/>
        </a:prstGeom>
        <a:ln>
          <a:prstDash val="lg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43</xdr:row>
      <xdr:rowOff>0</xdr:rowOff>
    </xdr:from>
    <xdr:to>
      <xdr:col>7</xdr:col>
      <xdr:colOff>0</xdr:colOff>
      <xdr:row>53</xdr:row>
      <xdr:rowOff>138112</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742950</xdr:colOff>
      <xdr:row>59</xdr:row>
      <xdr:rowOff>133350</xdr:rowOff>
    </xdr:from>
    <xdr:to>
      <xdr:col>7</xdr:col>
      <xdr:colOff>742950</xdr:colOff>
      <xdr:row>70</xdr:row>
      <xdr:rowOff>71437</xdr:rowOff>
    </xdr:to>
    <xdr:graphicFrame macro="">
      <xdr:nvGraphicFramePr>
        <xdr:cNvPr id="6" name="Gráfico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173935</xdr:colOff>
      <xdr:row>46</xdr:row>
      <xdr:rowOff>149088</xdr:rowOff>
    </xdr:from>
    <xdr:to>
      <xdr:col>15</xdr:col>
      <xdr:colOff>535554</xdr:colOff>
      <xdr:row>54</xdr:row>
      <xdr:rowOff>112449</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4"/>
        <a:stretch>
          <a:fillRect/>
        </a:stretch>
      </xdr:blipFill>
      <xdr:spPr>
        <a:xfrm>
          <a:off x="9317935" y="9814892"/>
          <a:ext cx="2647619" cy="1561905"/>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0.51111</cdr:x>
      <cdr:y>0.08081</cdr:y>
    </cdr:from>
    <cdr:to>
      <cdr:x>0.51319</cdr:x>
      <cdr:y>0.8547</cdr:y>
    </cdr:to>
    <cdr:cxnSp macro="">
      <cdr:nvCxnSpPr>
        <cdr:cNvPr id="5" name="Conector recto 4">
          <a:extLst xmlns:a="http://schemas.openxmlformats.org/drawingml/2006/main">
            <a:ext uri="{FF2B5EF4-FFF2-40B4-BE49-F238E27FC236}">
              <a16:creationId xmlns:a16="http://schemas.microsoft.com/office/drawing/2014/main" id="{50E6CD62-7175-CB11-3F45-20803EB26754}"/>
            </a:ext>
          </a:extLst>
        </cdr:cNvPr>
        <cdr:cNvCxnSpPr/>
      </cdr:nvCxnSpPr>
      <cdr:spPr>
        <a:xfrm xmlns:a="http://schemas.openxmlformats.org/drawingml/2006/main" flipH="1" flipV="1">
          <a:off x="2336800" y="165100"/>
          <a:ext cx="9525" cy="1581150"/>
        </a:xfrm>
        <a:prstGeom xmlns:a="http://schemas.openxmlformats.org/drawingml/2006/main" prst="line">
          <a:avLst/>
        </a:prstGeom>
        <a:ln xmlns:a="http://schemas.openxmlformats.org/drawingml/2006/main">
          <a:prstDash val="lg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0.51111</cdr:x>
      <cdr:y>0.08081</cdr:y>
    </cdr:from>
    <cdr:to>
      <cdr:x>0.51319</cdr:x>
      <cdr:y>0.8547</cdr:y>
    </cdr:to>
    <cdr:cxnSp macro="">
      <cdr:nvCxnSpPr>
        <cdr:cNvPr id="5" name="Conector recto 4">
          <a:extLst xmlns:a="http://schemas.openxmlformats.org/drawingml/2006/main">
            <a:ext uri="{FF2B5EF4-FFF2-40B4-BE49-F238E27FC236}">
              <a16:creationId xmlns:a16="http://schemas.microsoft.com/office/drawing/2014/main" id="{5C1C55EB-EFF5-3BEE-79B1-C280457AC4C0}"/>
            </a:ext>
          </a:extLst>
        </cdr:cNvPr>
        <cdr:cNvCxnSpPr/>
      </cdr:nvCxnSpPr>
      <cdr:spPr>
        <a:xfrm xmlns:a="http://schemas.openxmlformats.org/drawingml/2006/main" flipH="1" flipV="1">
          <a:off x="2336800" y="165100"/>
          <a:ext cx="9525" cy="1581150"/>
        </a:xfrm>
        <a:prstGeom xmlns:a="http://schemas.openxmlformats.org/drawingml/2006/main" prst="line">
          <a:avLst/>
        </a:prstGeom>
        <a:ln xmlns:a="http://schemas.openxmlformats.org/drawingml/2006/main">
          <a:prstDash val="lg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8</xdr:col>
      <xdr:colOff>638175</xdr:colOff>
      <xdr:row>7</xdr:row>
      <xdr:rowOff>19050</xdr:rowOff>
    </xdr:from>
    <xdr:to>
      <xdr:col>14</xdr:col>
      <xdr:colOff>571500</xdr:colOff>
      <xdr:row>16</xdr:row>
      <xdr:rowOff>19050</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38</xdr:row>
      <xdr:rowOff>0</xdr:rowOff>
    </xdr:from>
    <xdr:to>
      <xdr:col>10</xdr:col>
      <xdr:colOff>641383</xdr:colOff>
      <xdr:row>41</xdr:row>
      <xdr:rowOff>4363</xdr:rowOff>
    </xdr:to>
    <mc:AlternateContent xmlns:mc="http://schemas.openxmlformats.org/markup-compatibility/2006" xmlns:a14="http://schemas.microsoft.com/office/drawing/2010/main">
      <mc:Choice Requires="a14">
        <xdr:sp macro="" textlink="">
          <xdr:nvSpPr>
            <xdr:cNvPr id="2" name="CuadroTexto 14">
              <a:extLst>
                <a:ext uri="{FF2B5EF4-FFF2-40B4-BE49-F238E27FC236}">
                  <a16:creationId xmlns:a16="http://schemas.microsoft.com/office/drawing/2014/main" id="{00000000-0008-0000-0500-000002000000}"/>
                </a:ext>
              </a:extLst>
            </xdr:cNvPr>
            <xdr:cNvSpPr txBox="1"/>
          </xdr:nvSpPr>
          <xdr:spPr>
            <a:xfrm>
              <a:off x="1095375" y="1714500"/>
              <a:ext cx="7337458" cy="575863"/>
            </a:xfrm>
            <a:prstGeom prst="rect">
              <a:avLst/>
            </a:prstGeom>
            <a:noFill/>
          </xdr:spPr>
          <xdr:txBody>
            <a:bodyPr wrap="square" lIns="0" tIns="0" rIns="0" bIns="0" rtlCol="0">
              <a:spAutoFit/>
            </a:bodyPr>
            <a:lstStyle>
              <a:defPPr>
                <a:defRPr lang="es-A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AR" b="0" i="1">
                        <a:latin typeface="Cambria Math" panose="02040503050406030204" pitchFamily="18" charset="0"/>
                      </a:rPr>
                      <m:t>𝑃𝑀𝑔</m:t>
                    </m:r>
                    <m:r>
                      <a:rPr lang="es-AR" b="0" i="1">
                        <a:latin typeface="Cambria Math" panose="02040503050406030204" pitchFamily="18" charset="0"/>
                      </a:rPr>
                      <m:t>=</m:t>
                    </m:r>
                    <m:f>
                      <m:fPr>
                        <m:ctrlPr>
                          <a:rPr lang="es-AR" b="0" i="1">
                            <a:latin typeface="Cambria Math" panose="02040503050406030204" pitchFamily="18" charset="0"/>
                          </a:rPr>
                        </m:ctrlPr>
                      </m:fPr>
                      <m:num>
                        <m:r>
                          <a:rPr lang="es-AR" b="0" i="1">
                            <a:latin typeface="Cambria Math" panose="02040503050406030204" pitchFamily="18" charset="0"/>
                          </a:rPr>
                          <m:t>𝑉𝑎𝑟𝑖𝑎𝑐𝑖</m:t>
                        </m:r>
                        <m:r>
                          <a:rPr lang="es-AR" b="0" i="1">
                            <a:latin typeface="Cambria Math" panose="02040503050406030204" pitchFamily="18" charset="0"/>
                          </a:rPr>
                          <m:t>ó</m:t>
                        </m:r>
                        <m:r>
                          <a:rPr lang="es-AR" b="0" i="1">
                            <a:latin typeface="Cambria Math" panose="02040503050406030204" pitchFamily="18" charset="0"/>
                          </a:rPr>
                          <m:t>𝑛</m:t>
                        </m:r>
                        <m:r>
                          <a:rPr lang="es-AR" b="0" i="1">
                            <a:latin typeface="Cambria Math" panose="02040503050406030204" pitchFamily="18" charset="0"/>
                          </a:rPr>
                          <m:t> </m:t>
                        </m:r>
                        <m:r>
                          <a:rPr lang="es-AR" b="0" i="1">
                            <a:latin typeface="Cambria Math" panose="02040503050406030204" pitchFamily="18" charset="0"/>
                          </a:rPr>
                          <m:t>𝑃𝑟𝑜𝑑𝑢𝑐𝑡𝑜</m:t>
                        </m:r>
                        <m:r>
                          <a:rPr lang="es-AR" b="0" i="1">
                            <a:latin typeface="Cambria Math" panose="02040503050406030204" pitchFamily="18" charset="0"/>
                          </a:rPr>
                          <m:t> </m:t>
                        </m:r>
                        <m:r>
                          <a:rPr lang="es-AR" b="0" i="1">
                            <a:latin typeface="Cambria Math" panose="02040503050406030204" pitchFamily="18" charset="0"/>
                          </a:rPr>
                          <m:t>𝑡𝑜𝑡𝑎𝑙</m:t>
                        </m:r>
                      </m:num>
                      <m:den>
                        <m:r>
                          <a:rPr lang="es-AR" b="0" i="1">
                            <a:latin typeface="Cambria Math" panose="02040503050406030204" pitchFamily="18" charset="0"/>
                          </a:rPr>
                          <m:t>𝑉𝑎𝑟𝑖𝑎𝑐𝑖</m:t>
                        </m:r>
                        <m:r>
                          <a:rPr lang="es-AR" b="0" i="1">
                            <a:latin typeface="Cambria Math" panose="02040503050406030204" pitchFamily="18" charset="0"/>
                          </a:rPr>
                          <m:t>ó</m:t>
                        </m:r>
                        <m:r>
                          <a:rPr lang="es-AR" b="0" i="1">
                            <a:latin typeface="Cambria Math" panose="02040503050406030204" pitchFamily="18" charset="0"/>
                          </a:rPr>
                          <m:t>𝑛</m:t>
                        </m:r>
                        <m:r>
                          <a:rPr lang="es-AR" b="0" i="1">
                            <a:latin typeface="Cambria Math" panose="02040503050406030204" pitchFamily="18" charset="0"/>
                          </a:rPr>
                          <m:t> </m:t>
                        </m:r>
                        <m:r>
                          <a:rPr lang="es-AR" b="0" i="1">
                            <a:latin typeface="Cambria Math" panose="02040503050406030204" pitchFamily="18" charset="0"/>
                          </a:rPr>
                          <m:t>𝑑𝑒</m:t>
                        </m:r>
                        <m:r>
                          <a:rPr lang="es-AR" b="0" i="1">
                            <a:latin typeface="Cambria Math" panose="02040503050406030204" pitchFamily="18" charset="0"/>
                          </a:rPr>
                          <m:t> </m:t>
                        </m:r>
                        <m:r>
                          <a:rPr lang="es-AR" b="0" i="1">
                            <a:latin typeface="Cambria Math" panose="02040503050406030204" pitchFamily="18" charset="0"/>
                          </a:rPr>
                          <m:t>𝑢𝑛𝑎</m:t>
                        </m:r>
                        <m:r>
                          <a:rPr lang="es-AR" b="0" i="1">
                            <a:latin typeface="Cambria Math" panose="02040503050406030204" pitchFamily="18" charset="0"/>
                          </a:rPr>
                          <m:t> </m:t>
                        </m:r>
                        <m:r>
                          <a:rPr lang="es-AR" b="0" i="1">
                            <a:latin typeface="Cambria Math" panose="02040503050406030204" pitchFamily="18" charset="0"/>
                          </a:rPr>
                          <m:t>𝑢𝑛𝑖𝑑𝑎𝑑</m:t>
                        </m:r>
                        <m:r>
                          <a:rPr lang="es-AR" b="0" i="1">
                            <a:latin typeface="Cambria Math" panose="02040503050406030204" pitchFamily="18" charset="0"/>
                          </a:rPr>
                          <m:t> </m:t>
                        </m:r>
                        <m:r>
                          <a:rPr lang="es-AR" b="0" i="1">
                            <a:latin typeface="Cambria Math" panose="02040503050406030204" pitchFamily="18" charset="0"/>
                          </a:rPr>
                          <m:t>𝑑𝑒𝑙</m:t>
                        </m:r>
                        <m:r>
                          <a:rPr lang="es-AR" b="0" i="1">
                            <a:latin typeface="Cambria Math" panose="02040503050406030204" pitchFamily="18" charset="0"/>
                          </a:rPr>
                          <m:t> </m:t>
                        </m:r>
                        <m:r>
                          <a:rPr lang="es-AR" b="0" i="1">
                            <a:latin typeface="Cambria Math" panose="02040503050406030204" pitchFamily="18" charset="0"/>
                          </a:rPr>
                          <m:t>𝑓𝑎𝑐𝑡𝑜𝑟</m:t>
                        </m:r>
                        <m:r>
                          <a:rPr lang="es-AR" b="0" i="1">
                            <a:latin typeface="Cambria Math" panose="02040503050406030204" pitchFamily="18" charset="0"/>
                          </a:rPr>
                          <m:t> </m:t>
                        </m:r>
                        <m:r>
                          <a:rPr lang="es-AR" b="0" i="1">
                            <a:latin typeface="Cambria Math" panose="02040503050406030204" pitchFamily="18" charset="0"/>
                          </a:rPr>
                          <m:t>𝑝𝑟𝑜𝑑𝑢𝑐𝑡𝑖𝑣𝑜</m:t>
                        </m:r>
                        <m:r>
                          <a:rPr lang="es-AR" b="0" i="1">
                            <a:latin typeface="Cambria Math" panose="02040503050406030204" pitchFamily="18" charset="0"/>
                          </a:rPr>
                          <m:t> </m:t>
                        </m:r>
                        <m:r>
                          <a:rPr lang="es-AR" b="0" i="1">
                            <a:latin typeface="Cambria Math" panose="02040503050406030204" pitchFamily="18" charset="0"/>
                          </a:rPr>
                          <m:t>𝑣𝑎𝑟𝑖𝑎𝑏𝑙𝑒</m:t>
                        </m:r>
                      </m:den>
                    </m:f>
                    <m:r>
                      <a:rPr lang="es-AR" b="0" i="1">
                        <a:latin typeface="Cambria Math" panose="02040503050406030204" pitchFamily="18" charset="0"/>
                      </a:rPr>
                      <m:t>= </m:t>
                    </m:r>
                    <m:f>
                      <m:fPr>
                        <m:ctrlPr>
                          <a:rPr lang="es-AR" b="0" i="1">
                            <a:latin typeface="Cambria Math" panose="02040503050406030204" pitchFamily="18" charset="0"/>
                          </a:rPr>
                        </m:ctrlPr>
                      </m:fPr>
                      <m:num>
                        <m:r>
                          <a:rPr lang="es-AR" b="0" i="1">
                            <a:latin typeface="Cambria Math" panose="02040503050406030204" pitchFamily="18" charset="0"/>
                            <a:ea typeface="Cambria Math" panose="02040503050406030204" pitchFamily="18" charset="0"/>
                          </a:rPr>
                          <m:t>∆</m:t>
                        </m:r>
                        <m:r>
                          <a:rPr lang="es-AR" b="0" i="1">
                            <a:latin typeface="Cambria Math" panose="02040503050406030204" pitchFamily="18" charset="0"/>
                          </a:rPr>
                          <m:t>𝑄</m:t>
                        </m:r>
                      </m:num>
                      <m:den>
                        <m:r>
                          <a:rPr lang="es-AR" b="0" i="1">
                            <a:latin typeface="Cambria Math" panose="02040503050406030204" pitchFamily="18" charset="0"/>
                            <a:ea typeface="Cambria Math" panose="02040503050406030204" pitchFamily="18" charset="0"/>
                          </a:rPr>
                          <m:t>∆</m:t>
                        </m:r>
                        <m:r>
                          <a:rPr lang="es-AR" b="0" i="1">
                            <a:latin typeface="Cambria Math" panose="02040503050406030204" pitchFamily="18" charset="0"/>
                          </a:rPr>
                          <m:t>𝐿</m:t>
                        </m:r>
                      </m:den>
                    </m:f>
                  </m:oMath>
                </m:oMathPara>
              </a14:m>
              <a:endParaRPr lang="es-AR"/>
            </a:p>
          </xdr:txBody>
        </xdr:sp>
      </mc:Choice>
      <mc:Fallback xmlns="">
        <xdr:sp macro="" textlink="">
          <xdr:nvSpPr>
            <xdr:cNvPr id="2" name="CuadroTexto 14"/>
            <xdr:cNvSpPr txBox="1"/>
          </xdr:nvSpPr>
          <xdr:spPr>
            <a:xfrm>
              <a:off x="1095375" y="1714500"/>
              <a:ext cx="7337458" cy="575863"/>
            </a:xfrm>
            <a:prstGeom prst="rect">
              <a:avLst/>
            </a:prstGeom>
            <a:noFill/>
          </xdr:spPr>
          <xdr:txBody>
            <a:bodyPr wrap="square" lIns="0" tIns="0" rIns="0" bIns="0" rtlCol="0">
              <a:spAutoFit/>
            </a:bodyPr>
            <a:lstStyle>
              <a:defPPr>
                <a:defRPr lang="es-A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AR" b="0" i="0">
                  <a:latin typeface="Cambria Math" panose="02040503050406030204" pitchFamily="18" charset="0"/>
                </a:rPr>
                <a:t>𝑃𝑀𝑔=(𝑉𝑎𝑟𝑖𝑎𝑐𝑖ó𝑛 𝑃𝑟𝑜𝑑𝑢𝑐𝑡𝑜 𝑡𝑜𝑡𝑎𝑙)/(𝑉𝑎𝑟𝑖𝑎𝑐𝑖ó𝑛 𝑑𝑒 𝑢𝑛𝑎 𝑢𝑛𝑖𝑑𝑎𝑑 𝑑𝑒𝑙 𝑓𝑎𝑐𝑡𝑜𝑟 𝑝𝑟𝑜𝑑𝑢𝑐𝑡𝑖𝑣𝑜 𝑣𝑎𝑟𝑖𝑎𝑏𝑙𝑒)= </a:t>
              </a:r>
              <a:r>
                <a:rPr lang="es-AR" b="0" i="0">
                  <a:latin typeface="Cambria Math" panose="02040503050406030204" pitchFamily="18" charset="0"/>
                  <a:ea typeface="Cambria Math" panose="02040503050406030204" pitchFamily="18" charset="0"/>
                </a:rPr>
                <a:t> ∆</a:t>
              </a:r>
              <a:r>
                <a:rPr lang="es-AR" b="0" i="0">
                  <a:latin typeface="Cambria Math" panose="02040503050406030204" pitchFamily="18" charset="0"/>
                </a:rPr>
                <a:t>𝑄/</a:t>
              </a:r>
              <a:r>
                <a:rPr lang="es-AR" b="0" i="0">
                  <a:latin typeface="Cambria Math" panose="02040503050406030204" pitchFamily="18" charset="0"/>
                  <a:ea typeface="Cambria Math" panose="02040503050406030204" pitchFamily="18" charset="0"/>
                </a:rPr>
                <a:t>∆</a:t>
              </a:r>
              <a:r>
                <a:rPr lang="es-AR" b="0" i="0">
                  <a:latin typeface="Cambria Math" panose="02040503050406030204" pitchFamily="18" charset="0"/>
                </a:rPr>
                <a:t>𝐿</a:t>
              </a:r>
              <a:endParaRPr lang="es-AR"/>
            </a:p>
          </xdr:txBody>
        </xdr:sp>
      </mc:Fallback>
    </mc:AlternateContent>
    <xdr:clientData/>
  </xdr:twoCellAnchor>
  <xdr:twoCellAnchor>
    <xdr:from>
      <xdr:col>2</xdr:col>
      <xdr:colOff>0</xdr:colOff>
      <xdr:row>42</xdr:row>
      <xdr:rowOff>0</xdr:rowOff>
    </xdr:from>
    <xdr:to>
      <xdr:col>8</xdr:col>
      <xdr:colOff>322603</xdr:colOff>
      <xdr:row>45</xdr:row>
      <xdr:rowOff>21355</xdr:rowOff>
    </xdr:to>
    <mc:AlternateContent xmlns:mc="http://schemas.openxmlformats.org/markup-compatibility/2006" xmlns:a14="http://schemas.microsoft.com/office/drawing/2010/main">
      <mc:Choice Requires="a14">
        <xdr:sp macro="" textlink="">
          <xdr:nvSpPr>
            <xdr:cNvPr id="3" name="CuadroTexto 1">
              <a:extLst>
                <a:ext uri="{FF2B5EF4-FFF2-40B4-BE49-F238E27FC236}">
                  <a16:creationId xmlns:a16="http://schemas.microsoft.com/office/drawing/2014/main" id="{00000000-0008-0000-0500-000003000000}"/>
                </a:ext>
              </a:extLst>
            </xdr:cNvPr>
            <xdr:cNvSpPr txBox="1"/>
          </xdr:nvSpPr>
          <xdr:spPr>
            <a:xfrm>
              <a:off x="1095375" y="2476500"/>
              <a:ext cx="5589928" cy="592855"/>
            </a:xfrm>
            <a:prstGeom prst="rect">
              <a:avLst/>
            </a:prstGeom>
            <a:noFill/>
          </xdr:spPr>
          <xdr:txBody>
            <a:bodyPr wrap="square" lIns="0" tIns="0" rIns="0" bIns="0" rtlCol="0">
              <a:spAutoFit/>
            </a:bodyPr>
            <a:lstStyle>
              <a:defPPr>
                <a:defRPr lang="es-A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AR" b="0" i="1">
                        <a:latin typeface="Cambria Math" panose="02040503050406030204" pitchFamily="18" charset="0"/>
                      </a:rPr>
                      <m:t>𝑃𝑀𝑒</m:t>
                    </m:r>
                    <m:r>
                      <a:rPr lang="es-AR" b="0" i="1">
                        <a:latin typeface="Cambria Math" panose="02040503050406030204" pitchFamily="18" charset="0"/>
                      </a:rPr>
                      <m:t>=</m:t>
                    </m:r>
                    <m:f>
                      <m:fPr>
                        <m:ctrlPr>
                          <a:rPr lang="es-AR" b="0" i="1">
                            <a:latin typeface="Cambria Math" panose="02040503050406030204" pitchFamily="18" charset="0"/>
                          </a:rPr>
                        </m:ctrlPr>
                      </m:fPr>
                      <m:num>
                        <m:r>
                          <a:rPr lang="es-AR" b="0" i="1">
                            <a:latin typeface="Cambria Math" panose="02040503050406030204" pitchFamily="18" charset="0"/>
                          </a:rPr>
                          <m:t>𝑃𝑟𝑜𝑑𝑢𝑐𝑡𝑜</m:t>
                        </m:r>
                        <m:r>
                          <a:rPr lang="es-AR" b="0" i="1">
                            <a:latin typeface="Cambria Math" panose="02040503050406030204" pitchFamily="18" charset="0"/>
                          </a:rPr>
                          <m:t> </m:t>
                        </m:r>
                        <m:r>
                          <a:rPr lang="es-AR" b="0" i="1">
                            <a:latin typeface="Cambria Math" panose="02040503050406030204" pitchFamily="18" charset="0"/>
                          </a:rPr>
                          <m:t>𝑡𝑜𝑡𝑎𝑙</m:t>
                        </m:r>
                      </m:num>
                      <m:den>
                        <m:r>
                          <a:rPr lang="es-AR" b="0" i="1">
                            <a:latin typeface="Cambria Math" panose="02040503050406030204" pitchFamily="18" charset="0"/>
                          </a:rPr>
                          <m:t>𝑢𝑛𝑖𝑑𝑎𝑑𝑒𝑠</m:t>
                        </m:r>
                        <m:r>
                          <a:rPr lang="es-AR" b="0" i="1">
                            <a:latin typeface="Cambria Math" panose="02040503050406030204" pitchFamily="18" charset="0"/>
                          </a:rPr>
                          <m:t> </m:t>
                        </m:r>
                        <m:r>
                          <a:rPr lang="es-AR" b="0" i="1">
                            <a:latin typeface="Cambria Math" panose="02040503050406030204" pitchFamily="18" charset="0"/>
                          </a:rPr>
                          <m:t>𝑑𝑒𝑙</m:t>
                        </m:r>
                        <m:r>
                          <a:rPr lang="es-AR" b="0" i="1">
                            <a:latin typeface="Cambria Math" panose="02040503050406030204" pitchFamily="18" charset="0"/>
                          </a:rPr>
                          <m:t> </m:t>
                        </m:r>
                        <m:r>
                          <a:rPr lang="es-AR" b="0" i="1">
                            <a:latin typeface="Cambria Math" panose="02040503050406030204" pitchFamily="18" charset="0"/>
                          </a:rPr>
                          <m:t>𝑓𝑎𝑐𝑡𝑜𝑟</m:t>
                        </m:r>
                        <m:r>
                          <a:rPr lang="es-AR" b="0" i="1">
                            <a:latin typeface="Cambria Math" panose="02040503050406030204" pitchFamily="18" charset="0"/>
                          </a:rPr>
                          <m:t> </m:t>
                        </m:r>
                        <m:r>
                          <a:rPr lang="es-AR" b="0" i="1">
                            <a:latin typeface="Cambria Math" panose="02040503050406030204" pitchFamily="18" charset="0"/>
                          </a:rPr>
                          <m:t>𝑝𝑟𝑜𝑑𝑢𝑐𝑡𝑖𝑣𝑜</m:t>
                        </m:r>
                        <m:r>
                          <a:rPr lang="es-AR" b="0" i="1">
                            <a:latin typeface="Cambria Math" panose="02040503050406030204" pitchFamily="18" charset="0"/>
                          </a:rPr>
                          <m:t> </m:t>
                        </m:r>
                        <m:r>
                          <a:rPr lang="es-AR" b="0" i="1">
                            <a:latin typeface="Cambria Math" panose="02040503050406030204" pitchFamily="18" charset="0"/>
                          </a:rPr>
                          <m:t>𝑣𝑎𝑟𝑖𝑎𝑏𝑙𝑒</m:t>
                        </m:r>
                      </m:den>
                    </m:f>
                    <m:r>
                      <a:rPr lang="es-AR" b="0" i="1">
                        <a:latin typeface="Cambria Math" panose="02040503050406030204" pitchFamily="18" charset="0"/>
                      </a:rPr>
                      <m:t>= </m:t>
                    </m:r>
                    <m:f>
                      <m:fPr>
                        <m:ctrlPr>
                          <a:rPr lang="es-AR" b="0" i="1">
                            <a:latin typeface="Cambria Math" panose="02040503050406030204" pitchFamily="18" charset="0"/>
                          </a:rPr>
                        </m:ctrlPr>
                      </m:fPr>
                      <m:num>
                        <m:r>
                          <a:rPr lang="es-AR" b="0" i="1">
                            <a:latin typeface="Cambria Math" panose="02040503050406030204" pitchFamily="18" charset="0"/>
                          </a:rPr>
                          <m:t>𝑄</m:t>
                        </m:r>
                      </m:num>
                      <m:den>
                        <m:r>
                          <a:rPr lang="es-AR" b="0" i="1">
                            <a:latin typeface="Cambria Math" panose="02040503050406030204" pitchFamily="18" charset="0"/>
                          </a:rPr>
                          <m:t>𝐿</m:t>
                        </m:r>
                      </m:den>
                    </m:f>
                  </m:oMath>
                </m:oMathPara>
              </a14:m>
              <a:endParaRPr lang="es-AR"/>
            </a:p>
          </xdr:txBody>
        </xdr:sp>
      </mc:Choice>
      <mc:Fallback xmlns="">
        <xdr:sp macro="" textlink="">
          <xdr:nvSpPr>
            <xdr:cNvPr id="3" name="CuadroTexto 1"/>
            <xdr:cNvSpPr txBox="1"/>
          </xdr:nvSpPr>
          <xdr:spPr>
            <a:xfrm>
              <a:off x="1095375" y="2476500"/>
              <a:ext cx="5589928" cy="592855"/>
            </a:xfrm>
            <a:prstGeom prst="rect">
              <a:avLst/>
            </a:prstGeom>
            <a:noFill/>
          </xdr:spPr>
          <xdr:txBody>
            <a:bodyPr wrap="square" lIns="0" tIns="0" rIns="0" bIns="0" rtlCol="0">
              <a:spAutoFit/>
            </a:bodyPr>
            <a:lstStyle>
              <a:defPPr>
                <a:defRPr lang="es-A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AR" b="0" i="0">
                  <a:latin typeface="Cambria Math" panose="02040503050406030204" pitchFamily="18" charset="0"/>
                </a:rPr>
                <a:t>𝑃𝑀𝑒=(𝑃𝑟𝑜𝑑𝑢𝑐𝑡𝑜 𝑡𝑜𝑡𝑎𝑙)/(𝑢𝑛𝑖𝑑𝑎𝑑𝑒𝑠 𝑑𝑒𝑙 𝑓𝑎𝑐𝑡𝑜𝑟 𝑝𝑟𝑜𝑑𝑢𝑐𝑡𝑖𝑣𝑜 𝑣𝑎𝑟𝑖𝑎𝑏𝑙𝑒)=  𝑄/𝐿</a:t>
              </a:r>
              <a:endParaRPr lang="es-AR"/>
            </a:p>
          </xdr:txBody>
        </xdr:sp>
      </mc:Fallback>
    </mc:AlternateContent>
    <xdr:clientData/>
  </xdr:twoCellAnchor>
  <xdr:twoCellAnchor>
    <xdr:from>
      <xdr:col>2</xdr:col>
      <xdr:colOff>38100</xdr:colOff>
      <xdr:row>19</xdr:row>
      <xdr:rowOff>0</xdr:rowOff>
    </xdr:from>
    <xdr:to>
      <xdr:col>8</xdr:col>
      <xdr:colOff>123825</xdr:colOff>
      <xdr:row>32</xdr:row>
      <xdr:rowOff>85724</xdr:rowOff>
    </xdr:to>
    <xdr:graphicFrame macro="">
      <xdr:nvGraphicFramePr>
        <xdr:cNvPr id="4" name="Gráfico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209549</xdr:colOff>
      <xdr:row>72</xdr:row>
      <xdr:rowOff>23811</xdr:rowOff>
    </xdr:from>
    <xdr:to>
      <xdr:col>11</xdr:col>
      <xdr:colOff>133349</xdr:colOff>
      <xdr:row>90</xdr:row>
      <xdr:rowOff>123824</xdr:rowOff>
    </xdr:to>
    <xdr:graphicFrame macro="">
      <xdr:nvGraphicFramePr>
        <xdr:cNvPr id="5" name="Gráfico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1638300</xdr:colOff>
      <xdr:row>52</xdr:row>
      <xdr:rowOff>47625</xdr:rowOff>
    </xdr:from>
    <xdr:to>
      <xdr:col>9</xdr:col>
      <xdr:colOff>228600</xdr:colOff>
      <xdr:row>66</xdr:row>
      <xdr:rowOff>123825</xdr:rowOff>
    </xdr:to>
    <xdr:graphicFrame macro="">
      <xdr:nvGraphicFramePr>
        <xdr:cNvPr id="8" name="Gráfico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ogle%20Drive/UCC/Economia%20UCC/Practicos/3%20Costos/TP%203%20Produccion%20y%20Cos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os"/>
      <sheetName val="Produccion y costos CP"/>
      <sheetName val="Produccion y costos CP 2"/>
      <sheetName val="EscalaLP"/>
      <sheetName val="PME y PMG - CT-CMe-CMg"/>
    </sheetNames>
    <sheetDataSet>
      <sheetData sheetId="0">
        <row r="2">
          <cell r="U2" t="str">
            <v>CFT</v>
          </cell>
        </row>
      </sheetData>
      <sheetData sheetId="1"/>
      <sheetData sheetId="2">
        <row r="3">
          <cell r="D3">
            <v>0</v>
          </cell>
          <cell r="E3">
            <v>10</v>
          </cell>
          <cell r="F3">
            <v>20</v>
          </cell>
          <cell r="G3">
            <v>30</v>
          </cell>
          <cell r="H3">
            <v>40</v>
          </cell>
          <cell r="I3">
            <v>45</v>
          </cell>
          <cell r="J3">
            <v>50</v>
          </cell>
          <cell r="K3">
            <v>60</v>
          </cell>
          <cell r="L3">
            <v>70</v>
          </cell>
          <cell r="M3">
            <v>80</v>
          </cell>
          <cell r="N3">
            <v>90</v>
          </cell>
        </row>
        <row r="4">
          <cell r="C4" t="str">
            <v xml:space="preserve">Produccion Total </v>
          </cell>
          <cell r="D4">
            <v>0</v>
          </cell>
          <cell r="E4">
            <v>11</v>
          </cell>
          <cell r="F4">
            <v>42</v>
          </cell>
          <cell r="G4">
            <v>90</v>
          </cell>
          <cell r="H4">
            <v>125</v>
          </cell>
          <cell r="I4">
            <v>140</v>
          </cell>
          <cell r="J4">
            <v>152</v>
          </cell>
          <cell r="K4">
            <v>162</v>
          </cell>
          <cell r="L4">
            <v>163</v>
          </cell>
          <cell r="M4">
            <v>150</v>
          </cell>
          <cell r="N4">
            <v>125</v>
          </cell>
        </row>
        <row r="5">
          <cell r="C5" t="str">
            <v>Produccion Media</v>
          </cell>
          <cell r="D5">
            <v>0</v>
          </cell>
          <cell r="E5">
            <v>1.1000000000000001</v>
          </cell>
          <cell r="F5">
            <v>2.1</v>
          </cell>
          <cell r="G5">
            <v>3</v>
          </cell>
          <cell r="H5">
            <v>3.125</v>
          </cell>
          <cell r="I5">
            <v>3.1111111111111112</v>
          </cell>
          <cell r="J5">
            <v>3.04</v>
          </cell>
          <cell r="K5">
            <v>2.7</v>
          </cell>
          <cell r="L5">
            <v>2.3285714285714287</v>
          </cell>
          <cell r="M5">
            <v>1.875</v>
          </cell>
          <cell r="N5">
            <v>1.3888888888888888</v>
          </cell>
        </row>
        <row r="6">
          <cell r="C6" t="str">
            <v>Produccion Marginal</v>
          </cell>
          <cell r="D6">
            <v>0</v>
          </cell>
          <cell r="E6">
            <v>1.1000000000000001</v>
          </cell>
          <cell r="F6">
            <v>3.1</v>
          </cell>
          <cell r="G6">
            <v>4.8</v>
          </cell>
          <cell r="H6">
            <v>3.5</v>
          </cell>
          <cell r="I6">
            <v>3</v>
          </cell>
          <cell r="J6">
            <v>2.4</v>
          </cell>
          <cell r="K6">
            <v>1</v>
          </cell>
          <cell r="L6">
            <v>0.1</v>
          </cell>
          <cell r="M6">
            <v>-1.3</v>
          </cell>
          <cell r="N6">
            <v>-2.5</v>
          </cell>
        </row>
      </sheetData>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oleObject" Target="../embeddings/oleObject8.bin"/><Relationship Id="rId26" Type="http://schemas.openxmlformats.org/officeDocument/2006/relationships/oleObject" Target="../embeddings/oleObject12.bin"/><Relationship Id="rId3" Type="http://schemas.openxmlformats.org/officeDocument/2006/relationships/vmlDrawing" Target="../drawings/vmlDrawing1.vml"/><Relationship Id="rId21" Type="http://schemas.openxmlformats.org/officeDocument/2006/relationships/image" Target="../media/image9.emf"/><Relationship Id="rId34" Type="http://schemas.openxmlformats.org/officeDocument/2006/relationships/oleObject" Target="../embeddings/oleObject16.bin"/><Relationship Id="rId7" Type="http://schemas.openxmlformats.org/officeDocument/2006/relationships/image" Target="../media/image2.emf"/><Relationship Id="rId12" Type="http://schemas.openxmlformats.org/officeDocument/2006/relationships/oleObject" Target="../embeddings/oleObject5.bin"/><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9.bin"/><Relationship Id="rId29" Type="http://schemas.openxmlformats.org/officeDocument/2006/relationships/image" Target="../media/image13.emf"/><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24" Type="http://schemas.openxmlformats.org/officeDocument/2006/relationships/oleObject" Target="../embeddings/oleObject11.bin"/><Relationship Id="rId32" Type="http://schemas.openxmlformats.org/officeDocument/2006/relationships/oleObject" Target="../embeddings/oleObject15.bin"/><Relationship Id="rId5" Type="http://schemas.openxmlformats.org/officeDocument/2006/relationships/image" Target="../media/image1.w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oleObject" Target="../embeddings/oleObject13.bin"/><Relationship Id="rId36" Type="http://schemas.openxmlformats.org/officeDocument/2006/relationships/image" Target="../media/image16.emf"/><Relationship Id="rId10" Type="http://schemas.openxmlformats.org/officeDocument/2006/relationships/oleObject" Target="../embeddings/oleObject4.bin"/><Relationship Id="rId19" Type="http://schemas.openxmlformats.org/officeDocument/2006/relationships/image" Target="../media/image8.emf"/><Relationship Id="rId31" Type="http://schemas.openxmlformats.org/officeDocument/2006/relationships/image" Target="../media/image14.emf"/><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2.emf"/><Relationship Id="rId30" Type="http://schemas.openxmlformats.org/officeDocument/2006/relationships/oleObject" Target="../embeddings/oleObject14.bin"/><Relationship Id="rId35" Type="http://schemas.openxmlformats.org/officeDocument/2006/relationships/oleObject" Target="../embeddings/oleObject17.bin"/><Relationship Id="rId8" Type="http://schemas.openxmlformats.org/officeDocument/2006/relationships/oleObject" Target="../embeddings/oleObject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2:N63"/>
  <sheetViews>
    <sheetView topLeftCell="A4" workbookViewId="0">
      <selection activeCell="C5" sqref="C5:N5"/>
    </sheetView>
  </sheetViews>
  <sheetFormatPr baseColWidth="10" defaultRowHeight="15" outlineLevelRow="1" x14ac:dyDescent="0.25"/>
  <cols>
    <col min="2" max="2" width="5" bestFit="1" customWidth="1"/>
    <col min="3" max="3" width="25.42578125" bestFit="1" customWidth="1"/>
    <col min="4" max="14" width="10.7109375" style="5" customWidth="1"/>
  </cols>
  <sheetData>
    <row r="2" spans="2:14" s="7" customFormat="1" ht="15.75" x14ac:dyDescent="0.25">
      <c r="C2" s="7" t="s">
        <v>10</v>
      </c>
      <c r="D2" s="8"/>
      <c r="E2" s="8"/>
      <c r="F2" s="8"/>
      <c r="G2" s="8"/>
      <c r="H2" s="8"/>
      <c r="I2" s="8"/>
      <c r="J2" s="8"/>
      <c r="K2" s="8"/>
      <c r="L2" s="8"/>
      <c r="M2" s="8"/>
      <c r="N2" s="8"/>
    </row>
    <row r="3" spans="2:14" ht="46.5" customHeight="1" x14ac:dyDescent="0.25">
      <c r="C3" s="85" t="s">
        <v>22</v>
      </c>
      <c r="D3" s="85"/>
      <c r="E3" s="85"/>
      <c r="F3" s="85"/>
      <c r="G3" s="85"/>
      <c r="H3" s="85"/>
      <c r="I3" s="85"/>
      <c r="J3" s="85"/>
      <c r="K3" s="85"/>
      <c r="L3" s="85"/>
      <c r="M3" s="85"/>
      <c r="N3" s="85"/>
    </row>
    <row r="4" spans="2:14" ht="30" customHeight="1" x14ac:dyDescent="0.25">
      <c r="C4" s="19"/>
      <c r="E4" s="19" t="s">
        <v>20</v>
      </c>
    </row>
    <row r="5" spans="2:14" ht="30" customHeight="1" x14ac:dyDescent="0.25">
      <c r="C5" s="85" t="s">
        <v>21</v>
      </c>
      <c r="D5" s="85"/>
      <c r="E5" s="85"/>
      <c r="F5" s="85"/>
      <c r="G5" s="85"/>
      <c r="H5" s="85"/>
      <c r="I5" s="85"/>
      <c r="J5" s="85"/>
      <c r="K5" s="85"/>
      <c r="L5" s="85"/>
      <c r="M5" s="85"/>
      <c r="N5" s="85"/>
    </row>
    <row r="7" spans="2:14" x14ac:dyDescent="0.25">
      <c r="C7" s="11" t="s">
        <v>23</v>
      </c>
    </row>
    <row r="8" spans="2:14" s="20" customFormat="1" ht="30" customHeight="1" x14ac:dyDescent="0.25">
      <c r="C8" s="85" t="s">
        <v>24</v>
      </c>
      <c r="D8" s="85"/>
      <c r="E8" s="85"/>
      <c r="F8" s="85"/>
      <c r="G8" s="85"/>
      <c r="H8" s="85"/>
      <c r="I8" s="85"/>
      <c r="J8" s="85"/>
      <c r="K8" s="85"/>
      <c r="L8" s="85"/>
      <c r="M8" s="85"/>
      <c r="N8" s="85"/>
    </row>
    <row r="9" spans="2:14" s="20" customFormat="1" ht="30" customHeight="1" x14ac:dyDescent="0.25">
      <c r="C9" s="85" t="s">
        <v>25</v>
      </c>
      <c r="D9" s="85"/>
      <c r="E9" s="85"/>
      <c r="F9" s="85"/>
      <c r="G9" s="85"/>
      <c r="H9" s="85"/>
      <c r="I9" s="85"/>
      <c r="J9" s="85"/>
      <c r="K9" s="85"/>
      <c r="L9" s="85"/>
      <c r="M9" s="85"/>
      <c r="N9" s="85"/>
    </row>
    <row r="10" spans="2:14" s="20" customFormat="1" ht="30" customHeight="1" x14ac:dyDescent="0.25">
      <c r="C10" s="86" t="s">
        <v>26</v>
      </c>
      <c r="D10" s="86"/>
      <c r="E10" s="86"/>
      <c r="F10" s="86"/>
      <c r="G10" s="86"/>
      <c r="H10" s="86"/>
      <c r="I10" s="86"/>
      <c r="J10" s="86"/>
      <c r="K10" s="86"/>
      <c r="L10" s="86"/>
      <c r="M10" s="86"/>
      <c r="N10" s="86"/>
    </row>
    <row r="13" spans="2:14" s="15" customFormat="1" x14ac:dyDescent="0.25">
      <c r="B13" s="12" t="s">
        <v>27</v>
      </c>
      <c r="C13" s="13"/>
      <c r="D13" s="14"/>
      <c r="E13" s="14"/>
      <c r="F13" s="14"/>
      <c r="G13" s="14"/>
      <c r="H13" s="14"/>
      <c r="I13" s="14"/>
      <c r="J13" s="14"/>
      <c r="K13" s="14"/>
      <c r="L13" s="14"/>
      <c r="M13" s="14"/>
      <c r="N13" s="14"/>
    </row>
    <row r="14" spans="2:14" outlineLevel="1" x14ac:dyDescent="0.25"/>
    <row r="15" spans="2:14" outlineLevel="1" x14ac:dyDescent="0.25">
      <c r="G15" s="5" t="s">
        <v>2</v>
      </c>
      <c r="H15" s="5" t="s">
        <v>4</v>
      </c>
    </row>
    <row r="16" spans="2:14" outlineLevel="1" x14ac:dyDescent="0.25">
      <c r="G16" s="5">
        <v>0</v>
      </c>
      <c r="H16" s="5">
        <f>50000*G16*G16-1000*G16*G16*G16</f>
        <v>0</v>
      </c>
    </row>
    <row r="17" spans="2:14" outlineLevel="1" x14ac:dyDescent="0.25">
      <c r="G17" s="5">
        <v>5</v>
      </c>
      <c r="H17" s="5">
        <f t="shared" ref="H17:H25" si="0">50000*G17*G17-1000*G17*G17*G17</f>
        <v>1125000</v>
      </c>
    </row>
    <row r="18" spans="2:14" outlineLevel="1" x14ac:dyDescent="0.25">
      <c r="G18" s="5">
        <v>10</v>
      </c>
      <c r="H18" s="5">
        <f t="shared" si="0"/>
        <v>4000000</v>
      </c>
    </row>
    <row r="19" spans="2:14" outlineLevel="1" x14ac:dyDescent="0.25">
      <c r="G19" s="5">
        <v>15</v>
      </c>
      <c r="H19" s="5">
        <f t="shared" si="0"/>
        <v>7875000</v>
      </c>
    </row>
    <row r="20" spans="2:14" outlineLevel="1" x14ac:dyDescent="0.25">
      <c r="G20" s="5">
        <v>20</v>
      </c>
      <c r="H20" s="5">
        <f t="shared" si="0"/>
        <v>12000000</v>
      </c>
    </row>
    <row r="21" spans="2:14" outlineLevel="1" x14ac:dyDescent="0.25">
      <c r="G21" s="5">
        <v>25</v>
      </c>
      <c r="H21" s="5">
        <f t="shared" si="0"/>
        <v>15625000</v>
      </c>
    </row>
    <row r="22" spans="2:14" outlineLevel="1" x14ac:dyDescent="0.25">
      <c r="G22" s="5">
        <v>30</v>
      </c>
      <c r="H22" s="5">
        <f t="shared" si="0"/>
        <v>18000000</v>
      </c>
    </row>
    <row r="23" spans="2:14" outlineLevel="1" x14ac:dyDescent="0.25">
      <c r="G23" s="5">
        <v>33</v>
      </c>
      <c r="H23" s="5">
        <f t="shared" si="0"/>
        <v>18513000</v>
      </c>
    </row>
    <row r="24" spans="2:14" outlineLevel="1" x14ac:dyDescent="0.25">
      <c r="G24" s="5">
        <v>35</v>
      </c>
      <c r="H24" s="5">
        <f t="shared" si="0"/>
        <v>18375000</v>
      </c>
    </row>
    <row r="25" spans="2:14" outlineLevel="1" x14ac:dyDescent="0.25">
      <c r="G25" s="5">
        <v>40</v>
      </c>
      <c r="H25" s="5">
        <f t="shared" si="0"/>
        <v>16000000</v>
      </c>
    </row>
    <row r="26" spans="2:14" outlineLevel="1" x14ac:dyDescent="0.25"/>
    <row r="27" spans="2:14" outlineLevel="1" x14ac:dyDescent="0.25"/>
    <row r="28" spans="2:14" outlineLevel="1" x14ac:dyDescent="0.25"/>
    <row r="30" spans="2:14" s="15" customFormat="1" x14ac:dyDescent="0.25">
      <c r="B30" s="12" t="s">
        <v>28</v>
      </c>
      <c r="C30" s="13"/>
      <c r="D30" s="14"/>
      <c r="E30" s="14"/>
      <c r="F30" s="14"/>
      <c r="G30" s="14"/>
      <c r="H30" s="14"/>
      <c r="I30" s="14"/>
      <c r="J30" s="14"/>
      <c r="K30" s="14"/>
      <c r="L30" s="14"/>
      <c r="M30" s="14"/>
      <c r="N30" s="14"/>
    </row>
    <row r="31" spans="2:14" outlineLevel="1" x14ac:dyDescent="0.25"/>
    <row r="32" spans="2:14" outlineLevel="1" x14ac:dyDescent="0.25">
      <c r="G32" s="5" t="s">
        <v>2</v>
      </c>
      <c r="H32" s="5" t="s">
        <v>4</v>
      </c>
      <c r="I32" s="5" t="s">
        <v>6</v>
      </c>
      <c r="J32" s="5" t="s">
        <v>29</v>
      </c>
    </row>
    <row r="33" spans="2:14" outlineLevel="1" x14ac:dyDescent="0.25">
      <c r="G33" s="5">
        <v>0</v>
      </c>
      <c r="H33" s="5">
        <f>50000*G33*G33-1000*G33*G33*G33</f>
        <v>0</v>
      </c>
      <c r="I33" s="5">
        <f>50000*G33-1000*G33*G33</f>
        <v>0</v>
      </c>
      <c r="J33" s="5">
        <f>100000*G33-3000*G33*G33</f>
        <v>0</v>
      </c>
    </row>
    <row r="34" spans="2:14" outlineLevel="1" x14ac:dyDescent="0.25">
      <c r="G34" s="5">
        <v>5</v>
      </c>
      <c r="H34" s="5">
        <f t="shared" ref="H34:H42" si="1">50000*G34*G34-1000*G34*G34*G34</f>
        <v>1125000</v>
      </c>
      <c r="I34" s="5">
        <f t="shared" ref="I34:I42" si="2">50000*G34-1000*G34*G34</f>
        <v>225000</v>
      </c>
      <c r="J34" s="5">
        <f t="shared" ref="J34:J42" si="3">100000*G34-3000*G34*G34</f>
        <v>425000</v>
      </c>
    </row>
    <row r="35" spans="2:14" outlineLevel="1" x14ac:dyDescent="0.25">
      <c r="G35" s="5">
        <v>10</v>
      </c>
      <c r="H35" s="5">
        <f t="shared" si="1"/>
        <v>4000000</v>
      </c>
      <c r="I35" s="5">
        <f t="shared" si="2"/>
        <v>400000</v>
      </c>
      <c r="J35" s="5">
        <f t="shared" si="3"/>
        <v>700000</v>
      </c>
    </row>
    <row r="36" spans="2:14" outlineLevel="1" x14ac:dyDescent="0.25">
      <c r="G36" s="5">
        <v>15</v>
      </c>
      <c r="H36" s="5">
        <f t="shared" si="1"/>
        <v>7875000</v>
      </c>
      <c r="I36" s="5">
        <f t="shared" si="2"/>
        <v>525000</v>
      </c>
      <c r="J36" s="5">
        <f t="shared" si="3"/>
        <v>825000</v>
      </c>
    </row>
    <row r="37" spans="2:14" outlineLevel="1" x14ac:dyDescent="0.25">
      <c r="G37" s="5">
        <v>20</v>
      </c>
      <c r="H37" s="5">
        <f t="shared" si="1"/>
        <v>12000000</v>
      </c>
      <c r="I37" s="5">
        <f t="shared" si="2"/>
        <v>600000</v>
      </c>
      <c r="J37" s="5">
        <f t="shared" si="3"/>
        <v>800000</v>
      </c>
    </row>
    <row r="38" spans="2:14" outlineLevel="1" x14ac:dyDescent="0.25">
      <c r="G38" s="5">
        <v>25</v>
      </c>
      <c r="H38" s="5">
        <f t="shared" si="1"/>
        <v>15625000</v>
      </c>
      <c r="I38" s="5">
        <f t="shared" si="2"/>
        <v>625000</v>
      </c>
      <c r="J38" s="5">
        <f t="shared" si="3"/>
        <v>625000</v>
      </c>
    </row>
    <row r="39" spans="2:14" outlineLevel="1" x14ac:dyDescent="0.25">
      <c r="G39" s="5">
        <v>30</v>
      </c>
      <c r="H39" s="5">
        <f t="shared" si="1"/>
        <v>18000000</v>
      </c>
      <c r="I39" s="5">
        <f t="shared" si="2"/>
        <v>600000</v>
      </c>
      <c r="J39" s="5">
        <f t="shared" si="3"/>
        <v>300000</v>
      </c>
    </row>
    <row r="40" spans="2:14" outlineLevel="1" x14ac:dyDescent="0.25">
      <c r="G40" s="5">
        <v>35</v>
      </c>
      <c r="H40" s="5">
        <f t="shared" si="1"/>
        <v>18375000</v>
      </c>
      <c r="I40" s="5">
        <f t="shared" si="2"/>
        <v>525000</v>
      </c>
      <c r="J40" s="5">
        <f t="shared" si="3"/>
        <v>-175000</v>
      </c>
    </row>
    <row r="41" spans="2:14" outlineLevel="1" x14ac:dyDescent="0.25">
      <c r="G41" s="5">
        <v>40</v>
      </c>
      <c r="H41" s="5">
        <f t="shared" si="1"/>
        <v>16000000</v>
      </c>
      <c r="I41" s="5">
        <f t="shared" si="2"/>
        <v>400000</v>
      </c>
      <c r="J41" s="5">
        <f t="shared" si="3"/>
        <v>-800000</v>
      </c>
    </row>
    <row r="42" spans="2:14" outlineLevel="1" x14ac:dyDescent="0.25">
      <c r="G42" s="5">
        <v>45</v>
      </c>
      <c r="H42" s="5">
        <f t="shared" si="1"/>
        <v>10125000</v>
      </c>
      <c r="I42" s="5">
        <f t="shared" si="2"/>
        <v>225000</v>
      </c>
      <c r="J42" s="5">
        <f t="shared" si="3"/>
        <v>-1575000</v>
      </c>
    </row>
    <row r="43" spans="2:14" outlineLevel="1" x14ac:dyDescent="0.25"/>
    <row r="44" spans="2:14" outlineLevel="1" x14ac:dyDescent="0.25"/>
    <row r="46" spans="2:14" s="15" customFormat="1" x14ac:dyDescent="0.25">
      <c r="B46" s="12" t="s">
        <v>26</v>
      </c>
      <c r="C46" s="13"/>
      <c r="D46" s="14"/>
      <c r="E46" s="14"/>
      <c r="F46" s="14"/>
      <c r="G46" s="14"/>
      <c r="H46" s="14"/>
      <c r="I46" s="14"/>
      <c r="J46" s="14"/>
      <c r="K46" s="14"/>
      <c r="L46" s="14"/>
      <c r="M46" s="14"/>
      <c r="N46" s="14"/>
    </row>
    <row r="47" spans="2:14" outlineLevel="1" x14ac:dyDescent="0.25"/>
    <row r="48" spans="2:14" outlineLevel="1" x14ac:dyDescent="0.25">
      <c r="G48" s="5" t="s">
        <v>2</v>
      </c>
      <c r="H48" s="5" t="s">
        <v>4</v>
      </c>
      <c r="I48" s="5" t="s">
        <v>6</v>
      </c>
      <c r="J48" s="5" t="s">
        <v>29</v>
      </c>
    </row>
    <row r="49" spans="7:10" outlineLevel="1" x14ac:dyDescent="0.25">
      <c r="G49" s="5">
        <v>0</v>
      </c>
      <c r="H49" s="5">
        <f>50000*G49*G49-1000*G49*G49*G49</f>
        <v>0</v>
      </c>
      <c r="I49" s="5">
        <f>50000*G49-1000*G49*G49</f>
        <v>0</v>
      </c>
      <c r="J49" s="5">
        <f>100000*G49-3000*G49*G49</f>
        <v>0</v>
      </c>
    </row>
    <row r="50" spans="7:10" outlineLevel="1" x14ac:dyDescent="0.25">
      <c r="G50" s="5">
        <v>5</v>
      </c>
      <c r="H50" s="5">
        <f>60500*G50*G50-1331*G50*G50*G50</f>
        <v>1346125</v>
      </c>
      <c r="I50" s="5">
        <f>60500*G50-1331*G50*G50</f>
        <v>269225</v>
      </c>
      <c r="J50" s="5">
        <f>121000*G50-3993*G50*G50</f>
        <v>505175</v>
      </c>
    </row>
    <row r="51" spans="7:10" outlineLevel="1" x14ac:dyDescent="0.25">
      <c r="G51" s="5">
        <v>10</v>
      </c>
      <c r="H51" s="5">
        <f t="shared" ref="H51:H58" si="4">60500*G51*G51-1331*G51*G51*G51</f>
        <v>4719000</v>
      </c>
      <c r="I51" s="5">
        <f t="shared" ref="I51:I58" si="5">60500*G51-1331*G51*G51</f>
        <v>471900</v>
      </c>
      <c r="J51" s="5">
        <f t="shared" ref="J51:J58" si="6">121000*G51-3993*G51*G51</f>
        <v>810700</v>
      </c>
    </row>
    <row r="52" spans="7:10" outlineLevel="1" x14ac:dyDescent="0.25">
      <c r="G52" s="5">
        <v>15</v>
      </c>
      <c r="H52" s="5">
        <f t="shared" si="4"/>
        <v>9120375</v>
      </c>
      <c r="I52" s="5">
        <f t="shared" si="5"/>
        <v>608025</v>
      </c>
      <c r="J52" s="5">
        <f t="shared" si="6"/>
        <v>916575</v>
      </c>
    </row>
    <row r="53" spans="7:10" outlineLevel="1" x14ac:dyDescent="0.25">
      <c r="G53" s="5">
        <v>20</v>
      </c>
      <c r="H53" s="5">
        <f t="shared" si="4"/>
        <v>13552000</v>
      </c>
      <c r="I53" s="5">
        <f t="shared" si="5"/>
        <v>677600</v>
      </c>
      <c r="J53" s="5">
        <f t="shared" si="6"/>
        <v>822800</v>
      </c>
    </row>
    <row r="54" spans="7:10" outlineLevel="1" x14ac:dyDescent="0.25">
      <c r="G54" s="5">
        <v>25</v>
      </c>
      <c r="H54" s="5">
        <f t="shared" si="4"/>
        <v>17015625</v>
      </c>
      <c r="I54" s="5">
        <f t="shared" si="5"/>
        <v>680625</v>
      </c>
      <c r="J54" s="5">
        <f t="shared" si="6"/>
        <v>529375</v>
      </c>
    </row>
    <row r="55" spans="7:10" outlineLevel="1" x14ac:dyDescent="0.25">
      <c r="G55" s="5">
        <v>30</v>
      </c>
      <c r="H55" s="5">
        <f t="shared" si="4"/>
        <v>18513000</v>
      </c>
      <c r="I55" s="5">
        <f t="shared" si="5"/>
        <v>617100</v>
      </c>
      <c r="J55" s="5">
        <f t="shared" si="6"/>
        <v>36300</v>
      </c>
    </row>
    <row r="56" spans="7:10" outlineLevel="1" x14ac:dyDescent="0.25">
      <c r="G56" s="5">
        <v>35</v>
      </c>
      <c r="H56" s="5">
        <f t="shared" si="4"/>
        <v>17045875</v>
      </c>
      <c r="I56" s="5">
        <f t="shared" si="5"/>
        <v>487025</v>
      </c>
      <c r="J56" s="5">
        <f t="shared" si="6"/>
        <v>-656425</v>
      </c>
    </row>
    <row r="57" spans="7:10" outlineLevel="1" x14ac:dyDescent="0.25">
      <c r="G57" s="5">
        <v>40</v>
      </c>
      <c r="H57" s="5">
        <f t="shared" si="4"/>
        <v>11616000</v>
      </c>
      <c r="I57" s="5">
        <f t="shared" si="5"/>
        <v>290400</v>
      </c>
      <c r="J57" s="5">
        <f t="shared" si="6"/>
        <v>-1548800</v>
      </c>
    </row>
    <row r="58" spans="7:10" outlineLevel="1" x14ac:dyDescent="0.25">
      <c r="G58" s="5">
        <v>45</v>
      </c>
      <c r="H58" s="5">
        <f t="shared" si="4"/>
        <v>1225125</v>
      </c>
      <c r="I58" s="5">
        <f t="shared" si="5"/>
        <v>27225</v>
      </c>
      <c r="J58" s="5">
        <f t="shared" si="6"/>
        <v>-2640825</v>
      </c>
    </row>
    <row r="59" spans="7:10" outlineLevel="1" x14ac:dyDescent="0.25"/>
    <row r="60" spans="7:10" outlineLevel="1" x14ac:dyDescent="0.25"/>
    <row r="61" spans="7:10" outlineLevel="1" x14ac:dyDescent="0.25"/>
    <row r="62" spans="7:10" outlineLevel="1" x14ac:dyDescent="0.25"/>
    <row r="63" spans="7:10" outlineLevel="1" x14ac:dyDescent="0.25"/>
  </sheetData>
  <mergeCells count="5">
    <mergeCell ref="C3:N3"/>
    <mergeCell ref="C5:N5"/>
    <mergeCell ref="C8:N8"/>
    <mergeCell ref="C10:N10"/>
    <mergeCell ref="C9:N9"/>
  </mergeCells>
  <pageMargins left="0.7" right="0.7" top="0.75" bottom="0.75" header="0.3" footer="0.3"/>
  <pageSetup paperSize="9" orientation="portrait" horizontalDpi="1200" verticalDpi="1200" r:id="rId1"/>
  <drawing r:id="rId2"/>
  <legacyDrawing r:id="rId3"/>
  <oleObjects>
    <mc:AlternateContent xmlns:mc="http://schemas.openxmlformats.org/markup-compatibility/2006">
      <mc:Choice Requires="x14">
        <oleObject progId="Equation.3" shapeId="2049" r:id="rId4">
          <objectPr defaultSize="0" autoPict="0" r:id="rId5">
            <anchor moveWithCells="1" sizeWithCells="1">
              <from>
                <xdr:col>2</xdr:col>
                <xdr:colOff>114300</xdr:colOff>
                <xdr:row>3</xdr:row>
                <xdr:rowOff>38100</xdr:rowOff>
              </from>
              <to>
                <xdr:col>3</xdr:col>
                <xdr:colOff>247650</xdr:colOff>
                <xdr:row>3</xdr:row>
                <xdr:rowOff>333375</xdr:rowOff>
              </to>
            </anchor>
          </objectPr>
        </oleObject>
      </mc:Choice>
      <mc:Fallback>
        <oleObject progId="Equation.3" shapeId="2049" r:id="rId4"/>
      </mc:Fallback>
    </mc:AlternateContent>
    <mc:AlternateContent xmlns:mc="http://schemas.openxmlformats.org/markup-compatibility/2006">
      <mc:Choice Requires="x14">
        <oleObject progId="Equation.3" shapeId="2050" r:id="rId6">
          <objectPr defaultSize="0" autoPict="0" r:id="rId7">
            <anchor moveWithCells="1" sizeWithCells="1">
              <from>
                <xdr:col>2</xdr:col>
                <xdr:colOff>57150</xdr:colOff>
                <xdr:row>14</xdr:row>
                <xdr:rowOff>95250</xdr:rowOff>
              </from>
              <to>
                <xdr:col>4</xdr:col>
                <xdr:colOff>85725</xdr:colOff>
                <xdr:row>16</xdr:row>
                <xdr:rowOff>9525</xdr:rowOff>
              </to>
            </anchor>
          </objectPr>
        </oleObject>
      </mc:Choice>
      <mc:Fallback>
        <oleObject progId="Equation.3" shapeId="2050" r:id="rId6"/>
      </mc:Fallback>
    </mc:AlternateContent>
    <mc:AlternateContent xmlns:mc="http://schemas.openxmlformats.org/markup-compatibility/2006">
      <mc:Choice Requires="x14">
        <oleObject progId="Equation.3" shapeId="2051" r:id="rId8">
          <objectPr defaultSize="0" r:id="rId9">
            <anchor moveWithCells="1" sizeWithCells="1">
              <from>
                <xdr:col>2</xdr:col>
                <xdr:colOff>47625</xdr:colOff>
                <xdr:row>16</xdr:row>
                <xdr:rowOff>123825</xdr:rowOff>
              </from>
              <to>
                <xdr:col>4</xdr:col>
                <xdr:colOff>76200</xdr:colOff>
                <xdr:row>18</xdr:row>
                <xdr:rowOff>38100</xdr:rowOff>
              </to>
            </anchor>
          </objectPr>
        </oleObject>
      </mc:Choice>
      <mc:Fallback>
        <oleObject progId="Equation.3" shapeId="2051" r:id="rId8"/>
      </mc:Fallback>
    </mc:AlternateContent>
    <mc:AlternateContent xmlns:mc="http://schemas.openxmlformats.org/markup-compatibility/2006">
      <mc:Choice Requires="x14">
        <oleObject progId="Equation.3" shapeId="2052" r:id="rId10">
          <objectPr defaultSize="0" r:id="rId11">
            <anchor moveWithCells="1" sizeWithCells="1">
              <from>
                <xdr:col>2</xdr:col>
                <xdr:colOff>57150</xdr:colOff>
                <xdr:row>18</xdr:row>
                <xdr:rowOff>95250</xdr:rowOff>
              </from>
              <to>
                <xdr:col>4</xdr:col>
                <xdr:colOff>85725</xdr:colOff>
                <xdr:row>20</xdr:row>
                <xdr:rowOff>9525</xdr:rowOff>
              </to>
            </anchor>
          </objectPr>
        </oleObject>
      </mc:Choice>
      <mc:Fallback>
        <oleObject progId="Equation.3" shapeId="2052" r:id="rId10"/>
      </mc:Fallback>
    </mc:AlternateContent>
    <mc:AlternateContent xmlns:mc="http://schemas.openxmlformats.org/markup-compatibility/2006">
      <mc:Choice Requires="x14">
        <oleObject progId="Equation.3" shapeId="2053" r:id="rId12">
          <objectPr defaultSize="0" autoPict="0" r:id="rId13">
            <anchor moveWithCells="1" sizeWithCells="1">
              <from>
                <xdr:col>2</xdr:col>
                <xdr:colOff>76200</xdr:colOff>
                <xdr:row>20</xdr:row>
                <xdr:rowOff>180975</xdr:rowOff>
              </from>
              <to>
                <xdr:col>2</xdr:col>
                <xdr:colOff>885825</xdr:colOff>
                <xdr:row>22</xdr:row>
                <xdr:rowOff>38100</xdr:rowOff>
              </to>
            </anchor>
          </objectPr>
        </oleObject>
      </mc:Choice>
      <mc:Fallback>
        <oleObject progId="Equation.3" shapeId="2053" r:id="rId12"/>
      </mc:Fallback>
    </mc:AlternateContent>
    <mc:AlternateContent xmlns:mc="http://schemas.openxmlformats.org/markup-compatibility/2006">
      <mc:Choice Requires="x14">
        <oleObject progId="Equation.3" shapeId="2055" r:id="rId14">
          <objectPr defaultSize="0" autoPict="0" r:id="rId15">
            <anchor moveWithCells="1" sizeWithCells="1">
              <from>
                <xdr:col>2</xdr:col>
                <xdr:colOff>28575</xdr:colOff>
                <xdr:row>22</xdr:row>
                <xdr:rowOff>104775</xdr:rowOff>
              </from>
              <to>
                <xdr:col>4</xdr:col>
                <xdr:colOff>9525</xdr:colOff>
                <xdr:row>24</xdr:row>
                <xdr:rowOff>19050</xdr:rowOff>
              </to>
            </anchor>
          </objectPr>
        </oleObject>
      </mc:Choice>
      <mc:Fallback>
        <oleObject progId="Equation.3" shapeId="2055" r:id="rId14"/>
      </mc:Fallback>
    </mc:AlternateContent>
    <mc:AlternateContent xmlns:mc="http://schemas.openxmlformats.org/markup-compatibility/2006">
      <mc:Choice Requires="x14">
        <oleObject progId="Equation.3" shapeId="2058" r:id="rId16">
          <objectPr defaultSize="0" autoPict="0" r:id="rId17">
            <anchor moveWithCells="1" sizeWithCells="1">
              <from>
                <xdr:col>2</xdr:col>
                <xdr:colOff>9525</xdr:colOff>
                <xdr:row>24</xdr:row>
                <xdr:rowOff>142875</xdr:rowOff>
              </from>
              <to>
                <xdr:col>4</xdr:col>
                <xdr:colOff>28575</xdr:colOff>
                <xdr:row>26</xdr:row>
                <xdr:rowOff>85725</xdr:rowOff>
              </to>
            </anchor>
          </objectPr>
        </oleObject>
      </mc:Choice>
      <mc:Fallback>
        <oleObject progId="Equation.3" shapeId="2058" r:id="rId16"/>
      </mc:Fallback>
    </mc:AlternateContent>
    <mc:AlternateContent xmlns:mc="http://schemas.openxmlformats.org/markup-compatibility/2006">
      <mc:Choice Requires="x14">
        <oleObject progId="Equation.3" shapeId="2062" r:id="rId18">
          <objectPr defaultSize="0" r:id="rId19">
            <anchor moveWithCells="1" sizeWithCells="1">
              <from>
                <xdr:col>2</xdr:col>
                <xdr:colOff>28575</xdr:colOff>
                <xdr:row>30</xdr:row>
                <xdr:rowOff>133350</xdr:rowOff>
              </from>
              <to>
                <xdr:col>4</xdr:col>
                <xdr:colOff>57150</xdr:colOff>
                <xdr:row>32</xdr:row>
                <xdr:rowOff>47625</xdr:rowOff>
              </to>
            </anchor>
          </objectPr>
        </oleObject>
      </mc:Choice>
      <mc:Fallback>
        <oleObject progId="Equation.3" shapeId="2062" r:id="rId18"/>
      </mc:Fallback>
    </mc:AlternateContent>
    <mc:AlternateContent xmlns:mc="http://schemas.openxmlformats.org/markup-compatibility/2006">
      <mc:Choice Requires="x14">
        <oleObject progId="Equation.3" shapeId="2064" r:id="rId20">
          <objectPr defaultSize="0" r:id="rId21">
            <anchor moveWithCells="1" sizeWithCells="1">
              <from>
                <xdr:col>2</xdr:col>
                <xdr:colOff>28575</xdr:colOff>
                <xdr:row>33</xdr:row>
                <xdr:rowOff>133350</xdr:rowOff>
              </from>
              <to>
                <xdr:col>4</xdr:col>
                <xdr:colOff>57150</xdr:colOff>
                <xdr:row>35</xdr:row>
                <xdr:rowOff>47625</xdr:rowOff>
              </to>
            </anchor>
          </objectPr>
        </oleObject>
      </mc:Choice>
      <mc:Fallback>
        <oleObject progId="Equation.3" shapeId="2064" r:id="rId20"/>
      </mc:Fallback>
    </mc:AlternateContent>
    <mc:AlternateContent xmlns:mc="http://schemas.openxmlformats.org/markup-compatibility/2006">
      <mc:Choice Requires="x14">
        <oleObject progId="Equation.3" shapeId="2065" r:id="rId22">
          <objectPr defaultSize="0" autoPict="0" r:id="rId23">
            <anchor moveWithCells="1" sizeWithCells="1">
              <from>
                <xdr:col>2</xdr:col>
                <xdr:colOff>47625</xdr:colOff>
                <xdr:row>36</xdr:row>
                <xdr:rowOff>85725</xdr:rowOff>
              </from>
              <to>
                <xdr:col>4</xdr:col>
                <xdr:colOff>685800</xdr:colOff>
                <xdr:row>38</xdr:row>
                <xdr:rowOff>95250</xdr:rowOff>
              </to>
            </anchor>
          </objectPr>
        </oleObject>
      </mc:Choice>
      <mc:Fallback>
        <oleObject progId="Equation.3" shapeId="2065" r:id="rId22"/>
      </mc:Fallback>
    </mc:AlternateContent>
    <mc:AlternateContent xmlns:mc="http://schemas.openxmlformats.org/markup-compatibility/2006">
      <mc:Choice Requires="x14">
        <oleObject progId="Equation.3" shapeId="2067" r:id="rId24">
          <objectPr defaultSize="0" r:id="rId25">
            <anchor moveWithCells="1" sizeWithCells="1">
              <from>
                <xdr:col>2</xdr:col>
                <xdr:colOff>9525</xdr:colOff>
                <xdr:row>46</xdr:row>
                <xdr:rowOff>152400</xdr:rowOff>
              </from>
              <to>
                <xdr:col>4</xdr:col>
                <xdr:colOff>38100</xdr:colOff>
                <xdr:row>48</xdr:row>
                <xdr:rowOff>66675</xdr:rowOff>
              </to>
            </anchor>
          </objectPr>
        </oleObject>
      </mc:Choice>
      <mc:Fallback>
        <oleObject progId="Equation.3" shapeId="2067" r:id="rId24"/>
      </mc:Fallback>
    </mc:AlternateContent>
    <mc:AlternateContent xmlns:mc="http://schemas.openxmlformats.org/markup-compatibility/2006">
      <mc:Choice Requires="x14">
        <oleObject progId="Equation.3" shapeId="2068" r:id="rId26">
          <objectPr defaultSize="0" r:id="rId27">
            <anchor moveWithCells="1" sizeWithCells="1">
              <from>
                <xdr:col>2</xdr:col>
                <xdr:colOff>9525</xdr:colOff>
                <xdr:row>49</xdr:row>
                <xdr:rowOff>152400</xdr:rowOff>
              </from>
              <to>
                <xdr:col>4</xdr:col>
                <xdr:colOff>38100</xdr:colOff>
                <xdr:row>51</xdr:row>
                <xdr:rowOff>66675</xdr:rowOff>
              </to>
            </anchor>
          </objectPr>
        </oleObject>
      </mc:Choice>
      <mc:Fallback>
        <oleObject progId="Equation.3" shapeId="2068" r:id="rId26"/>
      </mc:Fallback>
    </mc:AlternateContent>
    <mc:AlternateContent xmlns:mc="http://schemas.openxmlformats.org/markup-compatibility/2006">
      <mc:Choice Requires="x14">
        <oleObject progId="Equation.3" shapeId="2069" r:id="rId28">
          <objectPr defaultSize="0" r:id="rId29">
            <anchor moveWithCells="1" sizeWithCells="1">
              <from>
                <xdr:col>2</xdr:col>
                <xdr:colOff>28575</xdr:colOff>
                <xdr:row>51</xdr:row>
                <xdr:rowOff>104775</xdr:rowOff>
              </from>
              <to>
                <xdr:col>4</xdr:col>
                <xdr:colOff>419100</xdr:colOff>
                <xdr:row>53</xdr:row>
                <xdr:rowOff>19050</xdr:rowOff>
              </to>
            </anchor>
          </objectPr>
        </oleObject>
      </mc:Choice>
      <mc:Fallback>
        <oleObject progId="Equation.3" shapeId="2069" r:id="rId28"/>
      </mc:Fallback>
    </mc:AlternateContent>
    <mc:AlternateContent xmlns:mc="http://schemas.openxmlformats.org/markup-compatibility/2006">
      <mc:Choice Requires="x14">
        <oleObject progId="Equation.3" shapeId="2070" r:id="rId30">
          <objectPr defaultSize="0" autoPict="0" r:id="rId31">
            <anchor moveWithCells="1" sizeWithCells="1">
              <from>
                <xdr:col>2</xdr:col>
                <xdr:colOff>9525</xdr:colOff>
                <xdr:row>53</xdr:row>
                <xdr:rowOff>161925</xdr:rowOff>
              </from>
              <to>
                <xdr:col>2</xdr:col>
                <xdr:colOff>819150</xdr:colOff>
                <xdr:row>55</xdr:row>
                <xdr:rowOff>19050</xdr:rowOff>
              </to>
            </anchor>
          </objectPr>
        </oleObject>
      </mc:Choice>
      <mc:Fallback>
        <oleObject progId="Equation.3" shapeId="2070" r:id="rId30"/>
      </mc:Fallback>
    </mc:AlternateContent>
    <mc:AlternateContent xmlns:mc="http://schemas.openxmlformats.org/markup-compatibility/2006">
      <mc:Choice Requires="x14">
        <oleObject progId="Equation.3" shapeId="2071" r:id="rId32">
          <objectPr defaultSize="0" autoPict="0" r:id="rId33">
            <anchor moveWithCells="1" sizeWithCells="1">
              <from>
                <xdr:col>2</xdr:col>
                <xdr:colOff>28575</xdr:colOff>
                <xdr:row>55</xdr:row>
                <xdr:rowOff>180975</xdr:rowOff>
              </from>
              <to>
                <xdr:col>4</xdr:col>
                <xdr:colOff>28575</xdr:colOff>
                <xdr:row>57</xdr:row>
                <xdr:rowOff>47625</xdr:rowOff>
              </to>
            </anchor>
          </objectPr>
        </oleObject>
      </mc:Choice>
      <mc:Fallback>
        <oleObject progId="Equation.3" shapeId="2071" r:id="rId32"/>
      </mc:Fallback>
    </mc:AlternateContent>
    <mc:AlternateContent xmlns:mc="http://schemas.openxmlformats.org/markup-compatibility/2006">
      <mc:Choice Requires="x14">
        <oleObject progId="Equation.3" shapeId="2072" r:id="rId34">
          <objectPr defaultSize="0" autoPict="0" r:id="rId17">
            <anchor moveWithCells="1" sizeWithCells="1">
              <from>
                <xdr:col>1</xdr:col>
                <xdr:colOff>323850</xdr:colOff>
                <xdr:row>57</xdr:row>
                <xdr:rowOff>123825</xdr:rowOff>
              </from>
              <to>
                <xdr:col>4</xdr:col>
                <xdr:colOff>219075</xdr:colOff>
                <xdr:row>59</xdr:row>
                <xdr:rowOff>95250</xdr:rowOff>
              </to>
            </anchor>
          </objectPr>
        </oleObject>
      </mc:Choice>
      <mc:Fallback>
        <oleObject progId="Equation.3" shapeId="2072" r:id="rId34"/>
      </mc:Fallback>
    </mc:AlternateContent>
    <mc:AlternateContent xmlns:mc="http://schemas.openxmlformats.org/markup-compatibility/2006">
      <mc:Choice Requires="x14">
        <oleObject progId="Equation.3" shapeId="2073" r:id="rId35">
          <objectPr defaultSize="0" r:id="rId36">
            <anchor moveWithCells="1" sizeWithCells="1">
              <from>
                <xdr:col>1</xdr:col>
                <xdr:colOff>323850</xdr:colOff>
                <xdr:row>60</xdr:row>
                <xdr:rowOff>123825</xdr:rowOff>
              </from>
              <to>
                <xdr:col>4</xdr:col>
                <xdr:colOff>19050</xdr:colOff>
                <xdr:row>62</xdr:row>
                <xdr:rowOff>38100</xdr:rowOff>
              </to>
            </anchor>
          </objectPr>
        </oleObject>
      </mc:Choice>
      <mc:Fallback>
        <oleObject progId="Equation.3" shapeId="2073" r:id="rId3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2:N106"/>
  <sheetViews>
    <sheetView topLeftCell="A64" zoomScale="115" zoomScaleNormal="115" workbookViewId="0">
      <selection activeCell="G22" sqref="G22"/>
    </sheetView>
  </sheetViews>
  <sheetFormatPr baseColWidth="10" defaultRowHeight="15" outlineLevelRow="1" x14ac:dyDescent="0.25"/>
  <sheetData>
    <row r="2" spans="2:14" s="7" customFormat="1" ht="15.75" x14ac:dyDescent="0.25">
      <c r="C2" s="7" t="s">
        <v>10</v>
      </c>
      <c r="D2" s="8"/>
      <c r="E2" s="8"/>
      <c r="F2" s="8"/>
      <c r="G2" s="8"/>
      <c r="H2" s="8"/>
      <c r="I2" s="8"/>
      <c r="J2" s="8"/>
      <c r="K2" s="8"/>
      <c r="L2" s="8"/>
      <c r="M2" s="8"/>
      <c r="N2" s="8"/>
    </row>
    <row r="4" spans="2:14" ht="44.25" customHeight="1" x14ac:dyDescent="0.25">
      <c r="B4" s="86" t="s">
        <v>30</v>
      </c>
      <c r="C4" s="86"/>
      <c r="D4" s="86"/>
      <c r="E4" s="86"/>
      <c r="F4" s="86"/>
      <c r="G4" s="86"/>
      <c r="H4" s="86"/>
      <c r="I4" s="86"/>
      <c r="J4" s="86"/>
      <c r="K4" s="86"/>
      <c r="L4" s="86"/>
      <c r="M4" s="86"/>
      <c r="N4" s="86"/>
    </row>
    <row r="5" spans="2:14" ht="15.75" thickBot="1" x14ac:dyDescent="0.3"/>
    <row r="6" spans="2:14" ht="16.5" thickBot="1" x14ac:dyDescent="0.3">
      <c r="B6" s="90" t="s">
        <v>31</v>
      </c>
      <c r="C6" s="91"/>
      <c r="D6" s="92" t="s">
        <v>32</v>
      </c>
      <c r="E6" s="91"/>
      <c r="F6" s="92" t="s">
        <v>33</v>
      </c>
      <c r="G6" s="91"/>
    </row>
    <row r="7" spans="2:14" ht="17.25" thickTop="1" thickBot="1" x14ac:dyDescent="0.3">
      <c r="B7" s="21" t="s">
        <v>34</v>
      </c>
      <c r="C7" s="22" t="s">
        <v>0</v>
      </c>
      <c r="D7" s="22" t="s">
        <v>34</v>
      </c>
      <c r="E7" s="22" t="s">
        <v>0</v>
      </c>
      <c r="F7" s="22" t="s">
        <v>34</v>
      </c>
      <c r="G7" s="22" t="s">
        <v>0</v>
      </c>
    </row>
    <row r="8" spans="2:14" ht="16.5" thickTop="1" x14ac:dyDescent="0.25">
      <c r="B8" s="23">
        <v>3</v>
      </c>
      <c r="C8" s="24">
        <v>14</v>
      </c>
      <c r="D8" s="24">
        <v>4</v>
      </c>
      <c r="E8" s="24">
        <v>14</v>
      </c>
      <c r="F8" s="24">
        <v>5.5</v>
      </c>
      <c r="G8" s="24">
        <v>15</v>
      </c>
    </row>
    <row r="9" spans="2:14" ht="15.75" x14ac:dyDescent="0.25">
      <c r="B9" s="23">
        <v>2</v>
      </c>
      <c r="C9" s="24">
        <v>10</v>
      </c>
      <c r="D9" s="24">
        <v>3</v>
      </c>
      <c r="E9" s="24">
        <v>11</v>
      </c>
      <c r="F9" s="24">
        <v>4.5</v>
      </c>
      <c r="G9" s="24">
        <v>12</v>
      </c>
    </row>
    <row r="10" spans="2:14" ht="15.75" x14ac:dyDescent="0.25">
      <c r="B10" s="23">
        <v>3</v>
      </c>
      <c r="C10" s="24">
        <v>6</v>
      </c>
      <c r="D10" s="24">
        <v>4</v>
      </c>
      <c r="E10" s="24">
        <v>8</v>
      </c>
      <c r="F10" s="24">
        <v>5.5</v>
      </c>
      <c r="G10" s="24">
        <v>9</v>
      </c>
    </row>
    <row r="11" spans="2:14" ht="15.75" x14ac:dyDescent="0.25">
      <c r="B11" s="23">
        <v>4</v>
      </c>
      <c r="C11" s="24">
        <v>4.5</v>
      </c>
      <c r="D11" s="24">
        <v>5</v>
      </c>
      <c r="E11" s="24">
        <v>6.3</v>
      </c>
      <c r="F11" s="24">
        <v>6</v>
      </c>
      <c r="G11" s="24">
        <v>8.3000000000000007</v>
      </c>
    </row>
    <row r="12" spans="2:14" ht="15.75" x14ac:dyDescent="0.25">
      <c r="B12" s="23">
        <v>5</v>
      </c>
      <c r="C12" s="24">
        <v>3.5</v>
      </c>
      <c r="D12" s="24">
        <v>6</v>
      </c>
      <c r="E12" s="24">
        <v>5</v>
      </c>
      <c r="F12" s="24">
        <v>7</v>
      </c>
      <c r="G12" s="24">
        <v>7</v>
      </c>
    </row>
    <row r="13" spans="2:14" ht="15.75" x14ac:dyDescent="0.25">
      <c r="B13" s="23">
        <v>6</v>
      </c>
      <c r="C13" s="24">
        <v>3</v>
      </c>
      <c r="D13" s="24">
        <v>7</v>
      </c>
      <c r="E13" s="24">
        <v>4.4000000000000004</v>
      </c>
      <c r="F13" s="24">
        <v>8</v>
      </c>
      <c r="G13" s="24">
        <v>6</v>
      </c>
    </row>
    <row r="14" spans="2:14" ht="15.75" x14ac:dyDescent="0.25">
      <c r="B14" s="23">
        <v>7</v>
      </c>
      <c r="C14" s="24">
        <v>2.7</v>
      </c>
      <c r="D14" s="24">
        <v>8</v>
      </c>
      <c r="E14" s="24">
        <v>4</v>
      </c>
      <c r="F14" s="24">
        <v>9</v>
      </c>
      <c r="G14" s="24">
        <v>5.6</v>
      </c>
    </row>
    <row r="15" spans="2:14" ht="16.5" thickBot="1" x14ac:dyDescent="0.3">
      <c r="B15" s="25">
        <v>8</v>
      </c>
      <c r="C15" s="26">
        <v>3</v>
      </c>
      <c r="D15" s="26">
        <v>9</v>
      </c>
      <c r="E15" s="26">
        <v>4.4000000000000004</v>
      </c>
      <c r="F15" s="26">
        <v>10</v>
      </c>
      <c r="G15" s="26">
        <v>6</v>
      </c>
    </row>
    <row r="17" spans="2:10" x14ac:dyDescent="0.25">
      <c r="B17" s="11" t="s">
        <v>23</v>
      </c>
    </row>
    <row r="18" spans="2:10" x14ac:dyDescent="0.25">
      <c r="B18" s="11" t="s">
        <v>35</v>
      </c>
    </row>
    <row r="19" spans="2:10" x14ac:dyDescent="0.25">
      <c r="B19" s="11" t="s">
        <v>36</v>
      </c>
    </row>
    <row r="20" spans="2:10" x14ac:dyDescent="0.25">
      <c r="B20" s="11" t="s">
        <v>60</v>
      </c>
    </row>
    <row r="21" spans="2:10" x14ac:dyDescent="0.25">
      <c r="B21" s="11" t="s">
        <v>61</v>
      </c>
    </row>
    <row r="22" spans="2:10" x14ac:dyDescent="0.25">
      <c r="B22" s="11" t="s">
        <v>62</v>
      </c>
    </row>
    <row r="23" spans="2:10" x14ac:dyDescent="0.25">
      <c r="B23" s="11" t="s">
        <v>63</v>
      </c>
    </row>
    <row r="26" spans="2:10" s="15" customFormat="1" x14ac:dyDescent="0.25">
      <c r="B26" s="13" t="s">
        <v>35</v>
      </c>
    </row>
    <row r="27" spans="2:10" s="15" customFormat="1" x14ac:dyDescent="0.25">
      <c r="B27" s="13" t="s">
        <v>36</v>
      </c>
    </row>
    <row r="28" spans="2:10" ht="15.75" outlineLevel="1" thickBot="1" x14ac:dyDescent="0.3"/>
    <row r="29" spans="2:10" ht="16.5" customHeight="1" outlineLevel="1" thickBot="1" x14ac:dyDescent="0.3">
      <c r="B29" s="93" t="s">
        <v>31</v>
      </c>
      <c r="C29" s="88"/>
      <c r="D29" s="89"/>
      <c r="E29" s="87" t="s">
        <v>32</v>
      </c>
      <c r="F29" s="88"/>
      <c r="G29" s="89"/>
      <c r="H29" s="87" t="s">
        <v>33</v>
      </c>
      <c r="I29" s="88"/>
      <c r="J29" s="94"/>
    </row>
    <row r="30" spans="2:10" ht="16.5" outlineLevel="1" thickBot="1" x14ac:dyDescent="0.3">
      <c r="B30" s="29" t="s">
        <v>34</v>
      </c>
      <c r="C30" s="22" t="s">
        <v>0</v>
      </c>
      <c r="D30" s="22" t="s">
        <v>37</v>
      </c>
      <c r="E30" s="22" t="s">
        <v>34</v>
      </c>
      <c r="F30" s="22" t="s">
        <v>0</v>
      </c>
      <c r="G30" s="22" t="s">
        <v>43</v>
      </c>
      <c r="H30" s="22" t="s">
        <v>34</v>
      </c>
      <c r="I30" s="22" t="s">
        <v>0</v>
      </c>
      <c r="J30" s="22" t="s">
        <v>44</v>
      </c>
    </row>
    <row r="31" spans="2:10" ht="16.5" outlineLevel="1" thickTop="1" x14ac:dyDescent="0.25">
      <c r="B31" s="30">
        <v>30</v>
      </c>
      <c r="C31" s="24">
        <v>14</v>
      </c>
      <c r="D31" s="24"/>
      <c r="E31" s="24">
        <v>40</v>
      </c>
      <c r="F31" s="24">
        <v>14</v>
      </c>
      <c r="G31" s="24"/>
      <c r="H31" s="24">
        <v>55</v>
      </c>
      <c r="I31" s="24">
        <v>15</v>
      </c>
      <c r="J31" s="24"/>
    </row>
    <row r="32" spans="2:10" ht="15.75" outlineLevel="1" x14ac:dyDescent="0.25">
      <c r="B32" s="30">
        <v>20</v>
      </c>
      <c r="C32" s="24">
        <v>10</v>
      </c>
      <c r="D32" s="27">
        <f t="shared" ref="D32:D38" si="0">+(C32-C31)/(B32-B31)</f>
        <v>0.4</v>
      </c>
      <c r="E32" s="24">
        <v>30</v>
      </c>
      <c r="F32" s="24">
        <v>11</v>
      </c>
      <c r="G32" s="27">
        <f t="shared" ref="G32:G38" si="1">+(F32-F31)/(E32-E31)</f>
        <v>0.3</v>
      </c>
      <c r="H32" s="24">
        <v>45</v>
      </c>
      <c r="I32" s="24">
        <v>12</v>
      </c>
      <c r="J32" s="27">
        <f t="shared" ref="J32:J38" si="2">+(I32-I31)/(H32-H31)</f>
        <v>0.3</v>
      </c>
    </row>
    <row r="33" spans="2:11" ht="15.75" outlineLevel="1" x14ac:dyDescent="0.25">
      <c r="B33" s="30">
        <v>30</v>
      </c>
      <c r="C33" s="24">
        <v>6</v>
      </c>
      <c r="D33" s="24">
        <f t="shared" si="0"/>
        <v>-0.4</v>
      </c>
      <c r="E33" s="24">
        <v>40</v>
      </c>
      <c r="F33" s="24">
        <v>8</v>
      </c>
      <c r="G33" s="24">
        <f t="shared" si="1"/>
        <v>-0.3</v>
      </c>
      <c r="H33" s="24">
        <v>55</v>
      </c>
      <c r="I33" s="24">
        <v>9.5</v>
      </c>
      <c r="J33" s="24">
        <f t="shared" si="2"/>
        <v>-0.25</v>
      </c>
    </row>
    <row r="34" spans="2:11" ht="15.75" outlineLevel="1" x14ac:dyDescent="0.25">
      <c r="B34" s="30">
        <v>40</v>
      </c>
      <c r="C34" s="24">
        <v>4.5</v>
      </c>
      <c r="D34" s="24">
        <f t="shared" si="0"/>
        <v>-0.15</v>
      </c>
      <c r="E34" s="24">
        <v>50</v>
      </c>
      <c r="F34" s="24">
        <v>6.5</v>
      </c>
      <c r="G34" s="24">
        <f t="shared" si="1"/>
        <v>-0.15</v>
      </c>
      <c r="H34" s="24">
        <v>60</v>
      </c>
      <c r="I34" s="24">
        <v>8.5</v>
      </c>
      <c r="J34" s="24">
        <f t="shared" si="2"/>
        <v>-0.2</v>
      </c>
    </row>
    <row r="35" spans="2:11" ht="15.75" outlineLevel="1" x14ac:dyDescent="0.25">
      <c r="B35" s="30">
        <v>50</v>
      </c>
      <c r="C35" s="24">
        <v>3.5</v>
      </c>
      <c r="D35" s="24">
        <f t="shared" si="0"/>
        <v>-0.1</v>
      </c>
      <c r="E35" s="24">
        <v>60</v>
      </c>
      <c r="F35" s="24">
        <v>5</v>
      </c>
      <c r="G35" s="24">
        <f t="shared" si="1"/>
        <v>-0.15</v>
      </c>
      <c r="H35" s="24">
        <v>70</v>
      </c>
      <c r="I35" s="24">
        <v>7</v>
      </c>
      <c r="J35" s="24">
        <f t="shared" si="2"/>
        <v>-0.15</v>
      </c>
    </row>
    <row r="36" spans="2:11" ht="15.75" outlineLevel="1" x14ac:dyDescent="0.25">
      <c r="B36" s="30">
        <v>60</v>
      </c>
      <c r="C36" s="24">
        <v>3</v>
      </c>
      <c r="D36" s="24">
        <f t="shared" si="0"/>
        <v>-0.05</v>
      </c>
      <c r="E36" s="24">
        <v>70</v>
      </c>
      <c r="F36" s="24">
        <v>4.5</v>
      </c>
      <c r="G36" s="24">
        <f t="shared" si="1"/>
        <v>-0.05</v>
      </c>
      <c r="H36" s="24">
        <v>80</v>
      </c>
      <c r="I36" s="24">
        <v>6</v>
      </c>
      <c r="J36" s="24">
        <f t="shared" si="2"/>
        <v>-0.1</v>
      </c>
    </row>
    <row r="37" spans="2:11" ht="15.75" outlineLevel="1" x14ac:dyDescent="0.25">
      <c r="B37" s="30">
        <v>70</v>
      </c>
      <c r="C37" s="24">
        <v>2.5</v>
      </c>
      <c r="D37" s="24">
        <f t="shared" si="0"/>
        <v>-0.05</v>
      </c>
      <c r="E37" s="24">
        <v>80</v>
      </c>
      <c r="F37" s="24">
        <v>4</v>
      </c>
      <c r="G37" s="24">
        <f t="shared" si="1"/>
        <v>-0.05</v>
      </c>
      <c r="H37" s="24">
        <v>90</v>
      </c>
      <c r="I37" s="24">
        <v>5.5</v>
      </c>
      <c r="J37" s="24">
        <f t="shared" si="2"/>
        <v>-0.05</v>
      </c>
    </row>
    <row r="38" spans="2:11" ht="16.5" outlineLevel="1" thickBot="1" x14ac:dyDescent="0.3">
      <c r="B38" s="31">
        <v>80</v>
      </c>
      <c r="C38" s="26">
        <v>3</v>
      </c>
      <c r="D38" s="28">
        <f t="shared" si="0"/>
        <v>0.05</v>
      </c>
      <c r="E38" s="26">
        <v>90</v>
      </c>
      <c r="F38" s="26">
        <v>4.5</v>
      </c>
      <c r="G38" s="28">
        <f t="shared" si="1"/>
        <v>0.05</v>
      </c>
      <c r="H38" s="26">
        <v>100</v>
      </c>
      <c r="I38" s="26">
        <v>6</v>
      </c>
      <c r="J38" s="28">
        <f t="shared" si="2"/>
        <v>0.05</v>
      </c>
    </row>
    <row r="39" spans="2:11" outlineLevel="1" x14ac:dyDescent="0.25">
      <c r="K39" s="61" t="s">
        <v>38</v>
      </c>
    </row>
    <row r="40" spans="2:11" outlineLevel="1" x14ac:dyDescent="0.25"/>
    <row r="42" spans="2:11" s="15" customFormat="1" x14ac:dyDescent="0.25">
      <c r="B42" s="13" t="s">
        <v>60</v>
      </c>
    </row>
    <row r="43" spans="2:11" outlineLevel="1" x14ac:dyDescent="0.25"/>
    <row r="44" spans="2:11" outlineLevel="1" x14ac:dyDescent="0.25">
      <c r="B44" t="s">
        <v>132</v>
      </c>
      <c r="C44">
        <v>2</v>
      </c>
      <c r="D44">
        <f>+C44/C45</f>
        <v>0.2</v>
      </c>
    </row>
    <row r="45" spans="2:11" outlineLevel="1" x14ac:dyDescent="0.25">
      <c r="B45" t="s">
        <v>133</v>
      </c>
      <c r="C45">
        <v>10</v>
      </c>
    </row>
    <row r="46" spans="2:11" outlineLevel="1" x14ac:dyDescent="0.25">
      <c r="B46" t="s">
        <v>39</v>
      </c>
      <c r="C46" t="s">
        <v>49</v>
      </c>
    </row>
    <row r="47" spans="2:11" outlineLevel="1" x14ac:dyDescent="0.25">
      <c r="B47" t="s">
        <v>134</v>
      </c>
    </row>
    <row r="48" spans="2:11" ht="21" outlineLevel="1" x14ac:dyDescent="0.35">
      <c r="B48" s="79" t="s">
        <v>135</v>
      </c>
    </row>
    <row r="49" spans="2:3" outlineLevel="1" x14ac:dyDescent="0.25">
      <c r="B49" t="s">
        <v>48</v>
      </c>
    </row>
    <row r="50" spans="2:3" outlineLevel="1" x14ac:dyDescent="0.25">
      <c r="B50" t="s">
        <v>50</v>
      </c>
    </row>
    <row r="51" spans="2:3" outlineLevel="1" x14ac:dyDescent="0.25">
      <c r="B51" t="s">
        <v>52</v>
      </c>
    </row>
    <row r="52" spans="2:3" outlineLevel="1" x14ac:dyDescent="0.25">
      <c r="B52" t="s">
        <v>51</v>
      </c>
    </row>
    <row r="53" spans="2:3" outlineLevel="1" x14ac:dyDescent="0.25">
      <c r="B53" t="s">
        <v>41</v>
      </c>
      <c r="C53" t="s">
        <v>42</v>
      </c>
    </row>
    <row r="54" spans="2:3" outlineLevel="1" x14ac:dyDescent="0.25">
      <c r="B54">
        <v>0</v>
      </c>
      <c r="C54">
        <v>16</v>
      </c>
    </row>
    <row r="55" spans="2:3" outlineLevel="1" x14ac:dyDescent="0.25">
      <c r="B55">
        <v>80</v>
      </c>
      <c r="C55">
        <v>0</v>
      </c>
    </row>
    <row r="56" spans="2:3" outlineLevel="1" x14ac:dyDescent="0.25"/>
    <row r="59" spans="2:3" s="15" customFormat="1" x14ac:dyDescent="0.25">
      <c r="B59" s="13" t="s">
        <v>61</v>
      </c>
    </row>
    <row r="60" spans="2:3" outlineLevel="1" x14ac:dyDescent="0.25"/>
    <row r="61" spans="2:3" outlineLevel="1" x14ac:dyDescent="0.25">
      <c r="B61" t="s">
        <v>45</v>
      </c>
      <c r="C61">
        <v>2</v>
      </c>
    </row>
    <row r="62" spans="2:3" outlineLevel="1" x14ac:dyDescent="0.25">
      <c r="B62" t="s">
        <v>40</v>
      </c>
      <c r="C62">
        <v>10</v>
      </c>
    </row>
    <row r="63" spans="2:3" outlineLevel="1" x14ac:dyDescent="0.25">
      <c r="B63" t="s">
        <v>39</v>
      </c>
      <c r="C63">
        <v>120</v>
      </c>
    </row>
    <row r="64" spans="2:3" outlineLevel="1" x14ac:dyDescent="0.25">
      <c r="B64" t="s">
        <v>46</v>
      </c>
    </row>
    <row r="65" spans="2:3" outlineLevel="1" x14ac:dyDescent="0.25">
      <c r="B65" t="s">
        <v>47</v>
      </c>
    </row>
    <row r="66" spans="2:3" outlineLevel="1" x14ac:dyDescent="0.25">
      <c r="B66" t="s">
        <v>53</v>
      </c>
    </row>
    <row r="67" spans="2:3" outlineLevel="1" x14ac:dyDescent="0.25"/>
    <row r="68" spans="2:3" outlineLevel="1" x14ac:dyDescent="0.25">
      <c r="B68" t="s">
        <v>41</v>
      </c>
      <c r="C68" t="s">
        <v>42</v>
      </c>
    </row>
    <row r="69" spans="2:3" outlineLevel="1" x14ac:dyDescent="0.25">
      <c r="B69">
        <v>0</v>
      </c>
      <c r="C69">
        <v>12</v>
      </c>
    </row>
    <row r="70" spans="2:3" outlineLevel="1" x14ac:dyDescent="0.25">
      <c r="B70">
        <v>60</v>
      </c>
      <c r="C70">
        <v>0</v>
      </c>
    </row>
    <row r="71" spans="2:3" outlineLevel="1" x14ac:dyDescent="0.25"/>
    <row r="72" spans="2:3" outlineLevel="1" x14ac:dyDescent="0.25"/>
    <row r="75" spans="2:3" s="15" customFormat="1" x14ac:dyDescent="0.25">
      <c r="B75" s="13" t="s">
        <v>54</v>
      </c>
    </row>
    <row r="76" spans="2:3" outlineLevel="1" x14ac:dyDescent="0.25"/>
    <row r="77" spans="2:3" outlineLevel="1" x14ac:dyDescent="0.25">
      <c r="B77" t="s">
        <v>55</v>
      </c>
    </row>
    <row r="78" spans="2:3" outlineLevel="1" x14ac:dyDescent="0.25"/>
    <row r="79" spans="2:3" outlineLevel="1" x14ac:dyDescent="0.25">
      <c r="B79" t="s">
        <v>56</v>
      </c>
    </row>
    <row r="80" spans="2:3" outlineLevel="1" x14ac:dyDescent="0.25"/>
    <row r="81" spans="2:14" outlineLevel="1" x14ac:dyDescent="0.25">
      <c r="B81" t="s">
        <v>57</v>
      </c>
    </row>
    <row r="82" spans="2:14" outlineLevel="1" x14ac:dyDescent="0.25"/>
    <row r="83" spans="2:14" outlineLevel="1" x14ac:dyDescent="0.25">
      <c r="B83" t="s">
        <v>41</v>
      </c>
      <c r="C83" t="s">
        <v>42</v>
      </c>
    </row>
    <row r="84" spans="2:14" outlineLevel="1" x14ac:dyDescent="0.25">
      <c r="B84">
        <v>0</v>
      </c>
      <c r="C84">
        <v>20.5</v>
      </c>
    </row>
    <row r="85" spans="2:14" outlineLevel="1" x14ac:dyDescent="0.25">
      <c r="B85">
        <v>103</v>
      </c>
      <c r="C85">
        <v>0</v>
      </c>
    </row>
    <row r="86" spans="2:14" outlineLevel="1" x14ac:dyDescent="0.25"/>
    <row r="87" spans="2:14" outlineLevel="1" x14ac:dyDescent="0.25"/>
    <row r="88" spans="2:14" outlineLevel="1" x14ac:dyDescent="0.25"/>
    <row r="91" spans="2:14" s="15" customFormat="1" x14ac:dyDescent="0.25">
      <c r="B91" s="15" t="s">
        <v>59</v>
      </c>
      <c r="C91" s="13"/>
      <c r="D91" s="14"/>
      <c r="E91" s="14"/>
      <c r="F91" s="14"/>
      <c r="G91" s="14"/>
      <c r="H91" s="14"/>
      <c r="I91" s="14"/>
      <c r="J91" s="14"/>
      <c r="K91" s="14"/>
      <c r="L91" s="14"/>
      <c r="M91" s="14"/>
      <c r="N91" s="14"/>
    </row>
    <row r="92" spans="2:14" outlineLevel="1" x14ac:dyDescent="0.25">
      <c r="B92" s="11"/>
    </row>
    <row r="93" spans="2:14" ht="21" outlineLevel="1" x14ac:dyDescent="0.35">
      <c r="C93" s="79" t="s">
        <v>135</v>
      </c>
    </row>
    <row r="94" spans="2:14" outlineLevel="1" x14ac:dyDescent="0.25"/>
    <row r="95" spans="2:14" outlineLevel="1" x14ac:dyDescent="0.25"/>
    <row r="96" spans="2:14" outlineLevel="1" x14ac:dyDescent="0.25">
      <c r="B96" t="s">
        <v>45</v>
      </c>
      <c r="C96">
        <v>1.3</v>
      </c>
    </row>
    <row r="97" spans="2:3" outlineLevel="1" x14ac:dyDescent="0.25">
      <c r="B97" t="s">
        <v>40</v>
      </c>
      <c r="C97">
        <v>10</v>
      </c>
    </row>
    <row r="98" spans="2:3" outlineLevel="1" x14ac:dyDescent="0.25">
      <c r="B98" t="s">
        <v>39</v>
      </c>
      <c r="C98">
        <v>160</v>
      </c>
    </row>
    <row r="99" spans="2:3" outlineLevel="1" x14ac:dyDescent="0.25"/>
    <row r="100" spans="2:3" outlineLevel="1" x14ac:dyDescent="0.25">
      <c r="B100" t="s">
        <v>58</v>
      </c>
    </row>
    <row r="101" spans="2:3" outlineLevel="1" x14ac:dyDescent="0.25">
      <c r="B101" t="s">
        <v>41</v>
      </c>
      <c r="C101" t="s">
        <v>42</v>
      </c>
    </row>
    <row r="102" spans="2:3" outlineLevel="1" x14ac:dyDescent="0.25">
      <c r="B102">
        <v>0</v>
      </c>
      <c r="C102">
        <v>16</v>
      </c>
    </row>
    <row r="103" spans="2:3" outlineLevel="1" x14ac:dyDescent="0.25">
      <c r="B103">
        <v>123</v>
      </c>
      <c r="C103">
        <v>0</v>
      </c>
    </row>
    <row r="104" spans="2:3" outlineLevel="1" x14ac:dyDescent="0.25"/>
    <row r="105" spans="2:3" outlineLevel="1" x14ac:dyDescent="0.25"/>
    <row r="106" spans="2:3" outlineLevel="1" x14ac:dyDescent="0.25"/>
  </sheetData>
  <mergeCells count="7">
    <mergeCell ref="E29:G29"/>
    <mergeCell ref="B4:N4"/>
    <mergeCell ref="B6:C6"/>
    <mergeCell ref="D6:E6"/>
    <mergeCell ref="F6:G6"/>
    <mergeCell ref="B29:D29"/>
    <mergeCell ref="H29:J29"/>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B2:N45"/>
  <sheetViews>
    <sheetView topLeftCell="A4" zoomScale="120" zoomScaleNormal="120" workbookViewId="0">
      <selection activeCell="Q37" sqref="Q37"/>
    </sheetView>
  </sheetViews>
  <sheetFormatPr baseColWidth="10" defaultRowHeight="15" outlineLevelRow="1" x14ac:dyDescent="0.25"/>
  <sheetData>
    <row r="2" spans="2:14" s="7" customFormat="1" ht="15.75" x14ac:dyDescent="0.25">
      <c r="C2" s="7" t="s">
        <v>10</v>
      </c>
      <c r="D2" s="8"/>
      <c r="E2" s="8"/>
      <c r="F2" s="8"/>
      <c r="G2" s="8"/>
      <c r="H2" s="8"/>
      <c r="I2" s="8"/>
      <c r="J2" s="8"/>
      <c r="K2" s="8"/>
      <c r="L2" s="8"/>
      <c r="M2" s="8"/>
      <c r="N2" s="8"/>
    </row>
    <row r="4" spans="2:14" x14ac:dyDescent="0.25">
      <c r="B4" s="11" t="s">
        <v>112</v>
      </c>
    </row>
    <row r="5" spans="2:14" x14ac:dyDescent="0.25">
      <c r="B5" s="56"/>
    </row>
    <row r="6" spans="2:14" x14ac:dyDescent="0.25">
      <c r="B6" s="56"/>
    </row>
    <row r="7" spans="2:14" x14ac:dyDescent="0.25">
      <c r="B7" s="11" t="s">
        <v>23</v>
      </c>
    </row>
    <row r="8" spans="2:14" x14ac:dyDescent="0.25">
      <c r="B8" s="11" t="s">
        <v>113</v>
      </c>
    </row>
    <row r="9" spans="2:14" x14ac:dyDescent="0.25">
      <c r="B9" s="11" t="s">
        <v>66</v>
      </c>
    </row>
    <row r="10" spans="2:14" x14ac:dyDescent="0.25">
      <c r="B10" s="11" t="s">
        <v>67</v>
      </c>
    </row>
    <row r="12" spans="2:14" x14ac:dyDescent="0.25">
      <c r="B12" s="84" t="s">
        <v>138</v>
      </c>
      <c r="C12" s="82">
        <v>600</v>
      </c>
    </row>
    <row r="13" spans="2:14" x14ac:dyDescent="0.25">
      <c r="B13" s="84" t="s">
        <v>139</v>
      </c>
      <c r="C13" s="82" t="s">
        <v>140</v>
      </c>
    </row>
    <row r="14" spans="2:14" x14ac:dyDescent="0.25">
      <c r="B14" s="84" t="s">
        <v>136</v>
      </c>
      <c r="C14" s="82"/>
    </row>
    <row r="15" spans="2:14" x14ac:dyDescent="0.25">
      <c r="B15" s="84" t="s">
        <v>137</v>
      </c>
      <c r="C15" s="82"/>
    </row>
    <row r="17" spans="2:9" outlineLevel="1" x14ac:dyDescent="0.25"/>
    <row r="18" spans="2:9" outlineLevel="1" x14ac:dyDescent="0.25"/>
    <row r="19" spans="2:9" outlineLevel="1" x14ac:dyDescent="0.25">
      <c r="B19" s="3" t="s">
        <v>114</v>
      </c>
      <c r="C19" s="3" t="s">
        <v>115</v>
      </c>
      <c r="D19" s="3" t="s">
        <v>116</v>
      </c>
      <c r="E19" s="3" t="s">
        <v>76</v>
      </c>
      <c r="F19" s="3" t="s">
        <v>78</v>
      </c>
      <c r="G19" s="3" t="s">
        <v>80</v>
      </c>
      <c r="H19" s="3" t="s">
        <v>82</v>
      </c>
      <c r="I19" s="3" t="s">
        <v>84</v>
      </c>
    </row>
    <row r="20" spans="2:9" outlineLevel="1" x14ac:dyDescent="0.25">
      <c r="B20" s="3">
        <v>0</v>
      </c>
      <c r="C20" s="3">
        <v>600</v>
      </c>
      <c r="D20" s="4">
        <v>0</v>
      </c>
      <c r="E20" s="4">
        <f>+D20+C20</f>
        <v>600</v>
      </c>
      <c r="F20" s="4"/>
      <c r="G20" s="4"/>
      <c r="H20" s="4"/>
      <c r="I20" s="4"/>
    </row>
    <row r="21" spans="2:9" outlineLevel="1" x14ac:dyDescent="0.25">
      <c r="B21" s="3">
        <v>5</v>
      </c>
      <c r="C21" s="3">
        <f>+C20</f>
        <v>600</v>
      </c>
      <c r="D21" s="4">
        <f>0.14*B21*B21*B21-7*B21*B21+150*B21</f>
        <v>592.5</v>
      </c>
      <c r="E21" s="4">
        <f t="shared" ref="E21:E28" si="0">+D21+C21</f>
        <v>1192.5</v>
      </c>
      <c r="F21" s="4">
        <f>+C21/B21</f>
        <v>120</v>
      </c>
      <c r="G21" s="4">
        <f>+D21/B21</f>
        <v>118.5</v>
      </c>
      <c r="H21" s="4">
        <f>+E21/B21</f>
        <v>238.5</v>
      </c>
      <c r="I21" s="4">
        <f>+(E21-E20)/(B21-B20)</f>
        <v>118.5</v>
      </c>
    </row>
    <row r="22" spans="2:9" outlineLevel="1" x14ac:dyDescent="0.25">
      <c r="B22" s="3">
        <v>10</v>
      </c>
      <c r="C22" s="3">
        <f t="shared" ref="C22:C28" si="1">+C21</f>
        <v>600</v>
      </c>
      <c r="D22" s="4">
        <f t="shared" ref="D22:D28" si="2">0.14*B22*B22*B22-7*B22*B22+150*B22</f>
        <v>940</v>
      </c>
      <c r="E22" s="4">
        <f t="shared" si="0"/>
        <v>1540</v>
      </c>
      <c r="F22" s="4">
        <f t="shared" ref="F22:F28" si="3">+C22/B22</f>
        <v>60</v>
      </c>
      <c r="G22" s="4">
        <f t="shared" ref="G22:G28" si="4">+D22/B22</f>
        <v>94</v>
      </c>
      <c r="H22" s="4">
        <f t="shared" ref="H22:H28" si="5">+E22/B22</f>
        <v>154</v>
      </c>
      <c r="I22" s="4">
        <f t="shared" ref="I22:I28" si="6">+(E22-E21)/(B22-B21)</f>
        <v>69.5</v>
      </c>
    </row>
    <row r="23" spans="2:9" outlineLevel="1" x14ac:dyDescent="0.25">
      <c r="B23" s="3">
        <v>15</v>
      </c>
      <c r="C23" s="3">
        <f t="shared" si="1"/>
        <v>600</v>
      </c>
      <c r="D23" s="4">
        <f t="shared" si="2"/>
        <v>1147.5</v>
      </c>
      <c r="E23" s="4">
        <f t="shared" si="0"/>
        <v>1747.5</v>
      </c>
      <c r="F23" s="4">
        <f t="shared" si="3"/>
        <v>40</v>
      </c>
      <c r="G23" s="4">
        <f t="shared" si="4"/>
        <v>76.5</v>
      </c>
      <c r="H23" s="4">
        <f t="shared" si="5"/>
        <v>116.5</v>
      </c>
      <c r="I23" s="4">
        <f t="shared" si="6"/>
        <v>41.5</v>
      </c>
    </row>
    <row r="24" spans="2:9" outlineLevel="1" x14ac:dyDescent="0.25">
      <c r="B24" s="3">
        <v>20</v>
      </c>
      <c r="C24" s="3">
        <f t="shared" si="1"/>
        <v>600</v>
      </c>
      <c r="D24" s="4">
        <f t="shared" si="2"/>
        <v>1320.0000000000002</v>
      </c>
      <c r="E24" s="4">
        <f t="shared" si="0"/>
        <v>1920.0000000000002</v>
      </c>
      <c r="F24" s="4">
        <f t="shared" si="3"/>
        <v>30</v>
      </c>
      <c r="G24" s="4">
        <f t="shared" si="4"/>
        <v>66.000000000000014</v>
      </c>
      <c r="H24" s="4">
        <f t="shared" si="5"/>
        <v>96.000000000000014</v>
      </c>
      <c r="I24" s="4">
        <f t="shared" si="6"/>
        <v>34.500000000000043</v>
      </c>
    </row>
    <row r="25" spans="2:9" outlineLevel="1" x14ac:dyDescent="0.25">
      <c r="B25" s="3">
        <v>25</v>
      </c>
      <c r="C25" s="3">
        <f t="shared" si="1"/>
        <v>600</v>
      </c>
      <c r="D25" s="4">
        <f t="shared" si="2"/>
        <v>1562.5000000000005</v>
      </c>
      <c r="E25" s="4">
        <f t="shared" si="0"/>
        <v>2162.5000000000005</v>
      </c>
      <c r="F25" s="4">
        <f t="shared" si="3"/>
        <v>24</v>
      </c>
      <c r="G25" s="4">
        <f t="shared" si="4"/>
        <v>62.500000000000021</v>
      </c>
      <c r="H25" s="4">
        <f t="shared" si="5"/>
        <v>86.500000000000014</v>
      </c>
      <c r="I25" s="4">
        <f t="shared" si="6"/>
        <v>48.500000000000043</v>
      </c>
    </row>
    <row r="26" spans="2:9" outlineLevel="1" x14ac:dyDescent="0.25">
      <c r="B26" s="3">
        <v>31</v>
      </c>
      <c r="C26" s="3">
        <f t="shared" si="1"/>
        <v>600</v>
      </c>
      <c r="D26" s="4">
        <f t="shared" si="2"/>
        <v>2093.7400000000007</v>
      </c>
      <c r="E26" s="4">
        <f t="shared" si="0"/>
        <v>2693.7400000000007</v>
      </c>
      <c r="F26" s="4">
        <f t="shared" si="3"/>
        <v>19.35483870967742</v>
      </c>
      <c r="G26" s="4">
        <f t="shared" si="4"/>
        <v>67.54000000000002</v>
      </c>
      <c r="H26" s="4">
        <f t="shared" si="5"/>
        <v>86.894838709677444</v>
      </c>
      <c r="I26" s="4">
        <f t="shared" si="6"/>
        <v>88.540000000000035</v>
      </c>
    </row>
    <row r="27" spans="2:9" outlineLevel="1" x14ac:dyDescent="0.25">
      <c r="B27" s="3">
        <v>35</v>
      </c>
      <c r="C27" s="3">
        <f t="shared" si="1"/>
        <v>600</v>
      </c>
      <c r="D27" s="4">
        <f t="shared" si="2"/>
        <v>2677.5</v>
      </c>
      <c r="E27" s="4">
        <f t="shared" si="0"/>
        <v>3277.5</v>
      </c>
      <c r="F27" s="4">
        <f t="shared" si="3"/>
        <v>17.142857142857142</v>
      </c>
      <c r="G27" s="4">
        <f t="shared" si="4"/>
        <v>76.5</v>
      </c>
      <c r="H27" s="4">
        <f t="shared" si="5"/>
        <v>93.642857142857139</v>
      </c>
      <c r="I27" s="4">
        <f t="shared" si="6"/>
        <v>145.93999999999983</v>
      </c>
    </row>
    <row r="28" spans="2:9" outlineLevel="1" x14ac:dyDescent="0.25">
      <c r="B28" s="3">
        <v>40</v>
      </c>
      <c r="C28" s="3">
        <f t="shared" si="1"/>
        <v>600</v>
      </c>
      <c r="D28" s="4">
        <f t="shared" si="2"/>
        <v>3760.0000000000018</v>
      </c>
      <c r="E28" s="4">
        <f t="shared" si="0"/>
        <v>4360.0000000000018</v>
      </c>
      <c r="F28" s="4">
        <f t="shared" si="3"/>
        <v>15</v>
      </c>
      <c r="G28" s="4">
        <f t="shared" si="4"/>
        <v>94.000000000000043</v>
      </c>
      <c r="H28" s="4">
        <f t="shared" si="5"/>
        <v>109.00000000000004</v>
      </c>
      <c r="I28" s="4">
        <f t="shared" si="6"/>
        <v>216.50000000000037</v>
      </c>
    </row>
    <row r="29" spans="2:9" outlineLevel="1" x14ac:dyDescent="0.25"/>
    <row r="30" spans="2:9" outlineLevel="1" x14ac:dyDescent="0.25"/>
    <row r="31" spans="2:9" outlineLevel="1" x14ac:dyDescent="0.25"/>
    <row r="32" spans="2:9" outlineLevel="1" x14ac:dyDescent="0.25"/>
    <row r="33" outlineLevel="1" x14ac:dyDescent="0.25"/>
    <row r="34" outlineLevel="1" x14ac:dyDescent="0.25"/>
    <row r="35" outlineLevel="1" x14ac:dyDescent="0.25"/>
    <row r="36" outlineLevel="1" x14ac:dyDescent="0.25"/>
    <row r="37" outlineLevel="1" x14ac:dyDescent="0.25"/>
    <row r="38" outlineLevel="1" x14ac:dyDescent="0.25"/>
    <row r="39" outlineLevel="1" x14ac:dyDescent="0.25"/>
    <row r="40" outlineLevel="1" x14ac:dyDescent="0.25"/>
    <row r="41" outlineLevel="1" x14ac:dyDescent="0.25"/>
    <row r="42" outlineLevel="1" x14ac:dyDescent="0.25"/>
    <row r="43" outlineLevel="1" x14ac:dyDescent="0.25"/>
    <row r="44" outlineLevel="1" x14ac:dyDescent="0.25"/>
    <row r="45" outlineLevel="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B2:N72"/>
  <sheetViews>
    <sheetView topLeftCell="A34" zoomScale="115" zoomScaleNormal="115" workbookViewId="0">
      <selection activeCell="L49" activeCellId="1" sqref="J49 L49"/>
    </sheetView>
  </sheetViews>
  <sheetFormatPr baseColWidth="10" defaultRowHeight="15" outlineLevelRow="1" x14ac:dyDescent="0.25"/>
  <sheetData>
    <row r="2" spans="2:14" s="7" customFormat="1" ht="15.75" x14ac:dyDescent="0.25">
      <c r="C2" s="7" t="s">
        <v>10</v>
      </c>
      <c r="D2" s="8"/>
      <c r="E2" s="8"/>
      <c r="F2" s="8"/>
      <c r="G2" s="8"/>
      <c r="H2" s="8"/>
      <c r="I2" s="8"/>
      <c r="J2" s="8"/>
      <c r="K2" s="8"/>
      <c r="L2" s="8"/>
      <c r="M2" s="8"/>
      <c r="N2" s="8"/>
    </row>
    <row r="4" spans="2:14" ht="60" customHeight="1" x14ac:dyDescent="0.25">
      <c r="B4" s="86" t="s">
        <v>86</v>
      </c>
      <c r="C4" s="86"/>
      <c r="D4" s="86"/>
      <c r="E4" s="86"/>
      <c r="F4" s="86"/>
      <c r="G4" s="86"/>
      <c r="H4" s="86"/>
      <c r="I4" s="86"/>
      <c r="J4" s="86"/>
      <c r="K4" s="86"/>
      <c r="L4" s="86"/>
      <c r="M4" s="86"/>
      <c r="N4" s="86"/>
    </row>
    <row r="5" spans="2:14" ht="15.75" thickBot="1" x14ac:dyDescent="0.3"/>
    <row r="6" spans="2:14" ht="16.5" thickBot="1" x14ac:dyDescent="0.3">
      <c r="B6" s="93" t="s">
        <v>87</v>
      </c>
      <c r="C6" s="88"/>
      <c r="D6" s="93" t="s">
        <v>88</v>
      </c>
      <c r="E6" s="94"/>
      <c r="F6" s="88" t="s">
        <v>89</v>
      </c>
      <c r="G6" s="88"/>
      <c r="H6" s="93" t="s">
        <v>90</v>
      </c>
      <c r="I6" s="94"/>
      <c r="J6" s="88" t="s">
        <v>91</v>
      </c>
      <c r="K6" s="94"/>
    </row>
    <row r="7" spans="2:14" ht="32.25" thickBot="1" x14ac:dyDescent="0.3">
      <c r="B7" s="31" t="s">
        <v>4</v>
      </c>
      <c r="C7" s="44" t="s">
        <v>92</v>
      </c>
      <c r="D7" s="31" t="s">
        <v>4</v>
      </c>
      <c r="E7" s="37" t="s">
        <v>92</v>
      </c>
      <c r="F7" s="37" t="s">
        <v>4</v>
      </c>
      <c r="G7" s="44" t="s">
        <v>92</v>
      </c>
      <c r="H7" s="31" t="s">
        <v>4</v>
      </c>
      <c r="I7" s="37" t="s">
        <v>92</v>
      </c>
      <c r="J7" s="37" t="s">
        <v>4</v>
      </c>
      <c r="K7" s="37" t="s">
        <v>92</v>
      </c>
    </row>
    <row r="8" spans="2:14" ht="15.75" x14ac:dyDescent="0.25">
      <c r="B8" s="38">
        <v>50</v>
      </c>
      <c r="C8" s="45">
        <v>775</v>
      </c>
      <c r="D8" s="38">
        <v>100</v>
      </c>
      <c r="E8" s="39">
        <v>775</v>
      </c>
      <c r="F8" s="48">
        <v>250</v>
      </c>
      <c r="G8" s="45">
        <v>500</v>
      </c>
      <c r="H8" s="38">
        <v>400</v>
      </c>
      <c r="I8" s="39">
        <v>500</v>
      </c>
      <c r="J8" s="48">
        <v>450</v>
      </c>
      <c r="K8" s="39">
        <v>600</v>
      </c>
    </row>
    <row r="9" spans="2:14" ht="15.75" x14ac:dyDescent="0.25">
      <c r="B9" s="40">
        <v>100</v>
      </c>
      <c r="C9" s="46">
        <v>650</v>
      </c>
      <c r="D9" s="40">
        <v>150</v>
      </c>
      <c r="E9" s="41">
        <v>600</v>
      </c>
      <c r="F9" s="49">
        <v>300</v>
      </c>
      <c r="G9" s="46">
        <v>425</v>
      </c>
      <c r="H9" s="40">
        <v>450</v>
      </c>
      <c r="I9" s="41">
        <v>475</v>
      </c>
      <c r="J9" s="49">
        <v>500</v>
      </c>
      <c r="K9" s="41">
        <v>550</v>
      </c>
    </row>
    <row r="10" spans="2:14" ht="15.75" x14ac:dyDescent="0.25">
      <c r="B10" s="40">
        <v>150</v>
      </c>
      <c r="C10" s="46">
        <v>600</v>
      </c>
      <c r="D10" s="40">
        <v>200</v>
      </c>
      <c r="E10" s="41">
        <v>500</v>
      </c>
      <c r="F10" s="49">
        <v>350</v>
      </c>
      <c r="G10" s="46">
        <v>400</v>
      </c>
      <c r="H10" s="40">
        <v>500</v>
      </c>
      <c r="I10" s="41">
        <v>500</v>
      </c>
      <c r="J10" s="49">
        <v>550</v>
      </c>
      <c r="K10" s="41">
        <v>575</v>
      </c>
    </row>
    <row r="11" spans="2:14" ht="15.75" x14ac:dyDescent="0.25">
      <c r="B11" s="40">
        <v>200</v>
      </c>
      <c r="C11" s="46">
        <v>587.5</v>
      </c>
      <c r="D11" s="40">
        <v>250</v>
      </c>
      <c r="E11" s="41">
        <v>475</v>
      </c>
      <c r="F11" s="49">
        <v>400</v>
      </c>
      <c r="G11" s="46">
        <v>425</v>
      </c>
      <c r="H11" s="40">
        <v>550</v>
      </c>
      <c r="I11" s="41">
        <v>600</v>
      </c>
      <c r="J11" s="49">
        <v>600</v>
      </c>
      <c r="K11" s="41">
        <v>650</v>
      </c>
    </row>
    <row r="12" spans="2:14" ht="16.5" thickBot="1" x14ac:dyDescent="0.3">
      <c r="B12" s="42">
        <v>250</v>
      </c>
      <c r="C12" s="47">
        <v>650</v>
      </c>
      <c r="D12" s="42">
        <v>300</v>
      </c>
      <c r="E12" s="43">
        <v>550</v>
      </c>
      <c r="F12" s="50">
        <v>450</v>
      </c>
      <c r="G12" s="47">
        <v>500</v>
      </c>
      <c r="H12" s="42">
        <v>600</v>
      </c>
      <c r="I12" s="43">
        <v>750</v>
      </c>
      <c r="J12" s="50">
        <v>650</v>
      </c>
      <c r="K12" s="43">
        <v>800</v>
      </c>
    </row>
    <row r="14" spans="2:14" x14ac:dyDescent="0.25">
      <c r="B14" s="11" t="s">
        <v>93</v>
      </c>
    </row>
    <row r="15" spans="2:14" x14ac:dyDescent="0.25">
      <c r="B15" s="11" t="s">
        <v>23</v>
      </c>
    </row>
    <row r="16" spans="2:14" x14ac:dyDescent="0.25">
      <c r="B16" s="11" t="s">
        <v>94</v>
      </c>
    </row>
    <row r="17" spans="2:2" x14ac:dyDescent="0.25">
      <c r="B17" s="11" t="s">
        <v>98</v>
      </c>
    </row>
    <row r="18" spans="2:2" x14ac:dyDescent="0.25">
      <c r="B18" s="11" t="s">
        <v>95</v>
      </c>
    </row>
    <row r="19" spans="2:2" x14ac:dyDescent="0.25">
      <c r="B19" s="11" t="s">
        <v>96</v>
      </c>
    </row>
    <row r="20" spans="2:2" x14ac:dyDescent="0.25">
      <c r="B20" s="11" t="s">
        <v>97</v>
      </c>
    </row>
    <row r="21" spans="2:2" x14ac:dyDescent="0.25">
      <c r="B21" s="11" t="s">
        <v>99</v>
      </c>
    </row>
    <row r="24" spans="2:2" s="15" customFormat="1" x14ac:dyDescent="0.25">
      <c r="B24" s="13" t="s">
        <v>94</v>
      </c>
    </row>
    <row r="25" spans="2:2" s="15" customFormat="1" x14ac:dyDescent="0.25">
      <c r="B25" s="13" t="s">
        <v>98</v>
      </c>
    </row>
    <row r="26" spans="2:2" outlineLevel="1" x14ac:dyDescent="0.25"/>
    <row r="27" spans="2:2" outlineLevel="1" x14ac:dyDescent="0.25"/>
    <row r="28" spans="2:2" outlineLevel="1" x14ac:dyDescent="0.25"/>
    <row r="29" spans="2:2" outlineLevel="1" x14ac:dyDescent="0.25"/>
    <row r="30" spans="2:2" outlineLevel="1" x14ac:dyDescent="0.25"/>
    <row r="31" spans="2:2" outlineLevel="1" x14ac:dyDescent="0.25"/>
    <row r="32" spans="2:2" outlineLevel="1" x14ac:dyDescent="0.25"/>
    <row r="33" spans="2:12" outlineLevel="1" x14ac:dyDescent="0.25"/>
    <row r="34" spans="2:12" outlineLevel="1" x14ac:dyDescent="0.25"/>
    <row r="35" spans="2:12" outlineLevel="1" x14ac:dyDescent="0.25"/>
    <row r="36" spans="2:12" outlineLevel="1" x14ac:dyDescent="0.25"/>
    <row r="37" spans="2:12" outlineLevel="1" x14ac:dyDescent="0.25"/>
    <row r="38" spans="2:12" outlineLevel="1" x14ac:dyDescent="0.25"/>
    <row r="40" spans="2:12" s="15" customFormat="1" x14ac:dyDescent="0.25">
      <c r="B40" s="13" t="s">
        <v>95</v>
      </c>
    </row>
    <row r="41" spans="2:12" s="15" customFormat="1" x14ac:dyDescent="0.25">
      <c r="B41" s="13" t="s">
        <v>96</v>
      </c>
    </row>
    <row r="42" spans="2:12" outlineLevel="1" x14ac:dyDescent="0.25"/>
    <row r="43" spans="2:12" ht="15.75" outlineLevel="1" thickBot="1" x14ac:dyDescent="0.3">
      <c r="J43" t="s">
        <v>147</v>
      </c>
    </row>
    <row r="44" spans="2:12" ht="15.75" outlineLevel="1" thickBot="1" x14ac:dyDescent="0.3">
      <c r="I44" s="51" t="s">
        <v>4</v>
      </c>
      <c r="J44" s="52" t="s">
        <v>146</v>
      </c>
      <c r="K44" t="s">
        <v>76</v>
      </c>
      <c r="L44" t="s">
        <v>148</v>
      </c>
    </row>
    <row r="45" spans="2:12" ht="15.75" outlineLevel="1" x14ac:dyDescent="0.25">
      <c r="I45" s="62">
        <v>50</v>
      </c>
      <c r="J45" s="65">
        <v>775</v>
      </c>
      <c r="K45">
        <f>+I45*J45</f>
        <v>38750</v>
      </c>
    </row>
    <row r="46" spans="2:12" ht="15.75" outlineLevel="1" x14ac:dyDescent="0.25">
      <c r="I46" s="63">
        <v>100</v>
      </c>
      <c r="J46" s="66">
        <v>650</v>
      </c>
      <c r="K46">
        <f t="shared" ref="K46:K54" si="0">+I46*J46</f>
        <v>65000</v>
      </c>
      <c r="L46">
        <f>+(K46-K45)/(I46-I45)</f>
        <v>525</v>
      </c>
    </row>
    <row r="47" spans="2:12" ht="15.75" outlineLevel="1" x14ac:dyDescent="0.25">
      <c r="I47" s="63">
        <v>200</v>
      </c>
      <c r="J47" s="66">
        <v>500</v>
      </c>
      <c r="K47">
        <f t="shared" si="0"/>
        <v>100000</v>
      </c>
      <c r="L47">
        <f t="shared" ref="L47:L54" si="1">+(K47-K46)/(I47-I46)</f>
        <v>350</v>
      </c>
    </row>
    <row r="48" spans="2:12" ht="15.75" outlineLevel="1" x14ac:dyDescent="0.25">
      <c r="I48" s="63">
        <v>300</v>
      </c>
      <c r="J48" s="66">
        <v>400</v>
      </c>
      <c r="K48">
        <f t="shared" si="0"/>
        <v>120000</v>
      </c>
      <c r="L48">
        <f t="shared" si="1"/>
        <v>200</v>
      </c>
    </row>
    <row r="49" spans="2:13" ht="15.75" outlineLevel="1" x14ac:dyDescent="0.25">
      <c r="I49" s="63">
        <v>350</v>
      </c>
      <c r="J49" s="81">
        <v>400</v>
      </c>
      <c r="K49">
        <f t="shared" si="0"/>
        <v>140000</v>
      </c>
      <c r="L49" s="82">
        <f t="shared" si="1"/>
        <v>400</v>
      </c>
    </row>
    <row r="50" spans="2:13" ht="15.75" outlineLevel="1" x14ac:dyDescent="0.25">
      <c r="I50" s="63">
        <v>400</v>
      </c>
      <c r="J50" s="66">
        <v>420</v>
      </c>
      <c r="K50">
        <f t="shared" si="0"/>
        <v>168000</v>
      </c>
      <c r="L50">
        <f t="shared" si="1"/>
        <v>560</v>
      </c>
    </row>
    <row r="51" spans="2:13" ht="15.75" outlineLevel="1" x14ac:dyDescent="0.25">
      <c r="I51" s="63">
        <v>500</v>
      </c>
      <c r="J51" s="66">
        <v>500</v>
      </c>
      <c r="K51">
        <f t="shared" si="0"/>
        <v>250000</v>
      </c>
      <c r="L51">
        <f t="shared" si="1"/>
        <v>820</v>
      </c>
    </row>
    <row r="52" spans="2:13" ht="15.75" outlineLevel="1" x14ac:dyDescent="0.25">
      <c r="I52" s="63">
        <v>550</v>
      </c>
      <c r="J52" s="66">
        <v>560</v>
      </c>
      <c r="K52">
        <f t="shared" si="0"/>
        <v>308000</v>
      </c>
      <c r="L52">
        <f t="shared" si="1"/>
        <v>1160</v>
      </c>
    </row>
    <row r="53" spans="2:13" ht="15.75" outlineLevel="1" x14ac:dyDescent="0.25">
      <c r="I53" s="63">
        <v>600</v>
      </c>
      <c r="J53" s="66">
        <v>650</v>
      </c>
      <c r="K53">
        <f t="shared" si="0"/>
        <v>390000</v>
      </c>
      <c r="L53">
        <f t="shared" si="1"/>
        <v>1640</v>
      </c>
    </row>
    <row r="54" spans="2:13" ht="16.5" outlineLevel="1" thickBot="1" x14ac:dyDescent="0.3">
      <c r="I54" s="64">
        <v>650</v>
      </c>
      <c r="J54" s="67">
        <v>800</v>
      </c>
      <c r="K54">
        <f t="shared" si="0"/>
        <v>520000</v>
      </c>
      <c r="L54">
        <f t="shared" si="1"/>
        <v>2600</v>
      </c>
    </row>
    <row r="55" spans="2:13" outlineLevel="1" x14ac:dyDescent="0.25"/>
    <row r="57" spans="2:13" s="15" customFormat="1" x14ac:dyDescent="0.25">
      <c r="B57" s="13" t="s">
        <v>97</v>
      </c>
    </row>
    <row r="58" spans="2:13" s="15" customFormat="1" x14ac:dyDescent="0.25">
      <c r="B58" s="13" t="s">
        <v>99</v>
      </c>
    </row>
    <row r="60" spans="2:13" ht="15.75" outlineLevel="1" thickBot="1" x14ac:dyDescent="0.3"/>
    <row r="61" spans="2:13" ht="15.75" outlineLevel="1" thickBot="1" x14ac:dyDescent="0.3">
      <c r="J61" s="51" t="s">
        <v>4</v>
      </c>
      <c r="K61" s="52" t="s">
        <v>100</v>
      </c>
      <c r="L61" s="51" t="s">
        <v>76</v>
      </c>
      <c r="M61" s="52" t="s">
        <v>84</v>
      </c>
    </row>
    <row r="62" spans="2:13" outlineLevel="1" x14ac:dyDescent="0.25">
      <c r="J62" s="53">
        <v>50</v>
      </c>
      <c r="K62" s="68">
        <v>775</v>
      </c>
      <c r="L62" s="53">
        <f>+J62*K62</f>
        <v>38750</v>
      </c>
      <c r="M62" s="68"/>
    </row>
    <row r="63" spans="2:13" outlineLevel="1" x14ac:dyDescent="0.25">
      <c r="J63" s="54">
        <v>100</v>
      </c>
      <c r="K63" s="69">
        <v>650</v>
      </c>
      <c r="L63" s="54">
        <f t="shared" ref="L63:L71" si="2">+J63*K63</f>
        <v>65000</v>
      </c>
      <c r="M63" s="69">
        <f>+(L63-L62)/(J63-J62)</f>
        <v>525</v>
      </c>
    </row>
    <row r="64" spans="2:13" outlineLevel="1" x14ac:dyDescent="0.25">
      <c r="J64" s="54">
        <v>200</v>
      </c>
      <c r="K64" s="69">
        <v>500</v>
      </c>
      <c r="L64" s="54">
        <f t="shared" si="2"/>
        <v>100000</v>
      </c>
      <c r="M64" s="69">
        <f t="shared" ref="M64:M71" si="3">+(L64-L63)/(J64-J63)</f>
        <v>350</v>
      </c>
    </row>
    <row r="65" spans="10:13" outlineLevel="1" x14ac:dyDescent="0.25">
      <c r="J65" s="54">
        <v>300</v>
      </c>
      <c r="K65" s="69">
        <v>400</v>
      </c>
      <c r="L65" s="54">
        <f t="shared" si="2"/>
        <v>120000</v>
      </c>
      <c r="M65" s="69">
        <f t="shared" si="3"/>
        <v>200</v>
      </c>
    </row>
    <row r="66" spans="10:13" outlineLevel="1" x14ac:dyDescent="0.25">
      <c r="J66" s="54">
        <v>350</v>
      </c>
      <c r="K66" s="69">
        <v>400</v>
      </c>
      <c r="L66" s="54">
        <f t="shared" si="2"/>
        <v>140000</v>
      </c>
      <c r="M66" s="69">
        <f t="shared" si="3"/>
        <v>400</v>
      </c>
    </row>
    <row r="67" spans="10:13" outlineLevel="1" x14ac:dyDescent="0.25">
      <c r="J67" s="54">
        <v>400</v>
      </c>
      <c r="K67" s="69">
        <v>420</v>
      </c>
      <c r="L67" s="54">
        <f t="shared" si="2"/>
        <v>168000</v>
      </c>
      <c r="M67" s="69">
        <f t="shared" si="3"/>
        <v>560</v>
      </c>
    </row>
    <row r="68" spans="10:13" outlineLevel="1" x14ac:dyDescent="0.25">
      <c r="J68" s="54">
        <v>500</v>
      </c>
      <c r="K68" s="69">
        <v>500</v>
      </c>
      <c r="L68" s="54">
        <f t="shared" si="2"/>
        <v>250000</v>
      </c>
      <c r="M68" s="69">
        <f t="shared" si="3"/>
        <v>820</v>
      </c>
    </row>
    <row r="69" spans="10:13" outlineLevel="1" x14ac:dyDescent="0.25">
      <c r="J69" s="54">
        <v>550</v>
      </c>
      <c r="K69" s="69">
        <v>560</v>
      </c>
      <c r="L69" s="54">
        <f t="shared" si="2"/>
        <v>308000</v>
      </c>
      <c r="M69" s="69">
        <f t="shared" si="3"/>
        <v>1160</v>
      </c>
    </row>
    <row r="70" spans="10:13" outlineLevel="1" x14ac:dyDescent="0.25">
      <c r="J70" s="54">
        <v>600</v>
      </c>
      <c r="K70" s="69">
        <v>650</v>
      </c>
      <c r="L70" s="54">
        <f t="shared" si="2"/>
        <v>390000</v>
      </c>
      <c r="M70" s="69">
        <f t="shared" si="3"/>
        <v>1640</v>
      </c>
    </row>
    <row r="71" spans="10:13" ht="15.75" outlineLevel="1" thickBot="1" x14ac:dyDescent="0.3">
      <c r="J71" s="55">
        <v>650</v>
      </c>
      <c r="K71" s="70">
        <v>800</v>
      </c>
      <c r="L71" s="55">
        <f t="shared" si="2"/>
        <v>520000</v>
      </c>
      <c r="M71" s="70">
        <f t="shared" si="3"/>
        <v>2600</v>
      </c>
    </row>
    <row r="72" spans="10:13" outlineLevel="1" x14ac:dyDescent="0.25"/>
  </sheetData>
  <mergeCells count="6">
    <mergeCell ref="B4:N4"/>
    <mergeCell ref="B6:C6"/>
    <mergeCell ref="D6:E6"/>
    <mergeCell ref="F6:G6"/>
    <mergeCell ref="H6:I6"/>
    <mergeCell ref="J6:K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B2:N17"/>
  <sheetViews>
    <sheetView workbookViewId="0">
      <selection activeCell="F14" sqref="F14"/>
    </sheetView>
  </sheetViews>
  <sheetFormatPr baseColWidth="10" defaultRowHeight="15" outlineLevelRow="1" x14ac:dyDescent="0.25"/>
  <cols>
    <col min="3" max="3" width="11.28515625" bestFit="1" customWidth="1"/>
    <col min="4" max="6" width="11.5703125" bestFit="1" customWidth="1"/>
  </cols>
  <sheetData>
    <row r="2" spans="2:14" s="7" customFormat="1" ht="15.75" x14ac:dyDescent="0.25">
      <c r="C2" s="7" t="s">
        <v>10</v>
      </c>
      <c r="D2" s="8"/>
      <c r="E2" s="8"/>
      <c r="F2" s="8"/>
      <c r="G2" s="8"/>
      <c r="H2" s="8"/>
      <c r="I2" s="8"/>
      <c r="J2" s="8"/>
      <c r="K2" s="8"/>
      <c r="L2" s="8"/>
      <c r="M2" s="8"/>
      <c r="N2" s="8"/>
    </row>
    <row r="4" spans="2:14" ht="72.75" customHeight="1" x14ac:dyDescent="0.25">
      <c r="B4" s="86" t="s">
        <v>117</v>
      </c>
      <c r="C4" s="95"/>
      <c r="D4" s="95"/>
      <c r="E4" s="95"/>
      <c r="F4" s="95"/>
      <c r="G4" s="95"/>
      <c r="H4" s="95"/>
      <c r="I4" s="95"/>
      <c r="J4" s="95"/>
      <c r="K4" s="95"/>
      <c r="L4" s="95"/>
      <c r="M4" s="95"/>
      <c r="N4" s="95"/>
    </row>
    <row r="6" spans="2:14" s="15" customFormat="1" x14ac:dyDescent="0.25">
      <c r="B6" s="15" t="s">
        <v>101</v>
      </c>
    </row>
    <row r="7" spans="2:14" outlineLevel="1" x14ac:dyDescent="0.25"/>
    <row r="8" spans="2:14" outlineLevel="1" x14ac:dyDescent="0.25">
      <c r="C8" s="1"/>
      <c r="D8" s="3" t="s">
        <v>106</v>
      </c>
      <c r="E8" s="3" t="s">
        <v>107</v>
      </c>
      <c r="F8" s="3" t="s">
        <v>108</v>
      </c>
      <c r="G8" s="3" t="s">
        <v>109</v>
      </c>
      <c r="H8" s="1"/>
    </row>
    <row r="9" spans="2:14" outlineLevel="1" x14ac:dyDescent="0.25">
      <c r="C9" s="57" t="s">
        <v>102</v>
      </c>
      <c r="D9" s="57" t="s">
        <v>103</v>
      </c>
      <c r="E9" s="57" t="s">
        <v>104</v>
      </c>
      <c r="F9" s="57" t="s">
        <v>105</v>
      </c>
      <c r="G9" s="58" t="s">
        <v>110</v>
      </c>
      <c r="H9" s="57" t="s">
        <v>118</v>
      </c>
    </row>
    <row r="10" spans="2:14" outlineLevel="1" x14ac:dyDescent="0.25">
      <c r="C10" s="3">
        <v>0</v>
      </c>
      <c r="D10" s="3"/>
      <c r="E10" s="3"/>
      <c r="F10" s="3"/>
      <c r="G10" s="3"/>
      <c r="H10" s="3"/>
    </row>
    <row r="11" spans="2:14" outlineLevel="1" x14ac:dyDescent="0.25">
      <c r="C11" s="3">
        <v>1</v>
      </c>
      <c r="D11" s="3">
        <f t="shared" ref="D11:D16" si="0">15+10*C11</f>
        <v>25</v>
      </c>
      <c r="E11" s="3">
        <f t="shared" ref="E11:E16" si="1">30+15*C11</f>
        <v>45</v>
      </c>
      <c r="F11" s="3">
        <f t="shared" ref="F11:F16" si="2">40+18*C11</f>
        <v>58</v>
      </c>
      <c r="G11" s="3">
        <f t="shared" ref="G11:G16" si="3">+D11+E11+F11</f>
        <v>128</v>
      </c>
      <c r="H11" s="83">
        <f t="shared" ref="H11:H16" si="4">85+43*C11</f>
        <v>128</v>
      </c>
    </row>
    <row r="12" spans="2:14" outlineLevel="1" x14ac:dyDescent="0.25">
      <c r="C12" s="3">
        <v>2</v>
      </c>
      <c r="D12" s="3">
        <f t="shared" si="0"/>
        <v>35</v>
      </c>
      <c r="E12" s="3">
        <f t="shared" si="1"/>
        <v>60</v>
      </c>
      <c r="F12" s="3">
        <f t="shared" si="2"/>
        <v>76</v>
      </c>
      <c r="G12" s="3">
        <f t="shared" si="3"/>
        <v>171</v>
      </c>
      <c r="H12" s="83">
        <f t="shared" si="4"/>
        <v>171</v>
      </c>
    </row>
    <row r="13" spans="2:14" outlineLevel="1" x14ac:dyDescent="0.25">
      <c r="B13" t="s">
        <v>111</v>
      </c>
      <c r="C13" s="3">
        <v>3</v>
      </c>
      <c r="D13" s="3">
        <f t="shared" si="0"/>
        <v>45</v>
      </c>
      <c r="E13" s="3">
        <f t="shared" si="1"/>
        <v>75</v>
      </c>
      <c r="F13" s="3">
        <f>40+18*C13</f>
        <v>94</v>
      </c>
      <c r="G13" s="3">
        <f t="shared" si="3"/>
        <v>214</v>
      </c>
      <c r="H13" s="83">
        <f t="shared" si="4"/>
        <v>214</v>
      </c>
    </row>
    <row r="14" spans="2:14" outlineLevel="1" x14ac:dyDescent="0.25">
      <c r="C14" s="3">
        <v>4</v>
      </c>
      <c r="D14" s="3">
        <f t="shared" si="0"/>
        <v>55</v>
      </c>
      <c r="E14" s="3">
        <f t="shared" si="1"/>
        <v>90</v>
      </c>
      <c r="F14" s="3">
        <f t="shared" si="2"/>
        <v>112</v>
      </c>
      <c r="G14" s="3">
        <f t="shared" si="3"/>
        <v>257</v>
      </c>
      <c r="H14" s="83">
        <f t="shared" si="4"/>
        <v>257</v>
      </c>
    </row>
    <row r="15" spans="2:14" outlineLevel="1" x14ac:dyDescent="0.25">
      <c r="C15" s="3">
        <v>5</v>
      </c>
      <c r="D15" s="3">
        <f t="shared" si="0"/>
        <v>65</v>
      </c>
      <c r="E15" s="3">
        <f t="shared" si="1"/>
        <v>105</v>
      </c>
      <c r="F15" s="3">
        <f t="shared" si="2"/>
        <v>130</v>
      </c>
      <c r="G15" s="3">
        <f t="shared" si="3"/>
        <v>300</v>
      </c>
      <c r="H15" s="83">
        <f t="shared" si="4"/>
        <v>300</v>
      </c>
    </row>
    <row r="16" spans="2:14" outlineLevel="1" x14ac:dyDescent="0.25">
      <c r="C16" s="3">
        <v>6</v>
      </c>
      <c r="D16" s="3">
        <f t="shared" si="0"/>
        <v>75</v>
      </c>
      <c r="E16" s="3">
        <f t="shared" si="1"/>
        <v>120</v>
      </c>
      <c r="F16" s="3">
        <f t="shared" si="2"/>
        <v>148</v>
      </c>
      <c r="G16" s="3">
        <f t="shared" si="3"/>
        <v>343</v>
      </c>
      <c r="H16" s="83">
        <f t="shared" si="4"/>
        <v>343</v>
      </c>
    </row>
    <row r="17" outlineLevel="1" x14ac:dyDescent="0.25"/>
  </sheetData>
  <mergeCells count="1">
    <mergeCell ref="B4:N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B2:N93"/>
  <sheetViews>
    <sheetView workbookViewId="0">
      <selection activeCell="L14" sqref="L14"/>
    </sheetView>
  </sheetViews>
  <sheetFormatPr baseColWidth="10" defaultRowHeight="15" outlineLevelRow="1" x14ac:dyDescent="0.25"/>
  <cols>
    <col min="2" max="2" width="5" bestFit="1" customWidth="1"/>
    <col min="3" max="3" width="25.42578125" bestFit="1" customWidth="1"/>
    <col min="4" max="14" width="10.7109375" style="5" customWidth="1"/>
  </cols>
  <sheetData>
    <row r="2" spans="2:14" s="7" customFormat="1" ht="15.75" x14ac:dyDescent="0.25">
      <c r="C2" s="7" t="s">
        <v>10</v>
      </c>
      <c r="D2" s="8"/>
      <c r="E2" s="8"/>
      <c r="F2" s="8"/>
      <c r="G2" s="8"/>
      <c r="H2" s="8"/>
      <c r="I2" s="8"/>
      <c r="J2" s="8"/>
      <c r="K2" s="8"/>
      <c r="L2" s="8"/>
      <c r="M2" s="8"/>
      <c r="N2" s="8"/>
    </row>
    <row r="4" spans="2:14" ht="79.5" customHeight="1" x14ac:dyDescent="0.25">
      <c r="B4" s="86" t="s">
        <v>11</v>
      </c>
      <c r="C4" s="86"/>
      <c r="D4" s="86"/>
      <c r="E4" s="86"/>
      <c r="F4" s="86"/>
      <c r="G4" s="86"/>
      <c r="H4" s="86"/>
      <c r="I4" s="86"/>
      <c r="J4" s="86"/>
      <c r="K4" s="86"/>
      <c r="L4" s="86"/>
      <c r="M4" s="86"/>
      <c r="N4" s="86"/>
    </row>
    <row r="6" spans="2:14" x14ac:dyDescent="0.25">
      <c r="B6" s="1" t="s">
        <v>0</v>
      </c>
      <c r="C6" s="1" t="s">
        <v>1</v>
      </c>
      <c r="D6" s="3">
        <v>1</v>
      </c>
      <c r="E6" s="3">
        <v>1</v>
      </c>
      <c r="F6" s="3">
        <v>1</v>
      </c>
      <c r="G6" s="3">
        <v>1</v>
      </c>
      <c r="H6" s="3">
        <v>1</v>
      </c>
      <c r="I6" s="3">
        <v>1</v>
      </c>
      <c r="J6" s="3">
        <v>1</v>
      </c>
      <c r="K6" s="3">
        <v>1</v>
      </c>
      <c r="L6" s="3">
        <v>1</v>
      </c>
      <c r="M6" s="3">
        <v>1</v>
      </c>
      <c r="N6" s="3">
        <v>1</v>
      </c>
    </row>
    <row r="7" spans="2:14" x14ac:dyDescent="0.25">
      <c r="B7" s="1" t="s">
        <v>2</v>
      </c>
      <c r="C7" s="1" t="s">
        <v>3</v>
      </c>
      <c r="D7" s="3">
        <v>0</v>
      </c>
      <c r="E7" s="3">
        <v>10</v>
      </c>
      <c r="F7" s="3">
        <v>20</v>
      </c>
      <c r="G7" s="3">
        <v>30</v>
      </c>
      <c r="H7" s="3">
        <v>40</v>
      </c>
      <c r="I7" s="3">
        <v>45</v>
      </c>
      <c r="J7" s="3">
        <v>50</v>
      </c>
      <c r="K7" s="3">
        <v>60</v>
      </c>
      <c r="L7" s="3">
        <v>70</v>
      </c>
      <c r="M7" s="3">
        <v>80</v>
      </c>
      <c r="N7" s="3">
        <v>90</v>
      </c>
    </row>
    <row r="8" spans="2:14" x14ac:dyDescent="0.25">
      <c r="B8" s="1" t="s">
        <v>4</v>
      </c>
      <c r="C8" s="1" t="s">
        <v>5</v>
      </c>
      <c r="D8" s="3">
        <v>0</v>
      </c>
      <c r="E8" s="3">
        <v>11</v>
      </c>
      <c r="F8" s="3">
        <v>42</v>
      </c>
      <c r="G8" s="3">
        <v>90</v>
      </c>
      <c r="H8" s="3">
        <v>125</v>
      </c>
      <c r="I8" s="3">
        <v>140</v>
      </c>
      <c r="J8" s="3">
        <v>152</v>
      </c>
      <c r="K8" s="3">
        <v>162</v>
      </c>
      <c r="L8" s="3">
        <v>163</v>
      </c>
      <c r="M8" s="3">
        <v>150</v>
      </c>
      <c r="N8" s="3">
        <v>125</v>
      </c>
    </row>
    <row r="9" spans="2:14" x14ac:dyDescent="0.25">
      <c r="B9" s="9"/>
      <c r="C9" s="9"/>
      <c r="D9" s="10"/>
      <c r="E9" s="10"/>
      <c r="F9" s="10"/>
      <c r="G9" s="10"/>
      <c r="H9" s="10"/>
      <c r="I9" s="10"/>
      <c r="J9" s="10"/>
      <c r="K9" s="10"/>
      <c r="L9" s="10"/>
      <c r="M9" s="10"/>
      <c r="N9" s="10"/>
    </row>
    <row r="10" spans="2:14" x14ac:dyDescent="0.25">
      <c r="B10" s="9"/>
      <c r="C10" s="11" t="s">
        <v>12</v>
      </c>
      <c r="D10" s="10"/>
      <c r="E10" s="10"/>
      <c r="F10" s="10"/>
      <c r="G10" s="10"/>
      <c r="H10" s="10"/>
      <c r="I10" s="10"/>
      <c r="J10" s="10"/>
      <c r="K10" s="10"/>
      <c r="L10" s="10"/>
      <c r="M10" s="10"/>
      <c r="N10" s="10"/>
    </row>
    <row r="11" spans="2:14" x14ac:dyDescent="0.25">
      <c r="B11" s="9"/>
      <c r="C11" s="11" t="s">
        <v>13</v>
      </c>
      <c r="D11" s="10"/>
      <c r="E11" s="10"/>
      <c r="F11" s="10"/>
      <c r="G11" s="10"/>
      <c r="H11" s="10"/>
      <c r="I11" s="10"/>
      <c r="J11" s="10"/>
      <c r="K11" s="10"/>
      <c r="L11" s="10"/>
      <c r="M11" s="10"/>
      <c r="N11" s="10"/>
    </row>
    <row r="12" spans="2:14" x14ac:dyDescent="0.25">
      <c r="B12" s="9"/>
      <c r="C12" s="11" t="s">
        <v>14</v>
      </c>
      <c r="D12" s="10"/>
      <c r="E12" s="10"/>
      <c r="F12" s="10"/>
      <c r="G12" s="10"/>
      <c r="H12" s="10"/>
      <c r="I12" s="10"/>
      <c r="J12" s="10"/>
      <c r="K12" s="10"/>
      <c r="L12" s="10"/>
      <c r="M12" s="10"/>
      <c r="N12" s="10"/>
    </row>
    <row r="13" spans="2:14" x14ac:dyDescent="0.25">
      <c r="B13" s="9"/>
      <c r="C13" s="11" t="s">
        <v>15</v>
      </c>
      <c r="D13" s="10"/>
      <c r="E13" s="10"/>
      <c r="F13" s="10"/>
      <c r="G13" s="10"/>
      <c r="H13" s="10"/>
      <c r="I13" s="10"/>
      <c r="J13" s="10"/>
      <c r="K13" s="10"/>
      <c r="L13" s="10"/>
      <c r="M13" s="10"/>
      <c r="N13" s="10"/>
    </row>
    <row r="14" spans="2:14" x14ac:dyDescent="0.25">
      <c r="B14" s="9"/>
      <c r="C14" s="11" t="s">
        <v>16</v>
      </c>
      <c r="D14" s="10"/>
      <c r="E14" s="10"/>
      <c r="F14" s="10"/>
      <c r="G14" s="10"/>
      <c r="H14" s="10"/>
      <c r="I14" s="10"/>
      <c r="J14" s="10"/>
      <c r="K14" s="10"/>
      <c r="L14" s="10"/>
      <c r="M14" s="10"/>
      <c r="N14" s="10"/>
    </row>
    <row r="15" spans="2:14" x14ac:dyDescent="0.25">
      <c r="B15" s="9"/>
      <c r="C15" s="11" t="s">
        <v>17</v>
      </c>
      <c r="D15" s="10"/>
      <c r="E15" s="10"/>
      <c r="F15" s="10"/>
      <c r="G15" s="10"/>
      <c r="H15" s="10"/>
      <c r="I15" s="10"/>
      <c r="J15" s="10"/>
      <c r="K15" s="10"/>
      <c r="L15" s="10"/>
      <c r="M15" s="10"/>
      <c r="N15" s="10"/>
    </row>
    <row r="16" spans="2:14" x14ac:dyDescent="0.25">
      <c r="B16" s="9"/>
      <c r="C16" s="11"/>
      <c r="D16" s="10"/>
      <c r="E16" s="10"/>
      <c r="F16" s="10"/>
      <c r="G16" s="10"/>
      <c r="H16" s="10"/>
      <c r="I16" s="10"/>
      <c r="J16" s="10"/>
      <c r="K16" s="10"/>
      <c r="L16" s="10"/>
      <c r="M16" s="10"/>
      <c r="N16" s="10"/>
    </row>
    <row r="17" spans="2:14" s="15" customFormat="1" x14ac:dyDescent="0.25">
      <c r="B17" s="12" t="s">
        <v>18</v>
      </c>
      <c r="C17" s="13"/>
      <c r="D17" s="14"/>
      <c r="E17" s="14"/>
      <c r="F17" s="14"/>
      <c r="G17" s="14"/>
      <c r="H17" s="14"/>
      <c r="I17" s="14"/>
      <c r="J17" s="14"/>
      <c r="K17" s="14"/>
      <c r="L17" s="14"/>
      <c r="M17" s="14"/>
      <c r="N17" s="14"/>
    </row>
    <row r="18" spans="2:14" s="6" customFormat="1" x14ac:dyDescent="0.25">
      <c r="B18" s="16"/>
      <c r="C18" s="17"/>
      <c r="D18" s="18"/>
      <c r="E18" s="18"/>
      <c r="F18" s="18"/>
      <c r="G18" s="18"/>
      <c r="H18" s="18"/>
      <c r="I18" s="18"/>
      <c r="J18" s="18"/>
      <c r="K18" s="18"/>
      <c r="L18" s="18"/>
      <c r="M18" s="18"/>
      <c r="N18" s="18"/>
    </row>
    <row r="19" spans="2:14" hidden="1" outlineLevel="1" x14ac:dyDescent="0.25">
      <c r="B19" s="9"/>
      <c r="C19" s="11"/>
      <c r="D19" s="10"/>
      <c r="E19" s="10"/>
      <c r="F19" s="10"/>
      <c r="G19" s="10"/>
      <c r="H19" s="10"/>
      <c r="I19" s="10"/>
      <c r="J19" s="10"/>
      <c r="K19" s="10"/>
      <c r="L19" s="10"/>
      <c r="M19" s="10"/>
      <c r="N19" s="10"/>
    </row>
    <row r="20" spans="2:14" hidden="1" outlineLevel="1" x14ac:dyDescent="0.25">
      <c r="B20" s="9"/>
      <c r="C20" s="11"/>
      <c r="D20" s="10"/>
      <c r="E20" s="10"/>
      <c r="F20" s="10"/>
      <c r="G20" s="10"/>
      <c r="H20" s="10"/>
      <c r="I20" s="10"/>
      <c r="J20" s="10"/>
      <c r="K20" s="10"/>
      <c r="L20" s="10"/>
      <c r="M20" s="10"/>
      <c r="N20" s="10"/>
    </row>
    <row r="21" spans="2:14" hidden="1" outlineLevel="1" x14ac:dyDescent="0.25">
      <c r="B21" s="9"/>
      <c r="C21" s="11"/>
      <c r="D21" s="10"/>
      <c r="E21" s="10"/>
      <c r="F21" s="10"/>
      <c r="G21" s="10"/>
      <c r="H21" s="10"/>
      <c r="I21" s="10"/>
      <c r="J21" s="10"/>
      <c r="K21" s="10"/>
      <c r="L21" s="10"/>
      <c r="M21" s="10"/>
      <c r="N21" s="10"/>
    </row>
    <row r="22" spans="2:14" hidden="1" outlineLevel="1" x14ac:dyDescent="0.25">
      <c r="B22" s="9"/>
      <c r="C22" s="11"/>
      <c r="D22" s="10"/>
      <c r="E22" s="10"/>
      <c r="F22" s="10"/>
      <c r="G22" s="10"/>
      <c r="H22" s="10"/>
      <c r="I22" s="10"/>
      <c r="J22" s="10"/>
      <c r="K22" s="10"/>
      <c r="L22" s="10"/>
      <c r="M22" s="10"/>
      <c r="N22" s="10"/>
    </row>
    <row r="23" spans="2:14" hidden="1" outlineLevel="1" x14ac:dyDescent="0.25">
      <c r="B23" s="9"/>
      <c r="C23" s="11"/>
      <c r="D23" s="10"/>
      <c r="E23" s="10"/>
      <c r="F23" s="10"/>
      <c r="G23" s="10"/>
      <c r="H23" s="10"/>
      <c r="I23" s="10"/>
      <c r="J23" s="10"/>
      <c r="K23" s="10"/>
      <c r="L23" s="10"/>
      <c r="M23" s="10"/>
      <c r="N23" s="10"/>
    </row>
    <row r="24" spans="2:14" hidden="1" outlineLevel="1" x14ac:dyDescent="0.25">
      <c r="B24" s="9"/>
      <c r="C24" s="11"/>
      <c r="D24" s="10"/>
      <c r="E24" s="10"/>
      <c r="F24" s="10"/>
      <c r="G24" s="10"/>
      <c r="H24" s="10"/>
      <c r="I24" s="10"/>
      <c r="J24" s="10"/>
      <c r="K24" s="10"/>
      <c r="L24" s="10"/>
      <c r="M24" s="10"/>
      <c r="N24" s="10"/>
    </row>
    <row r="25" spans="2:14" hidden="1" outlineLevel="1" x14ac:dyDescent="0.25">
      <c r="B25" s="9"/>
      <c r="C25" s="11"/>
      <c r="D25" s="10"/>
      <c r="E25" s="10"/>
      <c r="F25" s="10"/>
      <c r="G25" s="10"/>
      <c r="H25" s="10"/>
      <c r="I25" s="10"/>
      <c r="J25" s="10"/>
      <c r="K25" s="10"/>
      <c r="L25" s="10"/>
      <c r="M25" s="10"/>
      <c r="N25" s="10"/>
    </row>
    <row r="26" spans="2:14" hidden="1" outlineLevel="1" x14ac:dyDescent="0.25">
      <c r="B26" s="9"/>
      <c r="C26" s="11"/>
      <c r="D26" s="10"/>
      <c r="E26" s="10"/>
      <c r="F26" s="10"/>
      <c r="G26" s="10"/>
      <c r="H26" s="10"/>
      <c r="I26" s="10"/>
      <c r="J26" s="10"/>
      <c r="K26" s="10"/>
      <c r="L26" s="10"/>
      <c r="M26" s="10"/>
      <c r="N26" s="10"/>
    </row>
    <row r="27" spans="2:14" hidden="1" outlineLevel="1" x14ac:dyDescent="0.25">
      <c r="B27" s="9"/>
      <c r="C27" s="11"/>
      <c r="D27" s="10"/>
      <c r="E27" s="10"/>
      <c r="F27" s="10"/>
      <c r="G27" s="10"/>
      <c r="H27" s="10"/>
      <c r="I27" s="10"/>
      <c r="J27" s="10"/>
      <c r="K27" s="10"/>
      <c r="L27" s="10"/>
      <c r="M27" s="10"/>
      <c r="N27" s="10"/>
    </row>
    <row r="28" spans="2:14" hidden="1" outlineLevel="1" x14ac:dyDescent="0.25">
      <c r="B28" s="9"/>
      <c r="C28" s="11"/>
      <c r="D28" s="10"/>
      <c r="E28" s="10"/>
      <c r="F28" s="10"/>
      <c r="G28" s="10"/>
      <c r="H28" s="10"/>
      <c r="I28" s="10"/>
      <c r="J28" s="10"/>
      <c r="K28" s="10"/>
      <c r="L28" s="10"/>
      <c r="M28" s="10"/>
      <c r="N28" s="10"/>
    </row>
    <row r="29" spans="2:14" hidden="1" outlineLevel="1" x14ac:dyDescent="0.25">
      <c r="B29" s="9"/>
      <c r="C29" s="11"/>
      <c r="D29" s="10"/>
      <c r="E29" s="10"/>
      <c r="F29" s="10"/>
      <c r="G29" s="10"/>
      <c r="H29" s="10"/>
      <c r="I29" s="10"/>
      <c r="J29" s="10"/>
      <c r="K29" s="10"/>
      <c r="L29" s="10"/>
      <c r="M29" s="10"/>
      <c r="N29" s="10"/>
    </row>
    <row r="30" spans="2:14" hidden="1" outlineLevel="1" x14ac:dyDescent="0.25">
      <c r="B30" s="9"/>
      <c r="C30" s="11"/>
      <c r="D30" s="10"/>
      <c r="E30" s="10"/>
      <c r="F30" s="10"/>
      <c r="G30" s="10"/>
      <c r="H30" s="10"/>
      <c r="I30" s="10"/>
      <c r="J30" s="10"/>
      <c r="K30" s="10"/>
      <c r="L30" s="10"/>
      <c r="M30" s="10"/>
      <c r="N30" s="10"/>
    </row>
    <row r="31" spans="2:14" hidden="1" outlineLevel="1" x14ac:dyDescent="0.25">
      <c r="B31" s="9"/>
      <c r="C31" s="11"/>
      <c r="D31" s="10"/>
      <c r="E31" s="10"/>
      <c r="F31" s="10"/>
      <c r="G31" s="10"/>
      <c r="H31" s="10"/>
      <c r="I31" s="10"/>
      <c r="J31" s="10"/>
      <c r="K31" s="10"/>
      <c r="L31" s="10"/>
      <c r="M31" s="10"/>
      <c r="N31" s="10"/>
    </row>
    <row r="32" spans="2:14" hidden="1" outlineLevel="1" x14ac:dyDescent="0.25">
      <c r="B32" s="9"/>
      <c r="C32" s="11"/>
      <c r="D32" s="10"/>
      <c r="E32" s="10"/>
      <c r="F32" s="10"/>
      <c r="G32" s="10"/>
      <c r="H32" s="10"/>
      <c r="I32" s="10"/>
      <c r="J32" s="10"/>
      <c r="K32" s="10"/>
      <c r="L32" s="10"/>
      <c r="M32" s="10"/>
      <c r="N32" s="10"/>
    </row>
    <row r="33" spans="2:14" hidden="1" outlineLevel="1" x14ac:dyDescent="0.25">
      <c r="B33" s="9"/>
      <c r="C33" s="11"/>
      <c r="D33" s="10"/>
      <c r="E33" s="10"/>
      <c r="F33" s="10"/>
      <c r="G33" s="10"/>
      <c r="H33" s="10"/>
      <c r="I33" s="10"/>
      <c r="J33" s="10"/>
      <c r="K33" s="10"/>
      <c r="L33" s="10"/>
      <c r="M33" s="10"/>
      <c r="N33" s="10"/>
    </row>
    <row r="34" spans="2:14" collapsed="1" x14ac:dyDescent="0.25">
      <c r="B34" s="9"/>
      <c r="C34" s="11"/>
      <c r="D34" s="10"/>
      <c r="E34" s="10"/>
      <c r="F34" s="10"/>
      <c r="G34" s="10"/>
      <c r="H34" s="10"/>
      <c r="I34" s="10"/>
      <c r="J34" s="10"/>
      <c r="K34" s="10"/>
      <c r="L34" s="10"/>
      <c r="M34" s="10"/>
      <c r="N34" s="10"/>
    </row>
    <row r="35" spans="2:14" x14ac:dyDescent="0.25">
      <c r="B35" s="9"/>
      <c r="C35" s="11"/>
      <c r="D35" s="10"/>
      <c r="E35" s="10"/>
      <c r="F35" s="10"/>
      <c r="G35" s="10"/>
      <c r="H35" s="10"/>
      <c r="I35" s="10"/>
      <c r="J35" s="10"/>
      <c r="K35" s="10"/>
      <c r="L35" s="10"/>
      <c r="M35" s="10"/>
      <c r="N35" s="10"/>
    </row>
    <row r="36" spans="2:14" s="15" customFormat="1" x14ac:dyDescent="0.25">
      <c r="B36" s="12" t="s">
        <v>19</v>
      </c>
      <c r="C36" s="13"/>
      <c r="D36" s="14"/>
      <c r="E36" s="14"/>
      <c r="F36" s="14"/>
      <c r="G36" s="14"/>
      <c r="H36" s="14"/>
      <c r="I36" s="14"/>
      <c r="J36" s="14"/>
      <c r="K36" s="14"/>
      <c r="L36" s="14"/>
      <c r="M36" s="14"/>
      <c r="N36" s="14"/>
    </row>
    <row r="37" spans="2:14" x14ac:dyDescent="0.25">
      <c r="C37" s="11"/>
    </row>
    <row r="38" spans="2:14" s="36" customFormat="1" hidden="1" outlineLevel="1" x14ac:dyDescent="0.25">
      <c r="D38" s="60"/>
      <c r="E38" s="60"/>
      <c r="F38" s="60"/>
      <c r="G38" s="60"/>
      <c r="H38" s="60"/>
      <c r="I38" s="60"/>
      <c r="J38" s="60"/>
      <c r="K38" s="60"/>
      <c r="L38" s="60"/>
      <c r="M38" s="60"/>
      <c r="N38" s="60"/>
    </row>
    <row r="39" spans="2:14" s="36" customFormat="1" hidden="1" outlineLevel="1" x14ac:dyDescent="0.25">
      <c r="D39" s="60"/>
      <c r="E39" s="60"/>
      <c r="F39" s="60"/>
      <c r="G39" s="60"/>
      <c r="H39" s="60"/>
      <c r="I39" s="60"/>
      <c r="J39" s="60"/>
      <c r="K39" s="60"/>
      <c r="L39" s="60"/>
      <c r="M39" s="60"/>
      <c r="N39" s="60"/>
    </row>
    <row r="40" spans="2:14" s="36" customFormat="1" hidden="1" outlineLevel="1" x14ac:dyDescent="0.25">
      <c r="D40" s="60"/>
      <c r="E40" s="60"/>
      <c r="F40" s="60"/>
      <c r="G40" s="60"/>
      <c r="H40" s="60"/>
      <c r="I40" s="60"/>
      <c r="J40" s="60"/>
      <c r="K40" s="60"/>
      <c r="L40" s="60"/>
      <c r="M40" s="60"/>
      <c r="N40" s="60"/>
    </row>
    <row r="41" spans="2:14" s="36" customFormat="1" hidden="1" outlineLevel="1" x14ac:dyDescent="0.25">
      <c r="D41" s="60"/>
      <c r="E41" s="60"/>
      <c r="F41" s="60"/>
      <c r="G41" s="60"/>
      <c r="H41" s="60"/>
      <c r="I41" s="60"/>
      <c r="J41" s="60"/>
      <c r="K41" s="60"/>
      <c r="L41" s="60"/>
      <c r="M41" s="60"/>
      <c r="N41" s="60"/>
    </row>
    <row r="42" spans="2:14" s="36" customFormat="1" hidden="1" outlineLevel="1" x14ac:dyDescent="0.25">
      <c r="D42" s="60"/>
      <c r="E42" s="60"/>
      <c r="F42" s="60"/>
      <c r="G42" s="60"/>
      <c r="H42" s="60"/>
      <c r="I42" s="60"/>
      <c r="J42" s="60"/>
      <c r="K42" s="60"/>
      <c r="L42" s="60"/>
      <c r="M42" s="60"/>
      <c r="N42" s="60"/>
    </row>
    <row r="43" spans="2:14" s="36" customFormat="1" hidden="1" outlineLevel="1" x14ac:dyDescent="0.25">
      <c r="D43" s="60"/>
      <c r="E43" s="60"/>
      <c r="F43" s="60"/>
      <c r="G43" s="60"/>
      <c r="H43" s="60"/>
      <c r="I43" s="60"/>
      <c r="J43" s="60"/>
      <c r="K43" s="60"/>
      <c r="L43" s="60"/>
      <c r="M43" s="60"/>
      <c r="N43" s="60"/>
    </row>
    <row r="44" spans="2:14" s="36" customFormat="1" hidden="1" outlineLevel="1" x14ac:dyDescent="0.25">
      <c r="D44" s="60"/>
      <c r="E44" s="60"/>
      <c r="F44" s="60"/>
      <c r="G44" s="60"/>
      <c r="H44" s="60"/>
      <c r="I44" s="60"/>
      <c r="J44" s="60"/>
      <c r="K44" s="60"/>
      <c r="L44" s="60"/>
      <c r="M44" s="60"/>
      <c r="N44" s="60"/>
    </row>
    <row r="45" spans="2:14" s="36" customFormat="1" hidden="1" outlineLevel="1" x14ac:dyDescent="0.25">
      <c r="D45" s="60"/>
      <c r="E45" s="60"/>
      <c r="F45" s="60"/>
      <c r="G45" s="60"/>
      <c r="H45" s="60"/>
      <c r="I45" s="60"/>
      <c r="J45" s="60"/>
      <c r="K45" s="60"/>
      <c r="L45" s="60"/>
      <c r="M45" s="60"/>
      <c r="N45" s="60"/>
    </row>
    <row r="46" spans="2:14" s="36" customFormat="1" hidden="1" outlineLevel="1" x14ac:dyDescent="0.25">
      <c r="D46" s="60"/>
      <c r="E46" s="60"/>
      <c r="F46" s="60"/>
      <c r="G46" s="60"/>
      <c r="H46" s="60"/>
      <c r="I46" s="60"/>
      <c r="J46" s="60"/>
      <c r="K46" s="60"/>
      <c r="L46" s="60"/>
      <c r="M46" s="60"/>
      <c r="N46" s="60"/>
    </row>
    <row r="47" spans="2:14" hidden="1" outlineLevel="1" x14ac:dyDescent="0.25"/>
    <row r="48" spans="2:14" hidden="1" outlineLevel="1" x14ac:dyDescent="0.25">
      <c r="B48" s="1" t="s">
        <v>0</v>
      </c>
      <c r="C48" s="1" t="s">
        <v>1</v>
      </c>
      <c r="D48" s="3">
        <v>1</v>
      </c>
      <c r="E48" s="3">
        <v>1</v>
      </c>
      <c r="F48" s="3">
        <v>1</v>
      </c>
      <c r="G48" s="3">
        <v>1</v>
      </c>
      <c r="H48" s="3">
        <v>1</v>
      </c>
      <c r="I48" s="3">
        <v>1</v>
      </c>
      <c r="J48" s="3">
        <v>1</v>
      </c>
      <c r="K48" s="3">
        <v>1</v>
      </c>
      <c r="L48" s="3">
        <v>1</v>
      </c>
      <c r="M48" s="3">
        <v>1</v>
      </c>
      <c r="N48" s="3">
        <v>1</v>
      </c>
    </row>
    <row r="49" spans="2:14" hidden="1" outlineLevel="1" x14ac:dyDescent="0.25">
      <c r="B49" s="1" t="s">
        <v>2</v>
      </c>
      <c r="C49" s="1" t="s">
        <v>3</v>
      </c>
      <c r="D49" s="3">
        <v>0</v>
      </c>
      <c r="E49" s="3">
        <v>10</v>
      </c>
      <c r="F49" s="3">
        <v>20</v>
      </c>
      <c r="G49" s="3">
        <v>30</v>
      </c>
      <c r="H49" s="3">
        <v>40</v>
      </c>
      <c r="I49" s="3">
        <v>45</v>
      </c>
      <c r="J49" s="3">
        <v>50</v>
      </c>
      <c r="K49" s="3">
        <v>60</v>
      </c>
      <c r="L49" s="3">
        <v>70</v>
      </c>
      <c r="M49" s="3">
        <v>80</v>
      </c>
      <c r="N49" s="3">
        <v>90</v>
      </c>
    </row>
    <row r="50" spans="2:14" hidden="1" outlineLevel="1" x14ac:dyDescent="0.25">
      <c r="B50" s="1" t="s">
        <v>4</v>
      </c>
      <c r="C50" s="1" t="s">
        <v>5</v>
      </c>
      <c r="D50" s="3">
        <v>0</v>
      </c>
      <c r="E50" s="3">
        <v>11</v>
      </c>
      <c r="F50" s="3">
        <v>42</v>
      </c>
      <c r="G50" s="3">
        <v>90</v>
      </c>
      <c r="H50" s="3">
        <v>125</v>
      </c>
      <c r="I50" s="3">
        <v>140</v>
      </c>
      <c r="J50" s="3">
        <v>152</v>
      </c>
      <c r="K50" s="3">
        <v>162</v>
      </c>
      <c r="L50" s="3">
        <v>163</v>
      </c>
      <c r="M50" s="3">
        <v>150</v>
      </c>
      <c r="N50" s="3">
        <v>125</v>
      </c>
    </row>
    <row r="51" spans="2:14" hidden="1" outlineLevel="1" x14ac:dyDescent="0.25">
      <c r="B51" s="1" t="s">
        <v>6</v>
      </c>
      <c r="C51" s="2" t="s">
        <v>7</v>
      </c>
      <c r="D51" s="4">
        <v>0</v>
      </c>
      <c r="E51" s="4">
        <f>+E50/E49</f>
        <v>1.1000000000000001</v>
      </c>
      <c r="F51" s="4">
        <f>+F50/F49</f>
        <v>2.1</v>
      </c>
      <c r="G51" s="4">
        <f t="shared" ref="G51:N51" si="0">+G50/G49</f>
        <v>3</v>
      </c>
      <c r="H51" s="4">
        <f t="shared" si="0"/>
        <v>3.125</v>
      </c>
      <c r="I51" s="4">
        <f t="shared" si="0"/>
        <v>3.1111111111111112</v>
      </c>
      <c r="J51" s="4">
        <f t="shared" si="0"/>
        <v>3.04</v>
      </c>
      <c r="K51" s="4">
        <f t="shared" si="0"/>
        <v>2.7</v>
      </c>
      <c r="L51" s="4">
        <f t="shared" si="0"/>
        <v>2.3285714285714287</v>
      </c>
      <c r="M51" s="4">
        <f t="shared" si="0"/>
        <v>1.875</v>
      </c>
      <c r="N51" s="4">
        <f t="shared" si="0"/>
        <v>1.3888888888888888</v>
      </c>
    </row>
    <row r="52" spans="2:14" hidden="1" outlineLevel="1" x14ac:dyDescent="0.25">
      <c r="B52" s="1" t="s">
        <v>8</v>
      </c>
      <c r="C52" s="2" t="s">
        <v>9</v>
      </c>
      <c r="D52" s="4">
        <v>0</v>
      </c>
      <c r="E52" s="4">
        <f>+(E50-D50)/(E49-D49)</f>
        <v>1.1000000000000001</v>
      </c>
      <c r="F52" s="4">
        <f t="shared" ref="F52:N52" si="1">+(F50-E50)/(F49-E49)</f>
        <v>3.1</v>
      </c>
      <c r="G52" s="4">
        <f t="shared" si="1"/>
        <v>4.8</v>
      </c>
      <c r="H52" s="4">
        <f>+(H50-G50)/(H49-G49)</f>
        <v>3.5</v>
      </c>
      <c r="I52" s="4">
        <f>+(I50-H50)/(I49-H49)</f>
        <v>3</v>
      </c>
      <c r="J52" s="4">
        <f>+(J50-I50)/(J49-I49)</f>
        <v>2.4</v>
      </c>
      <c r="K52" s="4">
        <f>+(K50-J50)/(K49-J49)</f>
        <v>1</v>
      </c>
      <c r="L52" s="4">
        <f t="shared" si="1"/>
        <v>0.1</v>
      </c>
      <c r="M52" s="4">
        <f t="shared" si="1"/>
        <v>-1.3</v>
      </c>
      <c r="N52" s="4">
        <f t="shared" si="1"/>
        <v>-2.5</v>
      </c>
    </row>
    <row r="53" spans="2:14" hidden="1" outlineLevel="1" x14ac:dyDescent="0.25"/>
    <row r="54" spans="2:14" hidden="1" outlineLevel="1" x14ac:dyDescent="0.25"/>
    <row r="55" spans="2:14" hidden="1" outlineLevel="1" x14ac:dyDescent="0.25"/>
    <row r="56" spans="2:14" hidden="1" outlineLevel="1" x14ac:dyDescent="0.25"/>
    <row r="57" spans="2:14" hidden="1" outlineLevel="1" x14ac:dyDescent="0.25"/>
    <row r="58" spans="2:14" hidden="1" outlineLevel="1" x14ac:dyDescent="0.25"/>
    <row r="59" spans="2:14" hidden="1" outlineLevel="1" x14ac:dyDescent="0.25"/>
    <row r="60" spans="2:14" hidden="1" outlineLevel="1" x14ac:dyDescent="0.25"/>
    <row r="61" spans="2:14" hidden="1" outlineLevel="1" x14ac:dyDescent="0.25"/>
    <row r="62" spans="2:14" hidden="1" outlineLevel="1" x14ac:dyDescent="0.25"/>
    <row r="63" spans="2:14" hidden="1" outlineLevel="1" x14ac:dyDescent="0.25"/>
    <row r="64" spans="2:14" hidden="1" outlineLevel="1" x14ac:dyDescent="0.25"/>
    <row r="65" spans="2:14" hidden="1" outlineLevel="1" x14ac:dyDescent="0.25"/>
    <row r="66" spans="2:14" hidden="1" outlineLevel="1" x14ac:dyDescent="0.25"/>
    <row r="67" spans="2:14" hidden="1" outlineLevel="1" x14ac:dyDescent="0.25"/>
    <row r="68" spans="2:14" hidden="1" outlineLevel="1" x14ac:dyDescent="0.25"/>
    <row r="69" spans="2:14" collapsed="1" x14ac:dyDescent="0.25"/>
    <row r="70" spans="2:14" s="15" customFormat="1" x14ac:dyDescent="0.25">
      <c r="B70" s="12" t="s">
        <v>15</v>
      </c>
      <c r="C70" s="13"/>
      <c r="D70" s="14"/>
      <c r="E70" s="14"/>
      <c r="F70" s="14"/>
      <c r="G70" s="14"/>
      <c r="H70" s="14"/>
      <c r="I70" s="14"/>
      <c r="J70" s="14"/>
      <c r="K70" s="14"/>
      <c r="L70" s="14"/>
      <c r="M70" s="14"/>
      <c r="N70" s="14"/>
    </row>
    <row r="71" spans="2:14" s="15" customFormat="1" x14ac:dyDescent="0.25">
      <c r="B71" s="12" t="s">
        <v>16</v>
      </c>
      <c r="C71" s="13"/>
      <c r="D71" s="14"/>
      <c r="E71" s="14"/>
      <c r="F71" s="14"/>
      <c r="G71" s="14"/>
      <c r="H71" s="14"/>
      <c r="I71" s="14"/>
      <c r="J71" s="14"/>
      <c r="K71" s="14"/>
      <c r="L71" s="14"/>
      <c r="M71" s="14"/>
      <c r="N71" s="14"/>
    </row>
    <row r="72" spans="2:14" s="15" customFormat="1" x14ac:dyDescent="0.25">
      <c r="B72" s="12" t="s">
        <v>17</v>
      </c>
      <c r="C72" s="13"/>
      <c r="D72" s="14"/>
      <c r="E72" s="14"/>
      <c r="F72" s="14"/>
      <c r="G72" s="14"/>
      <c r="H72" s="14"/>
      <c r="I72" s="14"/>
      <c r="J72" s="14"/>
      <c r="K72" s="14"/>
      <c r="L72" s="14"/>
      <c r="M72" s="14"/>
      <c r="N72" s="14"/>
    </row>
    <row r="73" spans="2:14" hidden="1" outlineLevel="1" x14ac:dyDescent="0.25"/>
    <row r="74" spans="2:14" hidden="1" outlineLevel="1" x14ac:dyDescent="0.25"/>
    <row r="75" spans="2:14" hidden="1" outlineLevel="1" x14ac:dyDescent="0.25"/>
    <row r="76" spans="2:14" hidden="1" outlineLevel="1" x14ac:dyDescent="0.25"/>
    <row r="77" spans="2:14" hidden="1" outlineLevel="1" x14ac:dyDescent="0.25"/>
    <row r="78" spans="2:14" hidden="1" outlineLevel="1" x14ac:dyDescent="0.25"/>
    <row r="79" spans="2:14" hidden="1" outlineLevel="1" x14ac:dyDescent="0.25"/>
    <row r="80" spans="2:14" hidden="1" outlineLevel="1" x14ac:dyDescent="0.25"/>
    <row r="81" hidden="1" outlineLevel="1" x14ac:dyDescent="0.25"/>
    <row r="82" hidden="1" outlineLevel="1" x14ac:dyDescent="0.25"/>
    <row r="83" hidden="1" outlineLevel="1" x14ac:dyDescent="0.25"/>
    <row r="84" hidden="1" outlineLevel="1" x14ac:dyDescent="0.25"/>
    <row r="85" hidden="1" outlineLevel="1" x14ac:dyDescent="0.25"/>
    <row r="86" hidden="1" outlineLevel="1" x14ac:dyDescent="0.25"/>
    <row r="87" hidden="1" outlineLevel="1" x14ac:dyDescent="0.25"/>
    <row r="88" hidden="1" outlineLevel="1" x14ac:dyDescent="0.25"/>
    <row r="89" hidden="1" outlineLevel="1" x14ac:dyDescent="0.25"/>
    <row r="90" hidden="1" outlineLevel="1" x14ac:dyDescent="0.25"/>
    <row r="91" hidden="1" outlineLevel="1" x14ac:dyDescent="0.25"/>
    <row r="92" hidden="1" outlineLevel="1" x14ac:dyDescent="0.25"/>
    <row r="93" collapsed="1" x14ac:dyDescent="0.25"/>
  </sheetData>
  <mergeCells count="1">
    <mergeCell ref="B4:N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B2:N82"/>
  <sheetViews>
    <sheetView tabSelected="1" topLeftCell="C19" workbookViewId="0">
      <selection activeCell="M53" sqref="M53"/>
    </sheetView>
  </sheetViews>
  <sheetFormatPr baseColWidth="10" defaultRowHeight="15" outlineLevelRow="1" x14ac:dyDescent="0.25"/>
  <cols>
    <col min="2" max="2" width="6.28515625" bestFit="1" customWidth="1"/>
    <col min="3" max="3" width="25.42578125" bestFit="1" customWidth="1"/>
    <col min="4" max="4" width="10.42578125" bestFit="1" customWidth="1"/>
    <col min="5" max="14" width="12" bestFit="1" customWidth="1"/>
  </cols>
  <sheetData>
    <row r="2" spans="2:14" s="7" customFormat="1" ht="15.75" x14ac:dyDescent="0.25">
      <c r="C2" s="7" t="s">
        <v>10</v>
      </c>
      <c r="D2" s="8"/>
      <c r="E2" s="8"/>
      <c r="F2" s="8"/>
      <c r="G2" s="8"/>
      <c r="H2" s="8"/>
      <c r="I2" s="8"/>
      <c r="J2" s="8"/>
      <c r="K2" s="8"/>
      <c r="L2" s="8"/>
      <c r="M2" s="8"/>
      <c r="N2" s="8"/>
    </row>
    <row r="4" spans="2:14" ht="31.5" customHeight="1" x14ac:dyDescent="0.25">
      <c r="B4" s="86" t="s">
        <v>64</v>
      </c>
      <c r="C4" s="86"/>
      <c r="D4" s="86"/>
      <c r="E4" s="86"/>
      <c r="F4" s="86"/>
      <c r="G4" s="86"/>
      <c r="H4" s="86"/>
      <c r="I4" s="86"/>
      <c r="J4" s="86"/>
      <c r="K4" s="86"/>
      <c r="L4" s="86"/>
      <c r="M4" s="86"/>
      <c r="N4" s="86"/>
    </row>
    <row r="6" spans="2:14" x14ac:dyDescent="0.25">
      <c r="B6" s="1" t="s">
        <v>0</v>
      </c>
      <c r="C6" s="1" t="s">
        <v>1</v>
      </c>
      <c r="D6" s="3">
        <v>1</v>
      </c>
      <c r="E6" s="3">
        <v>1</v>
      </c>
      <c r="F6" s="3">
        <v>1</v>
      </c>
      <c r="G6" s="3">
        <v>1</v>
      </c>
      <c r="H6" s="3">
        <v>1</v>
      </c>
      <c r="I6" s="3">
        <v>1</v>
      </c>
      <c r="J6" s="3">
        <v>1</v>
      </c>
      <c r="K6" s="3">
        <v>1</v>
      </c>
      <c r="L6" s="3">
        <v>1</v>
      </c>
      <c r="M6" s="3">
        <v>1</v>
      </c>
      <c r="N6" s="3">
        <v>1</v>
      </c>
    </row>
    <row r="7" spans="2:14" x14ac:dyDescent="0.25">
      <c r="B7" s="1" t="s">
        <v>2</v>
      </c>
      <c r="C7" s="1" t="s">
        <v>3</v>
      </c>
      <c r="D7" s="3">
        <v>0</v>
      </c>
      <c r="E7" s="3">
        <v>10</v>
      </c>
      <c r="F7" s="3">
        <v>20</v>
      </c>
      <c r="G7" s="3">
        <v>30</v>
      </c>
      <c r="H7" s="3">
        <v>40</v>
      </c>
      <c r="I7" s="3">
        <v>45</v>
      </c>
      <c r="J7" s="3">
        <v>50</v>
      </c>
      <c r="K7" s="3">
        <v>60</v>
      </c>
      <c r="L7" s="3">
        <v>70</v>
      </c>
      <c r="M7" s="3">
        <v>80</v>
      </c>
      <c r="N7" s="3">
        <v>90</v>
      </c>
    </row>
    <row r="8" spans="2:14" x14ac:dyDescent="0.25">
      <c r="B8" s="1" t="s">
        <v>4</v>
      </c>
      <c r="C8" s="1" t="s">
        <v>5</v>
      </c>
      <c r="D8" s="3">
        <v>0</v>
      </c>
      <c r="E8" s="3">
        <v>11</v>
      </c>
      <c r="F8" s="3">
        <v>42</v>
      </c>
      <c r="G8" s="3">
        <v>90</v>
      </c>
      <c r="H8" s="3">
        <v>125</v>
      </c>
      <c r="I8" s="3">
        <v>140</v>
      </c>
      <c r="J8" s="3">
        <v>152</v>
      </c>
      <c r="K8" s="3">
        <v>162</v>
      </c>
      <c r="L8" s="3">
        <v>163</v>
      </c>
      <c r="M8" s="3">
        <v>150</v>
      </c>
      <c r="N8" s="3">
        <v>125</v>
      </c>
    </row>
    <row r="11" spans="2:14" x14ac:dyDescent="0.25">
      <c r="C11" s="11" t="s">
        <v>69</v>
      </c>
    </row>
    <row r="12" spans="2:14" x14ac:dyDescent="0.25">
      <c r="C12" s="11" t="s">
        <v>23</v>
      </c>
    </row>
    <row r="13" spans="2:14" x14ac:dyDescent="0.25">
      <c r="C13" s="11" t="s">
        <v>65</v>
      </c>
    </row>
    <row r="14" spans="2:14" x14ac:dyDescent="0.25">
      <c r="C14" s="11" t="s">
        <v>66</v>
      </c>
    </row>
    <row r="15" spans="2:14" x14ac:dyDescent="0.25">
      <c r="C15" s="11" t="s">
        <v>67</v>
      </c>
    </row>
    <row r="16" spans="2:14" x14ac:dyDescent="0.25">
      <c r="C16" s="11" t="s">
        <v>68</v>
      </c>
    </row>
    <row r="19" spans="2:14" s="15" customFormat="1" x14ac:dyDescent="0.25">
      <c r="C19" s="13" t="s">
        <v>65</v>
      </c>
    </row>
    <row r="20" spans="2:14" hidden="1" outlineLevel="1" x14ac:dyDescent="0.25"/>
    <row r="21" spans="2:14" hidden="1" outlineLevel="1" x14ac:dyDescent="0.25"/>
    <row r="22" spans="2:14" hidden="1" outlineLevel="1" x14ac:dyDescent="0.25">
      <c r="B22" s="1" t="s">
        <v>0</v>
      </c>
      <c r="C22" s="1" t="s">
        <v>1</v>
      </c>
      <c r="D22" s="3">
        <v>1</v>
      </c>
      <c r="E22" s="3">
        <v>1</v>
      </c>
      <c r="F22" s="3">
        <v>1</v>
      </c>
      <c r="G22" s="3">
        <v>1</v>
      </c>
      <c r="H22" s="3">
        <v>1</v>
      </c>
      <c r="I22" s="3">
        <v>1</v>
      </c>
      <c r="J22" s="3">
        <v>1</v>
      </c>
      <c r="K22" s="3">
        <v>1</v>
      </c>
      <c r="L22" s="3">
        <v>1</v>
      </c>
      <c r="M22" s="3">
        <v>1</v>
      </c>
      <c r="N22" s="3">
        <v>1</v>
      </c>
    </row>
    <row r="23" spans="2:14" hidden="1" outlineLevel="1" x14ac:dyDescent="0.25">
      <c r="B23" s="1" t="s">
        <v>2</v>
      </c>
      <c r="C23" s="1" t="s">
        <v>3</v>
      </c>
      <c r="D23" s="3">
        <v>0</v>
      </c>
      <c r="E23" s="3">
        <v>10</v>
      </c>
      <c r="F23" s="3">
        <v>20</v>
      </c>
      <c r="G23" s="3">
        <v>30</v>
      </c>
      <c r="H23" s="3">
        <v>40</v>
      </c>
      <c r="I23" s="3">
        <v>45</v>
      </c>
      <c r="J23" s="3">
        <v>50</v>
      </c>
      <c r="K23" s="3">
        <v>60</v>
      </c>
      <c r="L23" s="3">
        <v>70</v>
      </c>
      <c r="M23" s="3">
        <v>80</v>
      </c>
      <c r="N23" s="3">
        <v>90</v>
      </c>
    </row>
    <row r="24" spans="2:14" hidden="1" outlineLevel="1" x14ac:dyDescent="0.25">
      <c r="B24" s="1" t="s">
        <v>4</v>
      </c>
      <c r="C24" s="1" t="s">
        <v>5</v>
      </c>
      <c r="D24" s="3">
        <v>0</v>
      </c>
      <c r="E24" s="3">
        <v>11</v>
      </c>
      <c r="F24" s="3">
        <v>42</v>
      </c>
      <c r="G24" s="3">
        <v>90</v>
      </c>
      <c r="H24" s="3">
        <v>125</v>
      </c>
      <c r="I24" s="3">
        <v>140</v>
      </c>
      <c r="J24" s="3">
        <v>152</v>
      </c>
      <c r="K24" s="3">
        <v>162</v>
      </c>
      <c r="L24" s="3">
        <v>163</v>
      </c>
      <c r="M24" s="3">
        <v>150</v>
      </c>
      <c r="N24" s="3">
        <v>125</v>
      </c>
    </row>
    <row r="25" spans="2:14" hidden="1" outlineLevel="1" x14ac:dyDescent="0.25">
      <c r="B25" s="1" t="s">
        <v>70</v>
      </c>
      <c r="C25" s="32" t="s">
        <v>71</v>
      </c>
      <c r="D25" s="33">
        <v>60000</v>
      </c>
      <c r="E25" s="33">
        <v>60000</v>
      </c>
      <c r="F25" s="33">
        <v>60000</v>
      </c>
      <c r="G25" s="33">
        <v>60000</v>
      </c>
      <c r="H25" s="33">
        <v>60000</v>
      </c>
      <c r="I25" s="33">
        <v>60000</v>
      </c>
      <c r="J25" s="33">
        <v>60000</v>
      </c>
      <c r="K25" s="33">
        <v>60000</v>
      </c>
      <c r="L25" s="33">
        <v>60000</v>
      </c>
      <c r="M25" s="33">
        <v>60000</v>
      </c>
      <c r="N25" s="33">
        <v>60000</v>
      </c>
    </row>
    <row r="26" spans="2:14" hidden="1" outlineLevel="1" x14ac:dyDescent="0.25">
      <c r="B26" s="1" t="s">
        <v>72</v>
      </c>
      <c r="C26" s="1" t="s">
        <v>73</v>
      </c>
      <c r="D26" s="33">
        <v>400000</v>
      </c>
      <c r="E26" s="34">
        <f>+D26</f>
        <v>400000</v>
      </c>
      <c r="F26" s="34">
        <f t="shared" ref="F26:N26" si="0">+E26</f>
        <v>400000</v>
      </c>
      <c r="G26" s="34">
        <f t="shared" si="0"/>
        <v>400000</v>
      </c>
      <c r="H26" s="34">
        <f t="shared" si="0"/>
        <v>400000</v>
      </c>
      <c r="I26" s="34">
        <f t="shared" si="0"/>
        <v>400000</v>
      </c>
      <c r="J26" s="34">
        <f t="shared" si="0"/>
        <v>400000</v>
      </c>
      <c r="K26" s="34">
        <f t="shared" si="0"/>
        <v>400000</v>
      </c>
      <c r="L26" s="34">
        <f t="shared" si="0"/>
        <v>400000</v>
      </c>
      <c r="M26" s="34">
        <f t="shared" si="0"/>
        <v>400000</v>
      </c>
      <c r="N26" s="34">
        <f t="shared" si="0"/>
        <v>400000</v>
      </c>
    </row>
    <row r="27" spans="2:14" hidden="1" outlineLevel="1" x14ac:dyDescent="0.25">
      <c r="B27" s="1" t="s">
        <v>74</v>
      </c>
      <c r="C27" s="1" t="s">
        <v>75</v>
      </c>
      <c r="D27" s="33">
        <f>+D25*D23</f>
        <v>0</v>
      </c>
      <c r="E27" s="34">
        <f>+E25*E23</f>
        <v>600000</v>
      </c>
      <c r="F27" s="34">
        <f t="shared" ref="E27:N27" si="1">+F25*F23</f>
        <v>1200000</v>
      </c>
      <c r="G27" s="34">
        <f t="shared" si="1"/>
        <v>1800000</v>
      </c>
      <c r="H27" s="34">
        <f t="shared" si="1"/>
        <v>2400000</v>
      </c>
      <c r="I27" s="34">
        <f t="shared" si="1"/>
        <v>2700000</v>
      </c>
      <c r="J27" s="34">
        <f t="shared" si="1"/>
        <v>3000000</v>
      </c>
      <c r="K27" s="34">
        <f t="shared" si="1"/>
        <v>3600000</v>
      </c>
      <c r="L27" s="34">
        <f t="shared" si="1"/>
        <v>4200000</v>
      </c>
      <c r="M27" s="34">
        <f t="shared" si="1"/>
        <v>4800000</v>
      </c>
      <c r="N27" s="34">
        <f t="shared" si="1"/>
        <v>5400000</v>
      </c>
    </row>
    <row r="28" spans="2:14" hidden="1" outlineLevel="1" x14ac:dyDescent="0.25">
      <c r="B28" s="1" t="s">
        <v>76</v>
      </c>
      <c r="C28" s="1" t="s">
        <v>77</v>
      </c>
      <c r="D28" s="34">
        <f>+D27+D26</f>
        <v>400000</v>
      </c>
      <c r="E28" s="34">
        <f t="shared" ref="E28:N28" si="2">+E27+E26</f>
        <v>1000000</v>
      </c>
      <c r="F28" s="34">
        <f t="shared" si="2"/>
        <v>1600000</v>
      </c>
      <c r="G28" s="34">
        <f t="shared" si="2"/>
        <v>2200000</v>
      </c>
      <c r="H28" s="34">
        <f t="shared" si="2"/>
        <v>2800000</v>
      </c>
      <c r="I28" s="34">
        <f t="shared" si="2"/>
        <v>3100000</v>
      </c>
      <c r="J28" s="34">
        <f t="shared" si="2"/>
        <v>3400000</v>
      </c>
      <c r="K28" s="34">
        <f t="shared" si="2"/>
        <v>4000000</v>
      </c>
      <c r="L28" s="34">
        <f t="shared" si="2"/>
        <v>4600000</v>
      </c>
      <c r="M28" s="34">
        <f t="shared" si="2"/>
        <v>5200000</v>
      </c>
      <c r="N28" s="34">
        <f t="shared" si="2"/>
        <v>5800000</v>
      </c>
    </row>
    <row r="29" spans="2:14" hidden="1" outlineLevel="1" x14ac:dyDescent="0.25"/>
    <row r="30" spans="2:14" hidden="1" outlineLevel="1" x14ac:dyDescent="0.25"/>
    <row r="31" spans="2:14" hidden="1" outlineLevel="1" x14ac:dyDescent="0.25"/>
    <row r="32" spans="2:14" hidden="1" outlineLevel="1" x14ac:dyDescent="0.25"/>
    <row r="33" spans="2:14" hidden="1" outlineLevel="1" x14ac:dyDescent="0.25"/>
    <row r="34" spans="2:14" hidden="1" outlineLevel="1" x14ac:dyDescent="0.25"/>
    <row r="35" spans="2:14" hidden="1" outlineLevel="1" x14ac:dyDescent="0.25"/>
    <row r="36" spans="2:14" hidden="1" outlineLevel="1" x14ac:dyDescent="0.25"/>
    <row r="37" spans="2:14" collapsed="1" x14ac:dyDescent="0.25"/>
    <row r="38" spans="2:14" s="15" customFormat="1" x14ac:dyDescent="0.25">
      <c r="C38" s="13" t="s">
        <v>66</v>
      </c>
    </row>
    <row r="39" spans="2:14" s="15" customFormat="1" x14ac:dyDescent="0.25">
      <c r="C39" s="13" t="s">
        <v>67</v>
      </c>
    </row>
    <row r="40" spans="2:14" x14ac:dyDescent="0.25">
      <c r="C40" s="11"/>
    </row>
    <row r="41" spans="2:14" outlineLevel="1" x14ac:dyDescent="0.25"/>
    <row r="42" spans="2:14" outlineLevel="1" x14ac:dyDescent="0.25">
      <c r="B42" s="1" t="s">
        <v>0</v>
      </c>
      <c r="C42" s="1" t="s">
        <v>1</v>
      </c>
      <c r="D42" s="3">
        <v>1</v>
      </c>
      <c r="E42" s="3">
        <v>1</v>
      </c>
      <c r="F42" s="3">
        <v>1</v>
      </c>
      <c r="G42" s="3">
        <v>1</v>
      </c>
      <c r="H42" s="3">
        <v>1</v>
      </c>
      <c r="I42" s="3">
        <v>1</v>
      </c>
      <c r="J42" s="3">
        <v>1</v>
      </c>
      <c r="K42" s="3">
        <v>1</v>
      </c>
      <c r="L42" s="3">
        <v>1</v>
      </c>
      <c r="M42" s="3">
        <v>1</v>
      </c>
      <c r="N42" s="3">
        <v>1</v>
      </c>
    </row>
    <row r="43" spans="2:14" outlineLevel="1" x14ac:dyDescent="0.25">
      <c r="B43" s="1" t="s">
        <v>2</v>
      </c>
      <c r="C43" s="1" t="s">
        <v>3</v>
      </c>
      <c r="D43" s="3">
        <v>0</v>
      </c>
      <c r="E43" s="3">
        <v>10</v>
      </c>
      <c r="F43" s="3">
        <v>20</v>
      </c>
      <c r="G43" s="3">
        <v>30</v>
      </c>
      <c r="H43" s="3">
        <v>40</v>
      </c>
      <c r="I43" s="3">
        <v>45</v>
      </c>
      <c r="J43" s="3">
        <v>50</v>
      </c>
      <c r="K43" s="3">
        <v>60</v>
      </c>
      <c r="L43" s="3">
        <v>70</v>
      </c>
      <c r="M43" s="3">
        <v>80</v>
      </c>
      <c r="N43" s="3">
        <v>90</v>
      </c>
    </row>
    <row r="44" spans="2:14" outlineLevel="1" x14ac:dyDescent="0.25">
      <c r="B44" s="1" t="s">
        <v>4</v>
      </c>
      <c r="C44" s="1" t="s">
        <v>5</v>
      </c>
      <c r="D44" s="3">
        <v>0</v>
      </c>
      <c r="E44" s="3">
        <v>11</v>
      </c>
      <c r="F44" s="3">
        <v>42</v>
      </c>
      <c r="G44" s="3">
        <v>90</v>
      </c>
      <c r="H44" s="3">
        <v>125</v>
      </c>
      <c r="I44" s="3">
        <v>140</v>
      </c>
      <c r="J44" s="3">
        <v>152</v>
      </c>
      <c r="K44" s="3">
        <v>162</v>
      </c>
      <c r="L44" s="3">
        <v>163</v>
      </c>
      <c r="M44" s="3">
        <v>150</v>
      </c>
      <c r="N44" s="3">
        <v>125</v>
      </c>
    </row>
    <row r="45" spans="2:14" outlineLevel="1" x14ac:dyDescent="0.25">
      <c r="B45" s="1" t="s">
        <v>70</v>
      </c>
      <c r="C45" s="32" t="s">
        <v>71</v>
      </c>
      <c r="D45" s="33">
        <v>60000</v>
      </c>
      <c r="E45" s="33">
        <v>60000</v>
      </c>
      <c r="F45" s="33">
        <v>60000</v>
      </c>
      <c r="G45" s="33">
        <v>60000</v>
      </c>
      <c r="H45" s="33">
        <v>60000</v>
      </c>
      <c r="I45" s="33">
        <v>60000</v>
      </c>
      <c r="J45" s="33">
        <v>60000</v>
      </c>
      <c r="K45" s="33">
        <v>60000</v>
      </c>
      <c r="L45" s="33">
        <v>60000</v>
      </c>
      <c r="M45" s="33">
        <v>60000</v>
      </c>
      <c r="N45" s="33">
        <v>60000</v>
      </c>
    </row>
    <row r="46" spans="2:14" outlineLevel="1" x14ac:dyDescent="0.25">
      <c r="B46" s="1" t="s">
        <v>72</v>
      </c>
      <c r="C46" s="1" t="s">
        <v>73</v>
      </c>
      <c r="D46" s="33">
        <v>400000</v>
      </c>
      <c r="E46" s="34">
        <f>+D46</f>
        <v>400000</v>
      </c>
      <c r="F46" s="34">
        <f t="shared" ref="F46:N46" si="3">+E46</f>
        <v>400000</v>
      </c>
      <c r="G46" s="34">
        <f t="shared" si="3"/>
        <v>400000</v>
      </c>
      <c r="H46" s="34">
        <f t="shared" si="3"/>
        <v>400000</v>
      </c>
      <c r="I46" s="34">
        <f t="shared" si="3"/>
        <v>400000</v>
      </c>
      <c r="J46" s="34">
        <f t="shared" si="3"/>
        <v>400000</v>
      </c>
      <c r="K46" s="34">
        <f t="shared" si="3"/>
        <v>400000</v>
      </c>
      <c r="L46" s="34">
        <f t="shared" si="3"/>
        <v>400000</v>
      </c>
      <c r="M46" s="34">
        <f t="shared" si="3"/>
        <v>400000</v>
      </c>
      <c r="N46" s="34">
        <f t="shared" si="3"/>
        <v>400000</v>
      </c>
    </row>
    <row r="47" spans="2:14" outlineLevel="1" x14ac:dyDescent="0.25">
      <c r="B47" s="1" t="s">
        <v>74</v>
      </c>
      <c r="C47" s="1" t="s">
        <v>75</v>
      </c>
      <c r="D47" s="33">
        <f>+D45*D43</f>
        <v>0</v>
      </c>
      <c r="E47" s="34">
        <f t="shared" ref="E47:N47" si="4">+E45*E43</f>
        <v>600000</v>
      </c>
      <c r="F47" s="34">
        <f t="shared" si="4"/>
        <v>1200000</v>
      </c>
      <c r="G47" s="34">
        <f t="shared" si="4"/>
        <v>1800000</v>
      </c>
      <c r="H47" s="34">
        <f t="shared" si="4"/>
        <v>2400000</v>
      </c>
      <c r="I47" s="34">
        <f t="shared" si="4"/>
        <v>2700000</v>
      </c>
      <c r="J47" s="34">
        <f t="shared" si="4"/>
        <v>3000000</v>
      </c>
      <c r="K47" s="34">
        <f t="shared" si="4"/>
        <v>3600000</v>
      </c>
      <c r="L47" s="34">
        <f t="shared" si="4"/>
        <v>4200000</v>
      </c>
      <c r="M47" s="34">
        <f t="shared" si="4"/>
        <v>4800000</v>
      </c>
      <c r="N47" s="34">
        <f t="shared" si="4"/>
        <v>5400000</v>
      </c>
    </row>
    <row r="48" spans="2:14" outlineLevel="1" x14ac:dyDescent="0.25">
      <c r="B48" s="1" t="s">
        <v>76</v>
      </c>
      <c r="C48" s="1" t="s">
        <v>77</v>
      </c>
      <c r="D48" s="34">
        <f>+D47+D46</f>
        <v>400000</v>
      </c>
      <c r="E48" s="34">
        <f t="shared" ref="E48" si="5">+E47+E46</f>
        <v>1000000</v>
      </c>
      <c r="F48" s="34">
        <f t="shared" ref="F48" si="6">+F47+F46</f>
        <v>1600000</v>
      </c>
      <c r="G48" s="34">
        <f t="shared" ref="G48" si="7">+G47+G46</f>
        <v>2200000</v>
      </c>
      <c r="H48" s="34">
        <f t="shared" ref="H48" si="8">+H47+H46</f>
        <v>2800000</v>
      </c>
      <c r="I48" s="34">
        <f t="shared" ref="I48" si="9">+I47+I46</f>
        <v>3100000</v>
      </c>
      <c r="J48" s="34">
        <f t="shared" ref="J48" si="10">+J47+J46</f>
        <v>3400000</v>
      </c>
      <c r="K48" s="34">
        <f t="shared" ref="K48" si="11">+K47+K46</f>
        <v>4000000</v>
      </c>
      <c r="L48" s="34">
        <f t="shared" ref="L48" si="12">+L47+L46</f>
        <v>4600000</v>
      </c>
      <c r="M48" s="34">
        <f t="shared" ref="M48" si="13">+M47+M46</f>
        <v>5200000</v>
      </c>
      <c r="N48" s="34">
        <f t="shared" ref="N48" si="14">+N47+N46</f>
        <v>5800000</v>
      </c>
    </row>
    <row r="49" spans="2:14" outlineLevel="1" x14ac:dyDescent="0.25">
      <c r="B49" s="1" t="s">
        <v>78</v>
      </c>
      <c r="C49" s="1" t="s">
        <v>79</v>
      </c>
      <c r="D49" s="1"/>
      <c r="E49" s="34">
        <f>+E46/E44</f>
        <v>36363.63636363636</v>
      </c>
      <c r="F49" s="34">
        <f t="shared" ref="F49:N49" si="15">+F46/F44</f>
        <v>9523.8095238095229</v>
      </c>
      <c r="G49" s="34">
        <f t="shared" si="15"/>
        <v>4444.4444444444443</v>
      </c>
      <c r="H49" s="34">
        <f t="shared" si="15"/>
        <v>3200</v>
      </c>
      <c r="I49" s="34">
        <f t="shared" si="15"/>
        <v>2857.1428571428573</v>
      </c>
      <c r="J49" s="34">
        <f t="shared" si="15"/>
        <v>2631.5789473684213</v>
      </c>
      <c r="K49" s="34">
        <f t="shared" si="15"/>
        <v>2469.1358024691358</v>
      </c>
      <c r="L49" s="34">
        <f t="shared" si="15"/>
        <v>2453.9877300613498</v>
      </c>
      <c r="M49" s="34">
        <f t="shared" si="15"/>
        <v>2666.6666666666665</v>
      </c>
      <c r="N49" s="34">
        <f t="shared" si="15"/>
        <v>3200</v>
      </c>
    </row>
    <row r="50" spans="2:14" outlineLevel="1" x14ac:dyDescent="0.25">
      <c r="B50" s="1" t="s">
        <v>80</v>
      </c>
      <c r="C50" s="1" t="s">
        <v>81</v>
      </c>
      <c r="D50" s="1"/>
      <c r="E50" s="34">
        <f>+E47/E44</f>
        <v>54545.454545454544</v>
      </c>
      <c r="F50" s="34">
        <f t="shared" ref="F50:N50" si="16">+F47/F44</f>
        <v>28571.428571428572</v>
      </c>
      <c r="G50" s="34">
        <f t="shared" si="16"/>
        <v>20000</v>
      </c>
      <c r="H50" s="34">
        <f t="shared" si="16"/>
        <v>19200</v>
      </c>
      <c r="I50" s="34">
        <f t="shared" si="16"/>
        <v>19285.714285714286</v>
      </c>
      <c r="J50" s="34">
        <f t="shared" si="16"/>
        <v>19736.842105263157</v>
      </c>
      <c r="K50" s="34">
        <f t="shared" si="16"/>
        <v>22222.222222222223</v>
      </c>
      <c r="L50" s="34">
        <f t="shared" si="16"/>
        <v>25766.87116564417</v>
      </c>
      <c r="M50" s="34">
        <f t="shared" si="16"/>
        <v>32000</v>
      </c>
      <c r="N50" s="34">
        <f t="shared" si="16"/>
        <v>43200</v>
      </c>
    </row>
    <row r="51" spans="2:14" outlineLevel="1" x14ac:dyDescent="0.25">
      <c r="B51" s="1" t="s">
        <v>82</v>
      </c>
      <c r="C51" s="1" t="s">
        <v>83</v>
      </c>
      <c r="D51" s="1"/>
      <c r="E51" s="34">
        <f>+E48/E44</f>
        <v>90909.090909090912</v>
      </c>
      <c r="F51" s="34">
        <f t="shared" ref="F51:N51" si="17">+F48/F44</f>
        <v>38095.238095238092</v>
      </c>
      <c r="G51" s="34">
        <f t="shared" si="17"/>
        <v>24444.444444444445</v>
      </c>
      <c r="H51" s="34">
        <f t="shared" si="17"/>
        <v>22400</v>
      </c>
      <c r="I51" s="34">
        <f t="shared" si="17"/>
        <v>22142.857142857141</v>
      </c>
      <c r="J51" s="34">
        <f t="shared" si="17"/>
        <v>22368.42105263158</v>
      </c>
      <c r="K51" s="34">
        <f t="shared" si="17"/>
        <v>24691.358024691359</v>
      </c>
      <c r="L51" s="34">
        <f t="shared" si="17"/>
        <v>28220.858895705522</v>
      </c>
      <c r="M51" s="34">
        <f t="shared" si="17"/>
        <v>34666.666666666664</v>
      </c>
      <c r="N51" s="34">
        <f t="shared" si="17"/>
        <v>46400</v>
      </c>
    </row>
    <row r="52" spans="2:14" outlineLevel="1" x14ac:dyDescent="0.25">
      <c r="B52" s="1" t="s">
        <v>84</v>
      </c>
      <c r="C52" s="1" t="s">
        <v>85</v>
      </c>
      <c r="D52" s="1"/>
      <c r="E52" s="34">
        <f>+(E48-D48)/(E44-D44)</f>
        <v>54545.454545454544</v>
      </c>
      <c r="F52" s="34">
        <f t="shared" ref="F52:N52" si="18">+(F48-E48)/(F44-E44)</f>
        <v>19354.83870967742</v>
      </c>
      <c r="G52" s="34">
        <f t="shared" si="18"/>
        <v>12500</v>
      </c>
      <c r="H52" s="34">
        <f t="shared" si="18"/>
        <v>17142.857142857141</v>
      </c>
      <c r="I52" s="34">
        <f t="shared" si="18"/>
        <v>20000</v>
      </c>
      <c r="J52" s="34">
        <f t="shared" si="18"/>
        <v>25000</v>
      </c>
      <c r="K52" s="34">
        <f t="shared" si="18"/>
        <v>60000</v>
      </c>
      <c r="L52" s="34">
        <f t="shared" si="18"/>
        <v>600000</v>
      </c>
      <c r="M52" s="34">
        <f>+(M48-L48)/(M44-L44)</f>
        <v>-46153.846153846156</v>
      </c>
      <c r="N52" s="35">
        <f t="shared" si="18"/>
        <v>-24000</v>
      </c>
    </row>
    <row r="53" spans="2:14" outlineLevel="1" x14ac:dyDescent="0.25"/>
    <row r="54" spans="2:14" outlineLevel="1" x14ac:dyDescent="0.25"/>
    <row r="55" spans="2:14" outlineLevel="1" x14ac:dyDescent="0.25"/>
    <row r="56" spans="2:14" outlineLevel="1" x14ac:dyDescent="0.25"/>
    <row r="59" spans="2:14" s="15" customFormat="1" x14ac:dyDescent="0.25">
      <c r="C59" s="13" t="s">
        <v>68</v>
      </c>
    </row>
    <row r="60" spans="2:14" s="36" customFormat="1" hidden="1" outlineLevel="1" x14ac:dyDescent="0.25"/>
    <row r="61" spans="2:14" hidden="1" outlineLevel="1" x14ac:dyDescent="0.25"/>
    <row r="62" spans="2:14" hidden="1" outlineLevel="1" x14ac:dyDescent="0.25"/>
    <row r="63" spans="2:14" hidden="1" outlineLevel="1" x14ac:dyDescent="0.25"/>
    <row r="64" spans="2:14" hidden="1" outlineLevel="1" x14ac:dyDescent="0.25"/>
    <row r="65" hidden="1" outlineLevel="1" x14ac:dyDescent="0.25"/>
    <row r="66" hidden="1" outlineLevel="1" x14ac:dyDescent="0.25"/>
    <row r="67" hidden="1" outlineLevel="1" x14ac:dyDescent="0.25"/>
    <row r="68" hidden="1" outlineLevel="1" x14ac:dyDescent="0.25"/>
    <row r="69" hidden="1" outlineLevel="1" x14ac:dyDescent="0.25"/>
    <row r="70" hidden="1" outlineLevel="1" x14ac:dyDescent="0.25"/>
    <row r="71" hidden="1" outlineLevel="1" x14ac:dyDescent="0.25"/>
    <row r="72" hidden="1" outlineLevel="1" x14ac:dyDescent="0.25"/>
    <row r="73" hidden="1" outlineLevel="1" x14ac:dyDescent="0.25"/>
    <row r="74" hidden="1" outlineLevel="1" x14ac:dyDescent="0.25"/>
    <row r="75" hidden="1" outlineLevel="1" x14ac:dyDescent="0.25"/>
    <row r="76" hidden="1" outlineLevel="1" x14ac:dyDescent="0.25"/>
    <row r="77" hidden="1" outlineLevel="1" x14ac:dyDescent="0.25"/>
    <row r="78" hidden="1" outlineLevel="1" x14ac:dyDescent="0.25"/>
    <row r="79" hidden="1" outlineLevel="1" x14ac:dyDescent="0.25"/>
    <row r="80" hidden="1" outlineLevel="1" x14ac:dyDescent="0.25"/>
    <row r="81" hidden="1" outlineLevel="1" x14ac:dyDescent="0.25"/>
    <row r="82" collapsed="1" x14ac:dyDescent="0.25"/>
  </sheetData>
  <mergeCells count="1">
    <mergeCell ref="B4:N4"/>
  </mergeCell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34998626667073579"/>
  </sheetPr>
  <dimension ref="B2:R27"/>
  <sheetViews>
    <sheetView workbookViewId="0">
      <selection activeCell="Q34" sqref="Q34"/>
    </sheetView>
  </sheetViews>
  <sheetFormatPr baseColWidth="10" defaultRowHeight="15" outlineLevelRow="1" x14ac:dyDescent="0.25"/>
  <cols>
    <col min="3" max="3" width="11.28515625" bestFit="1" customWidth="1"/>
    <col min="4" max="4" width="2" bestFit="1" customWidth="1"/>
    <col min="5" max="5" width="4.5703125" style="5" bestFit="1" customWidth="1"/>
    <col min="7" max="7" width="5.28515625" bestFit="1" customWidth="1"/>
    <col min="8" max="8" width="2" bestFit="1" customWidth="1"/>
    <col min="9" max="9" width="3" bestFit="1" customWidth="1"/>
    <col min="10" max="10" width="2" bestFit="1" customWidth="1"/>
    <col min="11" max="11" width="6.42578125" bestFit="1" customWidth="1"/>
    <col min="12" max="12" width="2" bestFit="1" customWidth="1"/>
    <col min="13" max="13" width="3" bestFit="1" customWidth="1"/>
    <col min="14" max="14" width="17.140625" bestFit="1" customWidth="1"/>
    <col min="21" max="21" width="12.5703125" bestFit="1" customWidth="1"/>
  </cols>
  <sheetData>
    <row r="2" spans="2:18" s="7" customFormat="1" ht="15.75" x14ac:dyDescent="0.25">
      <c r="C2" s="7" t="s">
        <v>10</v>
      </c>
      <c r="D2" s="8"/>
      <c r="E2" s="8"/>
      <c r="F2" s="8"/>
      <c r="G2" s="8"/>
      <c r="H2" s="8"/>
      <c r="I2" s="8"/>
      <c r="J2" s="8"/>
      <c r="K2" s="8"/>
    </row>
    <row r="4" spans="2:18" x14ac:dyDescent="0.25">
      <c r="B4" s="11" t="s">
        <v>119</v>
      </c>
    </row>
    <row r="5" spans="2:18" x14ac:dyDescent="0.25">
      <c r="B5" s="59"/>
    </row>
    <row r="6" spans="2:18" x14ac:dyDescent="0.25">
      <c r="B6" s="59" t="s">
        <v>120</v>
      </c>
    </row>
    <row r="8" spans="2:18" x14ac:dyDescent="0.25">
      <c r="B8" s="11" t="s">
        <v>121</v>
      </c>
    </row>
    <row r="9" spans="2:18" x14ac:dyDescent="0.25">
      <c r="B9" t="s">
        <v>122</v>
      </c>
    </row>
    <row r="10" spans="2:18" x14ac:dyDescent="0.25">
      <c r="B10" s="11"/>
    </row>
    <row r="11" spans="2:18" x14ac:dyDescent="0.25">
      <c r="Q11" t="s">
        <v>149</v>
      </c>
    </row>
    <row r="12" spans="2:18" ht="18.75" x14ac:dyDescent="0.3">
      <c r="N12" s="80" t="s">
        <v>141</v>
      </c>
      <c r="O12" s="80" t="s">
        <v>142</v>
      </c>
      <c r="Q12">
        <f>4000+2000</f>
        <v>6000</v>
      </c>
      <c r="R12" t="s">
        <v>145</v>
      </c>
    </row>
    <row r="13" spans="2:18" ht="18.75" x14ac:dyDescent="0.3">
      <c r="N13" s="80" t="s">
        <v>143</v>
      </c>
      <c r="O13" s="80" t="s">
        <v>144</v>
      </c>
      <c r="Q13">
        <f>2000+5000</f>
        <v>7000</v>
      </c>
      <c r="R13" t="s">
        <v>145</v>
      </c>
    </row>
    <row r="15" spans="2:18" outlineLevel="1" x14ac:dyDescent="0.25"/>
    <row r="16" spans="2:18" outlineLevel="1" x14ac:dyDescent="0.25"/>
    <row r="17" spans="2:18" outlineLevel="1" x14ac:dyDescent="0.25">
      <c r="B17" s="5"/>
      <c r="C17" s="5"/>
      <c r="D17" s="5"/>
      <c r="F17" s="5"/>
      <c r="G17" s="5"/>
      <c r="H17" s="5"/>
      <c r="I17" s="5"/>
      <c r="J17" s="5"/>
      <c r="K17" s="5"/>
      <c r="L17" s="5"/>
      <c r="M17" s="5"/>
      <c r="P17" s="71" t="s">
        <v>123</v>
      </c>
      <c r="Q17" s="71" t="str">
        <f>+B21</f>
        <v>vieja tec.</v>
      </c>
      <c r="R17" s="71" t="str">
        <f>+B19</f>
        <v>nueva tec.</v>
      </c>
    </row>
    <row r="18" spans="2:18" outlineLevel="1" x14ac:dyDescent="0.25">
      <c r="B18" s="5"/>
      <c r="C18" s="72" t="s">
        <v>124</v>
      </c>
      <c r="D18" s="5"/>
      <c r="E18" s="73" t="s">
        <v>125</v>
      </c>
      <c r="F18" s="5"/>
      <c r="G18" s="5" t="s">
        <v>126</v>
      </c>
      <c r="H18" s="5"/>
      <c r="I18" s="5"/>
      <c r="J18" s="5"/>
      <c r="K18" s="5" t="s">
        <v>127</v>
      </c>
      <c r="L18" s="5"/>
      <c r="M18" s="5"/>
      <c r="P18" s="71">
        <v>0</v>
      </c>
      <c r="Q18" s="71"/>
      <c r="R18" s="71"/>
    </row>
    <row r="19" spans="2:18" outlineLevel="1" x14ac:dyDescent="0.25">
      <c r="B19" s="5" t="s">
        <v>128</v>
      </c>
      <c r="C19" s="72">
        <v>5000</v>
      </c>
      <c r="D19" s="5" t="s">
        <v>129</v>
      </c>
      <c r="E19" s="73">
        <v>20</v>
      </c>
      <c r="F19" s="5"/>
      <c r="G19" s="5">
        <f>+C19</f>
        <v>5000</v>
      </c>
      <c r="H19" s="5" t="str">
        <f t="shared" ref="H19:I19" si="0">+D19</f>
        <v>+</v>
      </c>
      <c r="I19" s="5">
        <f t="shared" si="0"/>
        <v>20</v>
      </c>
      <c r="J19" s="5" t="s">
        <v>130</v>
      </c>
      <c r="K19" s="5">
        <f>+C21</f>
        <v>2000</v>
      </c>
      <c r="L19" s="5" t="str">
        <f>+D21</f>
        <v>+</v>
      </c>
      <c r="M19" s="5">
        <f>+E21</f>
        <v>40</v>
      </c>
      <c r="P19" s="71">
        <v>50</v>
      </c>
      <c r="Q19" s="74">
        <f>+$C$21/P19+$E$21</f>
        <v>80</v>
      </c>
      <c r="R19" s="74">
        <f>+$C$19/P19+$E$19</f>
        <v>120</v>
      </c>
    </row>
    <row r="20" spans="2:18" outlineLevel="1" x14ac:dyDescent="0.25">
      <c r="B20" s="5"/>
      <c r="C20" s="72" t="s">
        <v>123</v>
      </c>
      <c r="D20" s="5"/>
      <c r="E20" s="73"/>
      <c r="F20" s="5"/>
      <c r="G20" s="5" t="str">
        <f>+C20</f>
        <v>x</v>
      </c>
      <c r="H20" s="5"/>
      <c r="I20" s="5"/>
      <c r="J20" s="5"/>
      <c r="K20" s="5" t="str">
        <f>+C22</f>
        <v>x</v>
      </c>
      <c r="L20" s="5"/>
      <c r="M20" s="5"/>
      <c r="P20" s="75">
        <v>85</v>
      </c>
      <c r="Q20" s="74">
        <f t="shared" ref="Q20:Q24" si="1">+$C$21/P20+$E$21</f>
        <v>63.529411764705884</v>
      </c>
      <c r="R20" s="74">
        <f t="shared" ref="R20:R24" si="2">+$C$19/P20+$E$19</f>
        <v>78.823529411764696</v>
      </c>
    </row>
    <row r="21" spans="2:18" outlineLevel="1" x14ac:dyDescent="0.25">
      <c r="B21" s="5" t="s">
        <v>131</v>
      </c>
      <c r="C21" s="72">
        <v>2000</v>
      </c>
      <c r="D21" s="5" t="s">
        <v>129</v>
      </c>
      <c r="E21" s="73">
        <v>40</v>
      </c>
      <c r="F21" s="5"/>
      <c r="G21" s="5">
        <f>+G19-K19</f>
        <v>3000</v>
      </c>
      <c r="H21" s="5"/>
      <c r="I21" s="5"/>
      <c r="J21" s="5" t="str">
        <f>+J19</f>
        <v>=</v>
      </c>
      <c r="K21" s="5">
        <f>+M19-I19</f>
        <v>20</v>
      </c>
      <c r="L21" s="5"/>
      <c r="M21" s="5"/>
      <c r="P21" s="76">
        <v>150</v>
      </c>
      <c r="Q21" s="77">
        <f t="shared" si="1"/>
        <v>53.333333333333336</v>
      </c>
      <c r="R21" s="77">
        <f t="shared" si="2"/>
        <v>53.333333333333336</v>
      </c>
    </row>
    <row r="22" spans="2:18" outlineLevel="1" x14ac:dyDescent="0.25">
      <c r="B22" s="5"/>
      <c r="C22" s="72" t="s">
        <v>123</v>
      </c>
      <c r="D22" s="5"/>
      <c r="E22" s="73"/>
      <c r="F22" s="5"/>
      <c r="G22" s="5" t="str">
        <f>+G20</f>
        <v>x</v>
      </c>
      <c r="H22" s="5"/>
      <c r="I22" s="78"/>
      <c r="J22" s="78"/>
      <c r="K22" s="78"/>
      <c r="L22" s="5"/>
      <c r="M22" s="5"/>
      <c r="P22" s="71">
        <v>200</v>
      </c>
      <c r="Q22" s="74">
        <f t="shared" si="1"/>
        <v>50</v>
      </c>
      <c r="R22" s="74">
        <f t="shared" si="2"/>
        <v>45</v>
      </c>
    </row>
    <row r="23" spans="2:18" outlineLevel="1" x14ac:dyDescent="0.25">
      <c r="B23" s="5"/>
      <c r="C23" s="5"/>
      <c r="D23" s="5"/>
      <c r="F23" s="5"/>
      <c r="G23" s="5"/>
      <c r="H23" s="5"/>
      <c r="I23" s="5" t="str">
        <f>+G22</f>
        <v>x</v>
      </c>
      <c r="J23" s="5" t="str">
        <f>+J21</f>
        <v>=</v>
      </c>
      <c r="K23" s="5">
        <f>+G21/K21</f>
        <v>150</v>
      </c>
      <c r="L23" s="5"/>
      <c r="M23" s="5"/>
      <c r="P23" s="71">
        <v>250</v>
      </c>
      <c r="Q23" s="74">
        <f t="shared" si="1"/>
        <v>48</v>
      </c>
      <c r="R23" s="74">
        <f t="shared" si="2"/>
        <v>40</v>
      </c>
    </row>
    <row r="24" spans="2:18" outlineLevel="1" x14ac:dyDescent="0.25">
      <c r="B24" s="5"/>
      <c r="C24" s="5"/>
      <c r="D24" s="5"/>
      <c r="F24" s="5"/>
      <c r="P24" s="71">
        <v>300</v>
      </c>
      <c r="Q24" s="74">
        <f t="shared" si="1"/>
        <v>46.666666666666664</v>
      </c>
      <c r="R24" s="74">
        <f t="shared" si="2"/>
        <v>36.666666666666671</v>
      </c>
    </row>
    <row r="25" spans="2:18" outlineLevel="1" x14ac:dyDescent="0.25">
      <c r="B25" s="5"/>
      <c r="C25" s="5"/>
      <c r="D25" s="5"/>
      <c r="F25" s="5"/>
    </row>
    <row r="26" spans="2:18" outlineLevel="1" x14ac:dyDescent="0.25">
      <c r="B26" s="5"/>
      <c r="C26" s="5"/>
      <c r="D26" s="5"/>
      <c r="F26" s="5"/>
    </row>
    <row r="27" spans="2:18" outlineLevel="1" x14ac:dyDescent="0.25">
      <c r="B27" s="5"/>
      <c r="C27" s="5"/>
      <c r="D27" s="5"/>
      <c r="F27"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PROD CP-1</vt:lpstr>
      <vt:lpstr>PROD LP</vt:lpstr>
      <vt:lpstr>COSTOS CP-2</vt:lpstr>
      <vt:lpstr>COSTOS LP</vt:lpstr>
      <vt:lpstr>OFERTA</vt:lpstr>
      <vt:lpstr>PROD CP-2</vt:lpstr>
      <vt:lpstr>COSTOS CP</vt:lpstr>
      <vt:lpstr>COSTOS CP-3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santiago vietto</cp:lastModifiedBy>
  <dcterms:created xsi:type="dcterms:W3CDTF">2020-08-12T23:06:08Z</dcterms:created>
  <dcterms:modified xsi:type="dcterms:W3CDTF">2022-09-07T17:29:43Z</dcterms:modified>
</cp:coreProperties>
</file>