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Santiago\Documentos\UCC-Santi\4to\Economia\Practico\Ejercicios\Unidad 3\"/>
    </mc:Choice>
  </mc:AlternateContent>
  <xr:revisionPtr revIDLastSave="0" documentId="13_ncr:1_{D5B0C057-D65C-4CD4-9882-87ED4B5011B3}" xr6:coauthVersionLast="47" xr6:coauthVersionMax="47" xr10:uidLastSave="{00000000-0000-0000-0000-000000000000}"/>
  <bookViews>
    <workbookView xWindow="-120" yWindow="-120" windowWidth="29040" windowHeight="15720" activeTab="2" xr2:uid="{00000000-000D-0000-FFFF-FFFF00000000}"/>
  </bookViews>
  <sheets>
    <sheet name="Elast - 1" sheetId="1" r:id="rId1"/>
    <sheet name="Elast - 2" sheetId="2" r:id="rId2"/>
    <sheet name="Elast - 3" sheetId="3" r:id="rId3"/>
    <sheet name="Elast - 4" sheetId="4" r:id="rId4"/>
    <sheet name="Elast - Arco" sheetId="5" r:id="rId5"/>
    <sheet name="Elast - Cruzada" sheetId="6" r:id="rId6"/>
    <sheet name="Elast - 5" sheetId="7" r:id="rId7"/>
    <sheet name="Elast - 6" sheetId="9" r:id="rId8"/>
    <sheet name="Elast - Precio" sheetId="10" r:id="rId9"/>
    <sheet name="Elast - Ingreso" sheetId="8" r:id="rId10"/>
  </sheets>
  <externalReferences>
    <externalReference r:id="rId11"/>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3" i="8" l="1"/>
  <c r="F44" i="8" s="1"/>
  <c r="F46" i="8" s="1"/>
  <c r="F42" i="8"/>
  <c r="E39" i="8"/>
  <c r="F33" i="8"/>
  <c r="F34" i="8" s="1"/>
  <c r="F36" i="8" s="1"/>
  <c r="F32" i="8"/>
  <c r="E29" i="8"/>
  <c r="F23" i="8"/>
  <c r="F24" i="8" s="1"/>
  <c r="F26" i="8" s="1"/>
  <c r="F22" i="8"/>
  <c r="E19" i="8"/>
  <c r="E16" i="10"/>
  <c r="E18" i="10" s="1"/>
  <c r="E14" i="10"/>
  <c r="G36" i="9"/>
  <c r="F36" i="9"/>
  <c r="G35" i="9"/>
  <c r="F35" i="9"/>
  <c r="G34" i="9"/>
  <c r="F34" i="9"/>
  <c r="G33" i="9"/>
  <c r="F33" i="9"/>
  <c r="G32" i="9"/>
  <c r="F32" i="9"/>
  <c r="G31" i="9"/>
  <c r="F31" i="9"/>
  <c r="G30" i="9"/>
  <c r="F30" i="9"/>
  <c r="G29" i="9"/>
  <c r="F29" i="9"/>
  <c r="G28" i="9"/>
  <c r="F28" i="9"/>
  <c r="H12" i="7"/>
  <c r="G12" i="7"/>
  <c r="H11" i="7"/>
  <c r="G11" i="7"/>
  <c r="H10" i="7"/>
  <c r="G10" i="7"/>
  <c r="D32" i="6"/>
  <c r="G41" i="6"/>
  <c r="D44" i="6" s="1"/>
  <c r="C41" i="6"/>
  <c r="G40" i="6"/>
  <c r="C40" i="6"/>
  <c r="C29" i="6"/>
  <c r="G28" i="6"/>
  <c r="G29" i="6" s="1"/>
  <c r="C28" i="6"/>
  <c r="G60" i="5"/>
  <c r="F39" i="4"/>
  <c r="F38" i="4"/>
  <c r="F34" i="4"/>
  <c r="D32" i="4"/>
  <c r="F33" i="4" s="1"/>
  <c r="H33" i="4" s="1"/>
  <c r="H38" i="4" l="1"/>
  <c r="E57" i="5" l="1"/>
  <c r="D57" i="5"/>
  <c r="I41" i="5"/>
  <c r="J38" i="5"/>
  <c r="J39" i="5" s="1"/>
  <c r="L37" i="5"/>
  <c r="J35" i="5"/>
  <c r="L34" i="5"/>
  <c r="J34" i="5"/>
  <c r="I28" i="5"/>
  <c r="J25" i="5"/>
  <c r="J26" i="5" s="1"/>
  <c r="J21" i="5"/>
  <c r="J22" i="5" s="1"/>
  <c r="H16" i="3"/>
  <c r="E24" i="2"/>
  <c r="E23" i="2"/>
  <c r="E88" i="1"/>
  <c r="F86" i="1"/>
  <c r="F85" i="1"/>
  <c r="F88" i="1" s="1"/>
  <c r="E72" i="1"/>
  <c r="F70" i="1"/>
  <c r="F72" i="1" s="1"/>
  <c r="F69" i="1"/>
  <c r="E55" i="1"/>
  <c r="F53" i="1"/>
  <c r="F52" i="1"/>
  <c r="F55" i="1" s="1"/>
  <c r="E37" i="1"/>
  <c r="F35" i="1"/>
  <c r="F37" i="1" s="1"/>
  <c r="F34" i="1"/>
</calcChain>
</file>

<file path=xl/sharedStrings.xml><?xml version="1.0" encoding="utf-8"?>
<sst xmlns="http://schemas.openxmlformats.org/spreadsheetml/2006/main" count="186" uniqueCount="122">
  <si>
    <t>Existen 3 tipos de elasticidades:</t>
  </si>
  <si>
    <r>
      <rPr>
        <b/>
        <u/>
        <sz val="10"/>
        <color theme="1"/>
        <rFont val="Arial"/>
      </rPr>
      <t>Elasticidad Precio de la Demanda:</t>
    </r>
    <r>
      <rPr>
        <sz val="10"/>
        <color theme="1"/>
        <rFont val="Arial"/>
      </rPr>
      <t xml:space="preserve"> Relaciona como se ve afectado la demanda de un bien cuando su valor se modifica, usualmente nos sirve para identificar si es un bien elástico (es decir que por mas que el precio cambie lo tengo que seguir comprando si o si, como los medicamentos) o si es un bien inelástico (Si me cambian mucho el precio lo dejo de comprar o me cuido en su uso, por ejemplo si la luz sube mucho tratamos de gastar menos entonces no se consume).</t>
    </r>
  </si>
  <si>
    <r>
      <rPr>
        <u/>
        <sz val="10"/>
        <color theme="1"/>
        <rFont val="Arial"/>
      </rPr>
      <t xml:space="preserve">Elasticidad Precio </t>
    </r>
    <r>
      <rPr>
        <b/>
        <u/>
        <sz val="10"/>
        <color theme="1"/>
        <rFont val="Arial"/>
      </rPr>
      <t>Cruzada</t>
    </r>
    <r>
      <rPr>
        <u/>
        <sz val="10"/>
        <color theme="1"/>
        <rFont val="Arial"/>
      </rPr>
      <t xml:space="preserve"> de la Demanda:</t>
    </r>
    <r>
      <rPr>
        <sz val="10"/>
        <color theme="1"/>
        <rFont val="Arial"/>
      </rPr>
      <t xml:space="preserve"> Establece la relación entre la demanda de un bien A y el precio de un bien B. Si el resultado de la relacion es positivo se dice que estos dos bienes son </t>
    </r>
    <r>
      <rPr>
        <b/>
        <sz val="10"/>
        <color theme="1"/>
        <rFont val="Arial"/>
      </rPr>
      <t>sustitutivos</t>
    </r>
    <r>
      <rPr>
        <sz val="10"/>
        <color theme="1"/>
        <rFont val="Arial"/>
      </rPr>
      <t xml:space="preserve">, es decir, uno suplanta al otro en su finalidad. Por otro lado, si el resultado de la relación es negativo se dice que estos dos bienes son </t>
    </r>
    <r>
      <rPr>
        <b/>
        <sz val="10"/>
        <color theme="1"/>
        <rFont val="Arial"/>
      </rPr>
      <t>complementarios</t>
    </r>
    <r>
      <rPr>
        <sz val="10"/>
        <color theme="1"/>
        <rFont val="Arial"/>
      </rPr>
      <t>, es decir, ambos bienes se suelen utilizar en conjunto.</t>
    </r>
  </si>
  <si>
    <r>
      <rPr>
        <b/>
        <u/>
        <sz val="10"/>
        <color theme="1"/>
        <rFont val="Arial"/>
      </rPr>
      <t>Elasticidad Ingreso de la Demanda:</t>
    </r>
    <r>
      <rPr>
        <b/>
        <sz val="10"/>
        <color theme="1"/>
        <rFont val="Arial"/>
      </rPr>
      <t xml:space="preserve"> </t>
    </r>
    <r>
      <rPr>
        <sz val="10"/>
        <color theme="1"/>
        <rFont val="Arial"/>
      </rPr>
      <t xml:space="preserve">Establece una relación entre un bien y el poder adquisitivo de las personas que lo demandan. Si el resultado de la relación es negativo se dice que este bien es </t>
    </r>
    <r>
      <rPr>
        <b/>
        <sz val="10"/>
        <color theme="1"/>
        <rFont val="Arial"/>
      </rPr>
      <t>inferior</t>
    </r>
    <r>
      <rPr>
        <sz val="10"/>
        <color theme="1"/>
        <rFont val="Arial"/>
      </rPr>
      <t xml:space="preserve">, es decir, la calidad o posición del bien es inferior a otros bienes del mismo rubro, por lo que si el poder adquisitvo de las personas aumenta tienden a reemplazarlo por bienes de mejor calidad. Por otro lado, si el resultado de la relación es positivo pero menor que 1 se dice que el bien es </t>
    </r>
    <r>
      <rPr>
        <b/>
        <sz val="10"/>
        <color theme="1"/>
        <rFont val="Arial"/>
      </rPr>
      <t>normal necesario</t>
    </r>
    <r>
      <rPr>
        <sz val="10"/>
        <color theme="1"/>
        <rFont val="Arial"/>
      </rPr>
      <t xml:space="preserve">, es decir, cuando el poder adquisitivo de las personas aumenta deciden comprar un poco más del mismo bien (El ingreso aumenta pero el consumo aumenta menos que lo que aumentó el ingreso), sin embargo, si el resultado de la relación es mayor a 1 se dice que el bien es </t>
    </r>
    <r>
      <rPr>
        <b/>
        <sz val="10"/>
        <color theme="1"/>
        <rFont val="Arial"/>
      </rPr>
      <t>normal de lujo</t>
    </r>
    <r>
      <rPr>
        <sz val="10"/>
        <color theme="1"/>
        <rFont val="Arial"/>
      </rPr>
      <t>, es decir, las personas deciden demandar este bien solo cuando su ingreso aumenta de tal manera que pueden cubrir todas sus necesidades básicas.</t>
    </r>
  </si>
  <si>
    <t>1)</t>
  </si>
  <si>
    <t>Como existen dos bienes diferentes, A y B, ya sabemos que tenemos que calcular la elasticidad precio cruzada (aunque el propio ejercicio lo dice), la fórmula es ======&gt;</t>
  </si>
  <si>
    <t>Si nos dan ambos números en porcentaje podemos dividirlos tal cual (en este caso 1.2/6 da lo mismo que hacer 0,012/0,06)</t>
  </si>
  <si>
    <t>Porcentaje</t>
  </si>
  <si>
    <t>Número</t>
  </si>
  <si>
    <t>Cambio en Demanda de A</t>
  </si>
  <si>
    <t>Cambio en el Precio de B</t>
  </si>
  <si>
    <t>Elasticidad</t>
  </si>
  <si>
    <t>Como podemos ver en el cuadro, los Bienes A y B son sustitutivos entre sí y tiene lógica, porque el disminuir el precio de B la gente pasa a preferir consumir ese bien que ahora es mas barato, por lo que la gente deja de comprar A para comprar B</t>
  </si>
  <si>
    <t>Un ejemplo de este caso es suponer que el bien A es Manaos y el bien B es Coca-Cola, si el precio de la Coca-Cola baja y es similar al de Manaos la gente va a preferir tomar Coca-Cola por un precio similar</t>
  </si>
  <si>
    <t>B)</t>
  </si>
  <si>
    <t>En este caso sabemos que es elasticidad de ingreso porque nos hablan de ingreso de las personas y no del propio precio del bien A</t>
  </si>
  <si>
    <t>Cambio en el ingreso</t>
  </si>
  <si>
    <t>Como vemos es un bien de Lujo y el resultado tiene sentido ya que apenas varía un poco el ingreso (-4%) mucha gente deja de consumirlo (-8%) lo que significa que realmente ese bien no es vital para el día a día sino mas bien una comodidad y que puede abandonarse sin afectar tanto el estilo de vida</t>
  </si>
  <si>
    <t>C)</t>
  </si>
  <si>
    <t>Al igual que en el punto A, sabemos que es cruzada porque nos dan dos bienes distintos (además de que el ej lo dice obviamente)</t>
  </si>
  <si>
    <t>En este caso nos da un valor negativo, lo cual quiere decir que van a ser complementarios, cuando el precio de un bien baja es mas fácil adquirirlo, por lo cual bienes que combinan con él son adquiridos en mayor proporción para hacer la combinación, por ejemplo si el precio de los autos baja y mas gente puede comprarse un auto el consumo de combustible aumenta.</t>
  </si>
  <si>
    <t>D)</t>
  </si>
  <si>
    <t>Cambio en el Ingreso</t>
  </si>
  <si>
    <t>En este caso vemos que se trata de un bien Inferior, es decir, probablemente una segunda marca o lo más básico de un sector, por esto apenas mejora un poco el poder adquisitivo de las personas lo abandonan para consumir algo de mejor calidad. Por ejemplo el arroz o los fideos son 2 de los alimentos más baratos, entonces cuando se tiene un poco mas de dinero se busca una alimentación mas diversa y por eso se consumen menos.</t>
  </si>
  <si>
    <t>•ENUNCIADO</t>
  </si>
  <si>
    <r>
      <rPr>
        <sz val="10"/>
        <color theme="1"/>
        <rFont val="Arial"/>
      </rPr>
      <t xml:space="preserve">Su empresa produce y vende un producto llamado "A", a un precio de $57. Este producto posee una </t>
    </r>
    <r>
      <rPr>
        <b/>
        <sz val="10"/>
        <color theme="1"/>
        <rFont val="Arial"/>
      </rPr>
      <t>Elasticidad precio de 1,2</t>
    </r>
    <r>
      <rPr>
        <sz val="10"/>
        <color theme="1"/>
        <rFont val="Arial"/>
      </rPr>
      <t xml:space="preserve"> y una </t>
    </r>
    <r>
      <rPr>
        <b/>
        <sz val="10"/>
        <color theme="1"/>
        <rFont val="Arial"/>
      </rPr>
      <t>Elasticidad ingreso de</t>
    </r>
  </si>
  <si>
    <r>
      <rPr>
        <b/>
        <sz val="10"/>
        <color theme="1"/>
        <rFont val="Arial"/>
      </rPr>
      <t>0,8</t>
    </r>
    <r>
      <rPr>
        <sz val="10"/>
        <color theme="1"/>
        <rFont val="Arial"/>
      </rPr>
      <t>. Su empresa se desarrolla en un contexto para el cual se estima el siguiente escenario para el año próximo:</t>
    </r>
  </si>
  <si>
    <r>
      <rPr>
        <sz val="10"/>
        <color theme="1"/>
        <rFont val="Arial"/>
      </rPr>
      <t>El</t>
    </r>
    <r>
      <rPr>
        <b/>
        <sz val="10"/>
        <color theme="1"/>
        <rFont val="Arial"/>
      </rPr>
      <t xml:space="preserve"> ingreso promedio por familia</t>
    </r>
    <r>
      <rPr>
        <sz val="10"/>
        <color theme="1"/>
        <rFont val="Arial"/>
      </rPr>
      <t xml:space="preserve"> (de</t>
    </r>
    <r>
      <rPr>
        <b/>
        <sz val="10"/>
        <color theme="1"/>
        <rFont val="Arial"/>
      </rPr>
      <t xml:space="preserve"> 10.000 $/mes actualmente</t>
    </r>
    <r>
      <rPr>
        <sz val="10"/>
        <color theme="1"/>
        <rFont val="Arial"/>
      </rPr>
      <t xml:space="preserve">) aumentará el </t>
    </r>
    <r>
      <rPr>
        <b/>
        <sz val="10"/>
        <color theme="1"/>
        <rFont val="Arial"/>
      </rPr>
      <t>20%</t>
    </r>
    <r>
      <rPr>
        <sz val="10"/>
        <color theme="1"/>
        <rFont val="Arial"/>
      </rPr>
      <t>.</t>
    </r>
  </si>
  <si>
    <r>
      <rPr>
        <sz val="10"/>
        <color theme="1"/>
        <rFont val="Arial"/>
      </rPr>
      <t xml:space="preserve">Si actualmente, antes del aumento, su empresa </t>
    </r>
    <r>
      <rPr>
        <b/>
        <sz val="10"/>
        <color theme="1"/>
        <rFont val="Arial"/>
      </rPr>
      <t>vende 3.000</t>
    </r>
    <r>
      <rPr>
        <sz val="10"/>
        <color theme="1"/>
        <rFont val="Arial"/>
      </rPr>
      <t xml:space="preserve"> unidades del Producto "A", indique cual será la </t>
    </r>
    <r>
      <rPr>
        <b/>
        <sz val="10"/>
        <color theme="1"/>
        <rFont val="Arial"/>
      </rPr>
      <t>nueva cantidad vendida.</t>
    </r>
  </si>
  <si>
    <t>Nueva Cantidad Vendida</t>
  </si>
  <si>
    <t>Existen dos formas de resolverlo:</t>
  </si>
  <si>
    <t>Método 1:</t>
  </si>
  <si>
    <t>Método 2:</t>
  </si>
  <si>
    <t>Elasticidad precio demanda</t>
  </si>
  <si>
    <t xml:space="preserve">Elasticidad Ingreso </t>
  </si>
  <si>
    <t>Ingreso</t>
  </si>
  <si>
    <t>Delta Ingreso (en porcentaje)</t>
  </si>
  <si>
    <t>Q</t>
  </si>
  <si>
    <t>delta Q</t>
  </si>
  <si>
    <t>Q+delta Q</t>
  </si>
  <si>
    <t>En su fabrica de tornillos, usted produce y vende 3.000 unidades mensuales a un costo de $5 cada una. La elasticidad</t>
  </si>
  <si>
    <t>precio de la demanda de los tornillos, es igual a uno y la elasticidad ingreso, es igual a dos. Actualmente, su planta de</t>
  </si>
  <si>
    <t>producción se encuentra funcionando con una capacidad ociosa del 25%. Cual deberia ser el precio de los tornillos, para</t>
  </si>
  <si>
    <t>que usted lleve su planta al maximo de produccion posible. Deduzca la funcion de demanda.</t>
  </si>
  <si>
    <t>Q=F(Pa)=a-bx</t>
  </si>
  <si>
    <t>El ejercicio nos dice que nuestra planta produciendo 3000 unidades no está funcionando a máxima capacidad y nos pide encontrar a que valor se tienen que vender los tornillos para que valga la pena estar a 100% de capacidad de producción</t>
  </si>
  <si>
    <t xml:space="preserve">Si </t>
  </si>
  <si>
    <t>es</t>
  </si>
  <si>
    <t xml:space="preserve">EP = 1 </t>
  </si>
  <si>
    <t>X</t>
  </si>
  <si>
    <t xml:space="preserve"> </t>
  </si>
  <si>
    <t>EI = 2</t>
  </si>
  <si>
    <t>Capacidad máxima de producción de la planta</t>
  </si>
  <si>
    <t>ΔQ = Qfinal - Qincial = 4000 - 3000 = 1000</t>
  </si>
  <si>
    <t>Debido a la elasticidad, si Q aumenta el precio debería variar -1,25 para esa producción</t>
  </si>
  <si>
    <t>Si el precio inicial era 5 y la variación es -1,25 significa que 3,75 es el precio que nos lleva a 100% de capacidad</t>
  </si>
  <si>
    <t>Deducción de la función de demanda</t>
  </si>
  <si>
    <t xml:space="preserve">La función de demanda es una ecuación lineal </t>
  </si>
  <si>
    <t>A)</t>
  </si>
  <si>
    <t>Punto</t>
  </si>
  <si>
    <t>Precio</t>
  </si>
  <si>
    <t>Cantidad</t>
  </si>
  <si>
    <t>Si</t>
  </si>
  <si>
    <t>A</t>
  </si>
  <si>
    <t>B</t>
  </si>
  <si>
    <t>Elasticidad Precio</t>
  </si>
  <si>
    <t>Deltas</t>
  </si>
  <si>
    <t>Elasticidad Arco</t>
  </si>
  <si>
    <t>=</t>
  </si>
  <si>
    <t>Elástica</t>
  </si>
  <si>
    <t>Sustitutos</t>
  </si>
  <si>
    <t>Raquetas</t>
  </si>
  <si>
    <t>Pelotas</t>
  </si>
  <si>
    <t>Se recomienda usar Elasticidad Arco</t>
  </si>
  <si>
    <t>x</t>
  </si>
  <si>
    <t>Variación</t>
  </si>
  <si>
    <t>Elasticidad Cruzada</t>
  </si>
  <si>
    <t>Corbatas</t>
  </si>
  <si>
    <t>ENUNCIADO</t>
  </si>
  <si>
    <t>Suponga que viajeros de negocios y vacacionistas tienen la siguiente demanda de boletos de avión de Buenos Aires a Córdoba:</t>
  </si>
  <si>
    <t xml:space="preserve"> Cantidad demandada</t>
  </si>
  <si>
    <t>Cantidad demandada</t>
  </si>
  <si>
    <t>(viajeros de negocios)</t>
  </si>
  <si>
    <t>(vacacionistas)</t>
  </si>
  <si>
    <t>(Pesos)</t>
  </si>
  <si>
    <t>(Boletos)</t>
  </si>
  <si>
    <t xml:space="preserve">a. Al modificar el precio de los boletos de $2000 a $2500, ¿cuál es la elasticidad precio de la demanda para viajeros de negocios y cuál para vacacionistas? </t>
  </si>
  <si>
    <t>b. ¿Por qué puede ser que los vacacionistas muestren diferente elasticidad que los viajeros de negocios?</t>
  </si>
  <si>
    <t>Un teatro tiene la siguiente la siguiente función de demanda respecto al precio:</t>
  </si>
  <si>
    <t>Cantidad Entradas Vendidas</t>
  </si>
  <si>
    <t>Se le solicita:</t>
  </si>
  <si>
    <t xml:space="preserve">a) Calcular la elasticad precio en cada precio cuando este disminuye. </t>
  </si>
  <si>
    <t xml:space="preserve">b) Graficar </t>
  </si>
  <si>
    <t>d) ¿Cuál es el precio que maximiza los ingresos para el teatro? Corroborar numéricamente.</t>
  </si>
  <si>
    <t>Solución</t>
  </si>
  <si>
    <t xml:space="preserve">a) </t>
  </si>
  <si>
    <t>Ep</t>
  </si>
  <si>
    <t>IT</t>
  </si>
  <si>
    <t xml:space="preserve">El New York Times, famoso periódico estadounidense, reportó el 17 de febrero de 1996 que los viajes en metro disminuyeron después de incrementar el precio del boleto: “Hubo cerca de cuatro millones menos de pasajeros en diciembre de 1995, el primer mes completo después de que se incrementó el precio del boleto de 1,25 centavos a $1,50 que en diciembre anterior; es decir, una disminución de 4.3%”.
</t>
  </si>
  <si>
    <t>a. Utilice estos datos para estimar la elasticidad precio de la demanda de los viajes en metro.</t>
  </si>
  <si>
    <t>b. Con base en su estimación, ¿qué sucede con los ingresos de la Oficina de Transito cuando aumenta el precio del boleto? Demuestre numéricamente.</t>
  </si>
  <si>
    <t>variación porcentual de la cantidad</t>
  </si>
  <si>
    <t>Precio inicial</t>
  </si>
  <si>
    <t>Delta precio</t>
  </si>
  <si>
    <t>variación porcentual del precio</t>
  </si>
  <si>
    <t>Elasticidad:</t>
  </si>
  <si>
    <t>Un trabajador cobra mensualmente 1000 dólares de salario y gracias a una promoción en su trabajo, su salario mensual se incrementa a 1300 dólares. En la tabla a continuación se presentan las cantidades consumidas mensualmente de algunos bienes o productos, antes y después del incremento salarial.</t>
  </si>
  <si>
    <t>Antes</t>
  </si>
  <si>
    <t>Después</t>
  </si>
  <si>
    <t>Salidas a comer a restaurantes</t>
  </si>
  <si>
    <t>Kilos de carne</t>
  </si>
  <si>
    <t>Kilos de pan</t>
  </si>
  <si>
    <t>a) Determine la elasticidad ingreso respecto a cada consumo.</t>
  </si>
  <si>
    <t>b) Determine qué tipo de "bienes" son cada uno.</t>
  </si>
  <si>
    <t>% cambio ingreso=</t>
  </si>
  <si>
    <t>Cant Inicial (Qi)=</t>
  </si>
  <si>
    <t>Delta Q = Qf  - Qi =</t>
  </si>
  <si>
    <t>% cambio cantidad=</t>
  </si>
  <si>
    <t>Elasticidad Ingreso=</t>
  </si>
  <si>
    <t>bienes de lujo</t>
  </si>
  <si>
    <t>bienes necesarios</t>
  </si>
  <si>
    <t>productos genéricos/inferior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</si>
</sst>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 #,##0.00_-;\-&quot;$&quot;\ * #,##0.00_-;_-&quot;$&quot;\ * &quot;-&quot;??_-;_-@_-"/>
    <numFmt numFmtId="43" formatCode="_-* #,##0.00_-;\-* #,##0.00_-;_-* &quot;-&quot;??_-;_-@_-"/>
    <numFmt numFmtId="164" formatCode="#,##0.000"/>
    <numFmt numFmtId="165" formatCode="0.0"/>
    <numFmt numFmtId="166" formatCode="_-* #,##0.0000_-;\-* #,##0.0000_-;_-* &quot;-&quot;??_-;_-@_-"/>
  </numFmts>
  <fonts count="16" x14ac:knownFonts="1">
    <font>
      <sz val="10"/>
      <color rgb="FF000000"/>
      <name val="Arial"/>
      <scheme val="minor"/>
    </font>
    <font>
      <sz val="10"/>
      <color theme="1"/>
      <name val="Arial"/>
      <scheme val="minor"/>
    </font>
    <font>
      <sz val="10"/>
      <name val="Arial"/>
    </font>
    <font>
      <b/>
      <sz val="10"/>
      <color theme="1"/>
      <name val="Arial"/>
      <scheme val="minor"/>
    </font>
    <font>
      <sz val="10"/>
      <color theme="1"/>
      <name val="Arial"/>
    </font>
    <font>
      <sz val="11"/>
      <color theme="1"/>
      <name val="Arial"/>
      <scheme val="minor"/>
    </font>
    <font>
      <b/>
      <u/>
      <sz val="10"/>
      <color theme="1"/>
      <name val="Arial"/>
    </font>
    <font>
      <u/>
      <sz val="10"/>
      <color theme="1"/>
      <name val="Arial"/>
    </font>
    <font>
      <b/>
      <sz val="10"/>
      <color theme="1"/>
      <name val="Arial"/>
    </font>
    <font>
      <sz val="10"/>
      <color rgb="FF000000"/>
      <name val="Arial"/>
      <scheme val="minor"/>
    </font>
    <font>
      <b/>
      <sz val="11"/>
      <color theme="0"/>
      <name val="Arial"/>
      <family val="2"/>
      <scheme val="minor"/>
    </font>
    <font>
      <b/>
      <sz val="11"/>
      <color theme="1"/>
      <name val="Arial"/>
      <family val="2"/>
      <scheme val="minor"/>
    </font>
    <font>
      <sz val="11"/>
      <color theme="0"/>
      <name val="Arial"/>
      <family val="2"/>
      <scheme val="minor"/>
    </font>
    <font>
      <u/>
      <sz val="11"/>
      <color theme="1"/>
      <name val="Arial"/>
      <family val="2"/>
      <scheme val="minor"/>
    </font>
    <font>
      <sz val="11"/>
      <color rgb="FF000000"/>
      <name val="Arial"/>
      <family val="2"/>
    </font>
    <font>
      <sz val="11"/>
      <name val="Arial"/>
      <family val="2"/>
      <scheme val="minor"/>
    </font>
  </fonts>
  <fills count="7">
    <fill>
      <patternFill patternType="none"/>
    </fill>
    <fill>
      <patternFill patternType="gray125"/>
    </fill>
    <fill>
      <patternFill patternType="solid">
        <fgColor theme="7"/>
        <bgColor theme="7"/>
      </patternFill>
    </fill>
    <fill>
      <patternFill patternType="solid">
        <fgColor rgb="FFD9EAD3"/>
        <bgColor rgb="FFD9EAD3"/>
      </patternFill>
    </fill>
    <fill>
      <patternFill patternType="solid">
        <fgColor theme="0"/>
        <bgColor theme="0"/>
      </patternFill>
    </fill>
    <fill>
      <patternFill patternType="solid">
        <fgColor theme="8"/>
      </patternFill>
    </fill>
    <fill>
      <patternFill patternType="solid">
        <fgColor rgb="FFFFFF00"/>
        <bgColor indexed="64"/>
      </patternFill>
    </fill>
  </fills>
  <borders count="3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FFFFFF"/>
      </bottom>
      <diagonal/>
    </border>
    <border>
      <left/>
      <right/>
      <top style="thin">
        <color rgb="FF000000"/>
      </top>
      <bottom style="thin">
        <color rgb="FFFFFFFF"/>
      </bottom>
      <diagonal/>
    </border>
    <border>
      <left/>
      <right style="thin">
        <color rgb="FF000000"/>
      </right>
      <top style="thin">
        <color rgb="FF000000"/>
      </top>
      <bottom style="thin">
        <color rgb="FFFFFFFF"/>
      </bottom>
      <diagonal/>
    </border>
    <border>
      <left style="thin">
        <color rgb="FF000000"/>
      </left>
      <right/>
      <top style="thin">
        <color rgb="FFFFFFFF"/>
      </top>
      <bottom style="thin">
        <color rgb="FFFFFFFF"/>
      </bottom>
      <diagonal/>
    </border>
    <border>
      <left/>
      <right/>
      <top style="thin">
        <color rgb="FFFFFFFF"/>
      </top>
      <bottom style="thin">
        <color rgb="FFFFFFFF"/>
      </bottom>
      <diagonal/>
    </border>
    <border>
      <left/>
      <right style="thin">
        <color rgb="FF000000"/>
      </right>
      <top style="thin">
        <color rgb="FFFFFFFF"/>
      </top>
      <bottom style="thin">
        <color rgb="FFFFFFFF"/>
      </bottom>
      <diagonal/>
    </border>
    <border>
      <left style="thin">
        <color rgb="FF000000"/>
      </left>
      <right/>
      <top style="thin">
        <color rgb="FFFFFFFF"/>
      </top>
      <bottom style="thin">
        <color rgb="FF000000"/>
      </bottom>
      <diagonal/>
    </border>
    <border>
      <left/>
      <right/>
      <top style="thin">
        <color rgb="FFFFFFFF"/>
      </top>
      <bottom style="thin">
        <color rgb="FF000000"/>
      </bottom>
      <diagonal/>
    </border>
    <border>
      <left/>
      <right style="thin">
        <color rgb="FF000000"/>
      </right>
      <top style="thin">
        <color rgb="FFFFFFFF"/>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bottom/>
      <diagonal/>
    </border>
    <border>
      <left style="thick">
        <color rgb="FF000000"/>
      </left>
      <right style="thick">
        <color rgb="FF000000"/>
      </right>
      <top style="thick">
        <color rgb="FF000000"/>
      </top>
      <bottom style="thick">
        <color rgb="FF000000"/>
      </bottom>
      <diagonal/>
    </border>
    <border>
      <left/>
      <right/>
      <top/>
      <bottom style="thick">
        <color rgb="FF000000"/>
      </bottom>
      <diagonal/>
    </border>
    <border>
      <left style="thick">
        <color rgb="FF000000"/>
      </left>
      <right style="thick">
        <color rgb="FF000000"/>
      </right>
      <top/>
      <bottom style="thick">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9" fillId="0" borderId="0" applyFont="0" applyFill="0" applyBorder="0" applyAlignment="0" applyProtection="0"/>
    <xf numFmtId="44" fontId="9" fillId="0" borderId="0" applyFont="0" applyFill="0" applyBorder="0" applyAlignment="0" applyProtection="0"/>
    <xf numFmtId="9" fontId="9" fillId="0" borderId="0" applyFont="0" applyFill="0" applyBorder="0" applyAlignment="0" applyProtection="0"/>
    <xf numFmtId="0" fontId="12" fillId="5" borderId="0" applyNumberFormat="0" applyBorder="0" applyAlignment="0" applyProtection="0"/>
  </cellStyleXfs>
  <cellXfs count="111">
    <xf numFmtId="0" fontId="0" fillId="0" borderId="0" xfId="0" applyFont="1" applyAlignment="1"/>
    <xf numFmtId="0" fontId="1" fillId="0" borderId="2" xfId="0" applyFont="1" applyBorder="1" applyAlignment="1">
      <alignment horizontal="left" vertical="center"/>
    </xf>
    <xf numFmtId="0" fontId="1" fillId="0" borderId="0" xfId="0" applyFont="1" applyAlignment="1">
      <alignment horizontal="left" vertical="center"/>
    </xf>
    <xf numFmtId="0" fontId="1" fillId="0" borderId="0" xfId="0" applyFont="1" applyAlignment="1">
      <alignment wrapText="1"/>
    </xf>
    <xf numFmtId="0" fontId="1" fillId="0" borderId="6" xfId="0" applyFont="1" applyBorder="1" applyAlignment="1"/>
    <xf numFmtId="10" fontId="1" fillId="0" borderId="6" xfId="0" applyNumberFormat="1" applyFont="1" applyBorder="1" applyAlignment="1"/>
    <xf numFmtId="164" fontId="1" fillId="0" borderId="6" xfId="0" applyNumberFormat="1" applyFont="1" applyBorder="1"/>
    <xf numFmtId="9" fontId="1" fillId="0" borderId="6" xfId="0" applyNumberFormat="1" applyFont="1" applyBorder="1" applyAlignment="1"/>
    <xf numFmtId="4" fontId="1" fillId="0" borderId="6" xfId="0" applyNumberFormat="1" applyFont="1" applyBorder="1"/>
    <xf numFmtId="10" fontId="1" fillId="0" borderId="6" xfId="0" applyNumberFormat="1" applyFont="1" applyBorder="1"/>
    <xf numFmtId="0" fontId="1" fillId="0" borderId="6" xfId="0" applyFont="1" applyBorder="1"/>
    <xf numFmtId="0" fontId="1" fillId="0" borderId="0" xfId="0" applyFont="1" applyAlignment="1"/>
    <xf numFmtId="10" fontId="1" fillId="0" borderId="0" xfId="0" applyNumberFormat="1" applyFont="1" applyAlignment="1"/>
    <xf numFmtId="164" fontId="1" fillId="0" borderId="0" xfId="0" applyNumberFormat="1" applyFont="1"/>
    <xf numFmtId="9" fontId="1" fillId="0" borderId="0" xfId="0" applyNumberFormat="1" applyFont="1" applyAlignment="1"/>
    <xf numFmtId="4" fontId="1" fillId="0" borderId="0" xfId="0" applyNumberFormat="1" applyFont="1"/>
    <xf numFmtId="0" fontId="4" fillId="0" borderId="11" xfId="0" applyFont="1" applyBorder="1" applyAlignment="1"/>
    <xf numFmtId="0" fontId="4" fillId="0" borderId="12" xfId="0" applyFont="1" applyBorder="1" applyAlignment="1"/>
    <xf numFmtId="0" fontId="4" fillId="0" borderId="9" xfId="0" applyFont="1" applyBorder="1" applyAlignment="1"/>
    <xf numFmtId="10" fontId="4" fillId="0" borderId="12" xfId="0" applyNumberFormat="1" applyFont="1" applyBorder="1" applyAlignment="1">
      <alignment horizontal="right"/>
    </xf>
    <xf numFmtId="164" fontId="4" fillId="0" borderId="12" xfId="0" applyNumberFormat="1" applyFont="1" applyBorder="1" applyAlignment="1">
      <alignment horizontal="right"/>
    </xf>
    <xf numFmtId="9" fontId="4" fillId="0" borderId="12" xfId="0" applyNumberFormat="1" applyFont="1" applyBorder="1" applyAlignment="1">
      <alignment horizontal="right"/>
    </xf>
    <xf numFmtId="4" fontId="4" fillId="0" borderId="12" xfId="0" applyNumberFormat="1" applyFont="1" applyBorder="1" applyAlignment="1">
      <alignment horizontal="right"/>
    </xf>
    <xf numFmtId="0" fontId="4" fillId="0" borderId="12" xfId="0" applyFont="1" applyBorder="1" applyAlignment="1">
      <alignment horizontal="right"/>
    </xf>
    <xf numFmtId="0" fontId="1" fillId="0" borderId="25" xfId="0" applyFont="1" applyBorder="1"/>
    <xf numFmtId="0" fontId="1" fillId="0" borderId="26" xfId="0" applyFont="1" applyBorder="1" applyAlignment="1"/>
    <xf numFmtId="0" fontId="1" fillId="0" borderId="26" xfId="0" applyFont="1" applyBorder="1"/>
    <xf numFmtId="0" fontId="1" fillId="2" borderId="26" xfId="0" applyFont="1" applyFill="1" applyBorder="1"/>
    <xf numFmtId="0" fontId="1" fillId="0" borderId="6" xfId="0" applyFont="1" applyBorder="1" applyAlignment="1">
      <alignment horizontal="center"/>
    </xf>
    <xf numFmtId="9" fontId="1" fillId="0" borderId="6" xfId="0" applyNumberFormat="1" applyFont="1" applyBorder="1" applyAlignment="1">
      <alignment horizontal="center"/>
    </xf>
    <xf numFmtId="0" fontId="1" fillId="2" borderId="6" xfId="0" applyFont="1" applyFill="1" applyBorder="1" applyAlignment="1">
      <alignment horizontal="center"/>
    </xf>
    <xf numFmtId="0" fontId="5" fillId="0" borderId="0" xfId="0" applyFont="1"/>
    <xf numFmtId="0" fontId="1" fillId="0" borderId="27" xfId="0" applyFont="1" applyBorder="1" applyAlignment="1"/>
    <xf numFmtId="0" fontId="1" fillId="0" borderId="28" xfId="0" applyFont="1" applyBorder="1" applyAlignment="1"/>
    <xf numFmtId="0" fontId="1" fillId="0" borderId="0" xfId="0" applyFont="1"/>
    <xf numFmtId="9" fontId="1" fillId="0" borderId="0" xfId="0" applyNumberFormat="1" applyFont="1"/>
    <xf numFmtId="0" fontId="4" fillId="0" borderId="0" xfId="0" applyFont="1" applyAlignment="1"/>
    <xf numFmtId="0" fontId="4" fillId="0" borderId="0" xfId="0" applyFont="1" applyAlignment="1">
      <alignment horizontal="right"/>
    </xf>
    <xf numFmtId="9" fontId="4" fillId="0" borderId="0" xfId="0" applyNumberFormat="1" applyFont="1" applyAlignment="1">
      <alignment horizontal="right"/>
    </xf>
    <xf numFmtId="165" fontId="1" fillId="2" borderId="26" xfId="0" applyNumberFormat="1" applyFont="1" applyFill="1" applyBorder="1"/>
    <xf numFmtId="0" fontId="1" fillId="0" borderId="26" xfId="0" applyFont="1" applyBorder="1" applyAlignment="1">
      <alignment horizontal="center"/>
    </xf>
    <xf numFmtId="0" fontId="1" fillId="0" borderId="0" xfId="0" applyFont="1" applyAlignment="1">
      <alignment horizontal="center"/>
    </xf>
    <xf numFmtId="0" fontId="1" fillId="0" borderId="0" xfId="0" applyFont="1" applyAlignment="1">
      <alignment horizontal="center"/>
    </xf>
    <xf numFmtId="1" fontId="1" fillId="2" borderId="26" xfId="0" applyNumberFormat="1" applyFont="1" applyFill="1" applyBorder="1"/>
    <xf numFmtId="0" fontId="0" fillId="0" borderId="0" xfId="0"/>
    <xf numFmtId="0" fontId="13" fillId="0" borderId="0" xfId="0" applyFont="1" applyAlignment="1">
      <alignment horizontal="center"/>
    </xf>
    <xf numFmtId="0" fontId="0" fillId="0" borderId="29" xfId="0" applyBorder="1" applyAlignment="1">
      <alignment horizontal="center"/>
    </xf>
    <xf numFmtId="0" fontId="0" fillId="0" borderId="0" xfId="0" applyAlignment="1">
      <alignment horizontal="center"/>
    </xf>
    <xf numFmtId="9" fontId="0" fillId="0" borderId="29" xfId="3" applyFont="1" applyBorder="1" applyAlignment="1">
      <alignment horizontal="center"/>
    </xf>
    <xf numFmtId="0" fontId="0" fillId="0" borderId="0" xfId="0" applyAlignment="1">
      <alignment horizontal="left"/>
    </xf>
    <xf numFmtId="9" fontId="0" fillId="0" borderId="0" xfId="3" applyFont="1" applyAlignment="1">
      <alignment horizontal="center"/>
    </xf>
    <xf numFmtId="0" fontId="1" fillId="2" borderId="0" xfId="0" applyFont="1" applyFill="1"/>
    <xf numFmtId="0" fontId="10" fillId="5" borderId="0" xfId="4" applyFont="1"/>
    <xf numFmtId="0" fontId="0" fillId="0" borderId="30" xfId="0" applyBorder="1" applyAlignment="1">
      <alignment horizontal="center"/>
    </xf>
    <xf numFmtId="44" fontId="0" fillId="0" borderId="30" xfId="2" applyFont="1" applyBorder="1" applyAlignment="1">
      <alignment horizontal="center"/>
    </xf>
    <xf numFmtId="0" fontId="11" fillId="0" borderId="30" xfId="0" applyFont="1" applyBorder="1" applyAlignment="1">
      <alignment horizontal="center"/>
    </xf>
    <xf numFmtId="43" fontId="0" fillId="0" borderId="30" xfId="1" applyFont="1" applyBorder="1"/>
    <xf numFmtId="44" fontId="0" fillId="6" borderId="30" xfId="2" applyFont="1" applyFill="1" applyBorder="1" applyAlignment="1">
      <alignment horizontal="center"/>
    </xf>
    <xf numFmtId="43" fontId="0" fillId="6" borderId="30" xfId="1" applyFont="1" applyFill="1" applyBorder="1"/>
    <xf numFmtId="10" fontId="0" fillId="0" borderId="0" xfId="3" applyNumberFormat="1" applyFont="1"/>
    <xf numFmtId="9" fontId="0" fillId="0" borderId="0" xfId="3" applyFont="1"/>
    <xf numFmtId="166" fontId="0" fillId="0" borderId="0" xfId="1" applyNumberFormat="1" applyFont="1"/>
    <xf numFmtId="9" fontId="15" fillId="0" borderId="0" xfId="3" applyFont="1"/>
    <xf numFmtId="2" fontId="0" fillId="0" borderId="0" xfId="0" applyNumberFormat="1"/>
    <xf numFmtId="0" fontId="4" fillId="0" borderId="10" xfId="0" applyFont="1" applyBorder="1" applyAlignment="1"/>
    <xf numFmtId="0" fontId="2" fillId="0" borderId="11" xfId="0" applyFont="1" applyBorder="1"/>
    <xf numFmtId="0" fontId="2" fillId="0" borderId="12" xfId="0" applyFont="1" applyBorder="1"/>
    <xf numFmtId="0" fontId="1" fillId="0" borderId="7" xfId="0" applyFont="1" applyBorder="1" applyAlignment="1"/>
    <xf numFmtId="0" fontId="2" fillId="0" borderId="8" xfId="0" applyFont="1" applyBorder="1"/>
    <xf numFmtId="0" fontId="2" fillId="0" borderId="9" xfId="0" applyFont="1" applyBorder="1"/>
    <xf numFmtId="0" fontId="1" fillId="0" borderId="1" xfId="0" applyFont="1" applyBorder="1" applyAlignment="1">
      <alignment wrapText="1"/>
    </xf>
    <xf numFmtId="0" fontId="2" fillId="0" borderId="2" xfId="0" applyFont="1" applyBorder="1"/>
    <xf numFmtId="0" fontId="2" fillId="0" borderId="3" xfId="0" applyFont="1" applyBorder="1"/>
    <xf numFmtId="0" fontId="2" fillId="0" borderId="4" xfId="0" applyFont="1" applyBorder="1"/>
    <xf numFmtId="0" fontId="0" fillId="0" borderId="0" xfId="0" applyFont="1" applyAlignment="1"/>
    <xf numFmtId="0" fontId="2" fillId="0" borderId="5" xfId="0" applyFont="1" applyBorder="1"/>
    <xf numFmtId="0" fontId="2" fillId="0" borderId="10" xfId="0" applyFont="1" applyBorder="1"/>
    <xf numFmtId="0" fontId="1" fillId="2" borderId="0" xfId="0" applyFont="1" applyFill="1" applyAlignment="1"/>
    <xf numFmtId="0" fontId="1" fillId="3" borderId="1" xfId="0" applyFont="1" applyFill="1" applyBorder="1" applyAlignment="1">
      <alignment wrapText="1"/>
    </xf>
    <xf numFmtId="0" fontId="1" fillId="0" borderId="0" xfId="0" applyFont="1" applyAlignment="1">
      <alignment wrapText="1"/>
    </xf>
    <xf numFmtId="0" fontId="1" fillId="0" borderId="1" xfId="0" applyFont="1" applyBorder="1" applyAlignment="1">
      <alignment horizontal="left" vertical="center"/>
    </xf>
    <xf numFmtId="0" fontId="1" fillId="0" borderId="4" xfId="0" applyFont="1" applyBorder="1" applyAlignment="1">
      <alignment horizontal="left" vertical="center" wrapText="1"/>
    </xf>
    <xf numFmtId="0" fontId="3" fillId="0" borderId="4" xfId="0" applyFont="1" applyBorder="1" applyAlignment="1">
      <alignment horizontal="left" vertical="center" wrapText="1"/>
    </xf>
    <xf numFmtId="0" fontId="1" fillId="0" borderId="22" xfId="0" applyFont="1" applyBorder="1" applyAlignment="1"/>
    <xf numFmtId="0" fontId="2" fillId="0" borderId="23" xfId="0" applyFont="1" applyBorder="1"/>
    <xf numFmtId="0" fontId="2" fillId="0" borderId="24" xfId="0" applyFont="1" applyBorder="1"/>
    <xf numFmtId="0" fontId="1" fillId="0" borderId="0" xfId="0" applyFont="1" applyAlignment="1"/>
    <xf numFmtId="0" fontId="1" fillId="4" borderId="13" xfId="0" applyFont="1" applyFill="1" applyBorder="1" applyAlignment="1"/>
    <xf numFmtId="0" fontId="2" fillId="0" borderId="14" xfId="0" applyFont="1" applyBorder="1"/>
    <xf numFmtId="0" fontId="2" fillId="0" borderId="15" xfId="0" applyFont="1" applyBorder="1"/>
    <xf numFmtId="0" fontId="1" fillId="4" borderId="16" xfId="0" applyFont="1" applyFill="1" applyBorder="1" applyAlignment="1"/>
    <xf numFmtId="0" fontId="2" fillId="0" borderId="17" xfId="0" applyFont="1" applyBorder="1"/>
    <xf numFmtId="0" fontId="2" fillId="0" borderId="18" xfId="0" applyFont="1" applyBorder="1"/>
    <xf numFmtId="0" fontId="1" fillId="4" borderId="19" xfId="0" applyFont="1" applyFill="1" applyBorder="1" applyAlignment="1"/>
    <xf numFmtId="0" fontId="2" fillId="0" borderId="20" xfId="0" applyFont="1" applyBorder="1"/>
    <xf numFmtId="0" fontId="2" fillId="0" borderId="21" xfId="0" applyFont="1" applyBorder="1"/>
    <xf numFmtId="0" fontId="3" fillId="0" borderId="0" xfId="0" applyFont="1" applyAlignment="1"/>
    <xf numFmtId="0" fontId="1" fillId="0" borderId="1" xfId="0" applyFont="1" applyBorder="1" applyAlignment="1">
      <alignment horizontal="center" vertical="center" wrapText="1"/>
    </xf>
    <xf numFmtId="0" fontId="5" fillId="0" borderId="7" xfId="0" applyFont="1" applyBorder="1" applyAlignment="1"/>
    <xf numFmtId="0" fontId="1" fillId="2" borderId="1" xfId="0" applyFont="1" applyFill="1" applyBorder="1" applyAlignment="1">
      <alignment horizontal="center" wrapText="1"/>
    </xf>
    <xf numFmtId="0" fontId="1" fillId="2" borderId="0" xfId="0" applyFont="1" applyFill="1"/>
    <xf numFmtId="0" fontId="0" fillId="0" borderId="0" xfId="0"/>
    <xf numFmtId="0" fontId="3" fillId="0" borderId="1" xfId="0" applyFont="1" applyBorder="1" applyAlignment="1">
      <alignment horizontal="center" vertical="center"/>
    </xf>
    <xf numFmtId="0" fontId="1" fillId="0" borderId="7" xfId="0" applyFont="1" applyBorder="1"/>
    <xf numFmtId="0" fontId="0" fillId="0" borderId="0" xfId="0" applyAlignment="1">
      <alignment horizontal="left" wrapText="1"/>
    </xf>
    <xf numFmtId="0" fontId="0" fillId="0" borderId="0" xfId="0" applyAlignment="1">
      <alignment horizontal="left"/>
    </xf>
    <xf numFmtId="0" fontId="11" fillId="0" borderId="30" xfId="0" applyFont="1" applyBorder="1" applyAlignment="1">
      <alignment horizontal="center"/>
    </xf>
    <xf numFmtId="0" fontId="0" fillId="0" borderId="30" xfId="0" applyBorder="1" applyAlignment="1">
      <alignment horizontal="center"/>
    </xf>
    <xf numFmtId="0" fontId="0" fillId="6" borderId="30" xfId="0" applyFill="1" applyBorder="1" applyAlignment="1">
      <alignment horizontal="center"/>
    </xf>
    <xf numFmtId="0" fontId="0" fillId="0" borderId="0" xfId="0" applyAlignment="1">
      <alignment horizontal="left" vertical="top" wrapText="1"/>
    </xf>
    <xf numFmtId="0" fontId="14" fillId="0" borderId="0" xfId="0" applyFont="1" applyAlignment="1">
      <alignment horizontal="left" vertical="center" wrapText="1" readingOrder="1"/>
    </xf>
  </cellXfs>
  <cellStyles count="5">
    <cellStyle name="Énfasis5" xfId="4" builtinId="45"/>
    <cellStyle name="Millares" xfId="1" builtinId="3"/>
    <cellStyle name="Moneda" xfId="2" builtinId="4"/>
    <cellStyle name="Normal" xfId="0" builtinId="0"/>
    <cellStyle name="Porcentaje" xfId="3" builtinId="5"/>
  </cellStyles>
  <dxfs count="0"/>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914260717410323E-2"/>
          <c:y val="7.407407407407407E-2"/>
          <c:w val="0.85219685039370074"/>
          <c:h val="0.8416746864975212"/>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867812686780489"/>
                  <c:y val="2.48563524154075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trendlineLbl>
          </c:trendline>
          <c:xVal>
            <c:numRef>
              <c:f>'[1]Elast-3'!$H$16:$H$17</c:f>
              <c:numCache>
                <c:formatCode>General</c:formatCode>
                <c:ptCount val="2"/>
                <c:pt idx="0">
                  <c:v>4000</c:v>
                </c:pt>
                <c:pt idx="1">
                  <c:v>5000</c:v>
                </c:pt>
              </c:numCache>
            </c:numRef>
          </c:xVal>
          <c:yVal>
            <c:numRef>
              <c:f>'[1]Elast-3'!$G$16:$G$17</c:f>
              <c:numCache>
                <c:formatCode>General</c:formatCode>
                <c:ptCount val="2"/>
                <c:pt idx="0">
                  <c:v>0.5</c:v>
                </c:pt>
                <c:pt idx="1">
                  <c:v>0.375</c:v>
                </c:pt>
              </c:numCache>
            </c:numRef>
          </c:yVal>
          <c:smooth val="0"/>
          <c:extLst>
            <c:ext xmlns:c16="http://schemas.microsoft.com/office/drawing/2014/chart" uri="{C3380CC4-5D6E-409C-BE32-E72D297353CC}">
              <c16:uniqueId val="{00000001-3E4D-4543-8CC3-723D972A80B2}"/>
            </c:ext>
          </c:extLst>
        </c:ser>
        <c:dLbls>
          <c:showLegendKey val="0"/>
          <c:showVal val="0"/>
          <c:showCatName val="0"/>
          <c:showSerName val="0"/>
          <c:showPercent val="0"/>
          <c:showBubbleSize val="0"/>
        </c:dLbls>
        <c:axId val="-1803206752"/>
        <c:axId val="-1803213824"/>
      </c:scatterChart>
      <c:valAx>
        <c:axId val="-1803206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03213824"/>
        <c:crosses val="autoZero"/>
        <c:crossBetween val="midCat"/>
      </c:valAx>
      <c:valAx>
        <c:axId val="-180321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032067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2928351721077845"/>
          <c:y val="2.4539877300613498E-2"/>
        </c:manualLayout>
      </c:layout>
      <c:overlay val="0"/>
      <c:txPr>
        <a:bodyPr/>
        <a:lstStyle/>
        <a:p>
          <a:pPr>
            <a:defRPr sz="1200"/>
          </a:pPr>
          <a:endParaRPr lang="es-AR"/>
        </a:p>
      </c:txPr>
    </c:title>
    <c:autoTitleDeleted val="0"/>
    <c:plotArea>
      <c:layout>
        <c:manualLayout>
          <c:layoutTarget val="inner"/>
          <c:xMode val="edge"/>
          <c:yMode val="edge"/>
          <c:x val="0.12325038166790755"/>
          <c:y val="0.15313678813404139"/>
          <c:w val="0.82447681539807716"/>
          <c:h val="0.63271179644211351"/>
        </c:manualLayout>
      </c:layout>
      <c:scatterChart>
        <c:scatterStyle val="lineMarker"/>
        <c:varyColors val="0"/>
        <c:ser>
          <c:idx val="0"/>
          <c:order val="0"/>
          <c:tx>
            <c:strRef>
              <c:f>'[2]bs complem y sustit (2)'!$B$4</c:f>
              <c:strCache>
                <c:ptCount val="1"/>
                <c:pt idx="0">
                  <c:v>Carne</c:v>
                </c:pt>
              </c:strCache>
            </c:strRef>
          </c:tx>
          <c:spPr>
            <a:ln w="28575">
              <a:noFill/>
            </a:ln>
          </c:spPr>
          <c:trendline>
            <c:spPr>
              <a:ln w="19050"/>
            </c:spPr>
            <c:trendlineType val="linear"/>
            <c:forward val="3"/>
            <c:backward val="3"/>
            <c:dispRSqr val="0"/>
            <c:dispEq val="1"/>
            <c:trendlineLbl>
              <c:layout>
                <c:manualLayout>
                  <c:x val="1.4708005249343868E-2"/>
                  <c:y val="5.5761154855643306E-2"/>
                </c:manualLayout>
              </c:layout>
              <c:numFmt formatCode="General" sourceLinked="0"/>
            </c:trendlineLbl>
          </c:trendline>
          <c:xVal>
            <c:numRef>
              <c:f>'[2]bs complem y sustit (2)'!$H$9:$H$10</c:f>
              <c:numCache>
                <c:formatCode>General</c:formatCode>
                <c:ptCount val="2"/>
                <c:pt idx="0">
                  <c:v>10</c:v>
                </c:pt>
                <c:pt idx="1">
                  <c:v>15</c:v>
                </c:pt>
              </c:numCache>
            </c:numRef>
          </c:xVal>
          <c:yVal>
            <c:numRef>
              <c:f>'[2]bs complem y sustit (2)'!$G$9:$G$10</c:f>
              <c:numCache>
                <c:formatCode>General</c:formatCode>
                <c:ptCount val="2"/>
                <c:pt idx="0">
                  <c:v>150</c:v>
                </c:pt>
                <c:pt idx="1">
                  <c:v>100</c:v>
                </c:pt>
              </c:numCache>
            </c:numRef>
          </c:yVal>
          <c:smooth val="0"/>
          <c:extLst>
            <c:ext xmlns:c16="http://schemas.microsoft.com/office/drawing/2014/chart" uri="{C3380CC4-5D6E-409C-BE32-E72D297353CC}">
              <c16:uniqueId val="{00000001-E21B-4E34-9915-0D770B03DAE6}"/>
            </c:ext>
          </c:extLst>
        </c:ser>
        <c:dLbls>
          <c:showLegendKey val="0"/>
          <c:showVal val="0"/>
          <c:showCatName val="0"/>
          <c:showSerName val="0"/>
          <c:showPercent val="0"/>
          <c:showBubbleSize val="0"/>
        </c:dLbls>
        <c:axId val="-1803204032"/>
        <c:axId val="-1803217632"/>
      </c:scatterChart>
      <c:valAx>
        <c:axId val="-1803204032"/>
        <c:scaling>
          <c:orientation val="minMax"/>
        </c:scaling>
        <c:delete val="0"/>
        <c:axPos val="b"/>
        <c:majorGridlines/>
        <c:title>
          <c:tx>
            <c:rich>
              <a:bodyPr/>
              <a:lstStyle/>
              <a:p>
                <a:pPr>
                  <a:defRPr/>
                </a:pPr>
                <a:r>
                  <a:rPr lang="en-US"/>
                  <a:t>Cantidad</a:t>
                </a:r>
              </a:p>
            </c:rich>
          </c:tx>
          <c:overlay val="0"/>
        </c:title>
        <c:numFmt formatCode="General" sourceLinked="1"/>
        <c:majorTickMark val="out"/>
        <c:minorTickMark val="none"/>
        <c:tickLblPos val="nextTo"/>
        <c:crossAx val="-1803217632"/>
        <c:crosses val="autoZero"/>
        <c:crossBetween val="midCat"/>
      </c:valAx>
      <c:valAx>
        <c:axId val="-1803217632"/>
        <c:scaling>
          <c:orientation val="minMax"/>
        </c:scaling>
        <c:delete val="0"/>
        <c:axPos val="l"/>
        <c:majorGridlines/>
        <c:title>
          <c:tx>
            <c:rich>
              <a:bodyPr rot="-5400000" vert="horz"/>
              <a:lstStyle/>
              <a:p>
                <a:pPr>
                  <a:defRPr/>
                </a:pPr>
                <a:r>
                  <a:rPr lang="en-US"/>
                  <a:t>Precio</a:t>
                </a:r>
              </a:p>
            </c:rich>
          </c:tx>
          <c:overlay val="0"/>
        </c:title>
        <c:numFmt formatCode="General" sourceLinked="1"/>
        <c:majorTickMark val="out"/>
        <c:minorTickMark val="none"/>
        <c:tickLblPos val="nextTo"/>
        <c:crossAx val="-1803204032"/>
        <c:crosses val="autoZero"/>
        <c:crossBetween val="midCat"/>
      </c:valAx>
    </c:plotArea>
    <c:plotVisOnly val="1"/>
    <c:dispBlanksAs val="gap"/>
    <c:showDLblsOverMax val="0"/>
  </c:chart>
  <c:printSettings>
    <c:headerFooter/>
    <c:pageMargins b="0.75000000000000155" l="0.70000000000000062" r="0.70000000000000062" t="0.75000000000000155"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Pollo</a:t>
            </a:r>
          </a:p>
        </c:rich>
      </c:tx>
      <c:overlay val="1"/>
    </c:title>
    <c:autoTitleDeleted val="0"/>
    <c:plotArea>
      <c:layout>
        <c:manualLayout>
          <c:layoutTarget val="inner"/>
          <c:xMode val="edge"/>
          <c:yMode val="edge"/>
          <c:x val="0.13089129483814524"/>
          <c:y val="0.15788203557888641"/>
          <c:w val="0.8244768153980776"/>
          <c:h val="0.69145856767904024"/>
        </c:manualLayout>
      </c:layout>
      <c:scatterChart>
        <c:scatterStyle val="lineMarker"/>
        <c:varyColors val="0"/>
        <c:ser>
          <c:idx val="3"/>
          <c:order val="3"/>
          <c:tx>
            <c:strRef>
              <c:f>'[2]bs complem y sustit (2)'!$B$5</c:f>
              <c:strCache>
                <c:ptCount val="1"/>
                <c:pt idx="0">
                  <c:v>Pollo</c:v>
                </c:pt>
              </c:strCache>
            </c:strRef>
          </c:tx>
          <c:spPr>
            <a:ln w="3175"/>
          </c:spPr>
          <c:marker>
            <c:symbol val="none"/>
          </c:marker>
          <c:xVal>
            <c:numRef>
              <c:f>'[2]bs complem y sustit (2)'!$H$15:$H$16</c:f>
              <c:numCache>
                <c:formatCode>General</c:formatCode>
                <c:ptCount val="2"/>
                <c:pt idx="0">
                  <c:v>10</c:v>
                </c:pt>
                <c:pt idx="1">
                  <c:v>25</c:v>
                </c:pt>
              </c:numCache>
            </c:numRef>
          </c:xVal>
          <c:yVal>
            <c:numRef>
              <c:f>'[2]bs complem y sustit (2)'!$G$15:$G$16</c:f>
              <c:numCache>
                <c:formatCode>General</c:formatCode>
                <c:ptCount val="2"/>
                <c:pt idx="0">
                  <c:v>50</c:v>
                </c:pt>
                <c:pt idx="1">
                  <c:v>2</c:v>
                </c:pt>
              </c:numCache>
            </c:numRef>
          </c:yVal>
          <c:smooth val="0"/>
          <c:extLst>
            <c:ext xmlns:c16="http://schemas.microsoft.com/office/drawing/2014/chart" uri="{C3380CC4-5D6E-409C-BE32-E72D297353CC}">
              <c16:uniqueId val="{00000000-C1E8-4F35-8E0E-C6BDBD167040}"/>
            </c:ext>
          </c:extLst>
        </c:ser>
        <c:ser>
          <c:idx val="4"/>
          <c:order val="4"/>
          <c:tx>
            <c:strRef>
              <c:f>'[2]bs complem y sustit (2)'!$B$5</c:f>
              <c:strCache>
                <c:ptCount val="1"/>
                <c:pt idx="0">
                  <c:v>Pollo</c:v>
                </c:pt>
              </c:strCache>
            </c:strRef>
          </c:tx>
          <c:spPr>
            <a:ln w="9525"/>
          </c:spPr>
          <c:marker>
            <c:symbol val="none"/>
          </c:marker>
          <c:xVal>
            <c:numRef>
              <c:f>'[2]bs complem y sustit (2)'!$H$12:$H$13</c:f>
              <c:numCache>
                <c:formatCode>General</c:formatCode>
                <c:ptCount val="2"/>
                <c:pt idx="0">
                  <c:v>15</c:v>
                </c:pt>
                <c:pt idx="1">
                  <c:v>30</c:v>
                </c:pt>
              </c:numCache>
            </c:numRef>
          </c:xVal>
          <c:yVal>
            <c:numRef>
              <c:f>'[2]bs complem y sustit (2)'!$G$12:$G$13</c:f>
              <c:numCache>
                <c:formatCode>General</c:formatCode>
                <c:ptCount val="2"/>
                <c:pt idx="0">
                  <c:v>50</c:v>
                </c:pt>
                <c:pt idx="1">
                  <c:v>2</c:v>
                </c:pt>
              </c:numCache>
            </c:numRef>
          </c:yVal>
          <c:smooth val="0"/>
          <c:extLst>
            <c:ext xmlns:c16="http://schemas.microsoft.com/office/drawing/2014/chart" uri="{C3380CC4-5D6E-409C-BE32-E72D297353CC}">
              <c16:uniqueId val="{00000001-C1E8-4F35-8E0E-C6BDBD167040}"/>
            </c:ext>
          </c:extLst>
        </c:ser>
        <c:ser>
          <c:idx val="5"/>
          <c:order val="5"/>
          <c:tx>
            <c:strRef>
              <c:f>'[2]bs complem y sustit (2)'!$B$5</c:f>
              <c:strCache>
                <c:ptCount val="1"/>
                <c:pt idx="0">
                  <c:v>Pollo</c:v>
                </c:pt>
              </c:strCache>
            </c:strRef>
          </c:tx>
          <c:spPr>
            <a:ln w="28575">
              <a:noFill/>
            </a:ln>
          </c:spPr>
          <c:marker>
            <c:symbol val="none"/>
          </c:marker>
          <c:xVal>
            <c:numRef>
              <c:f>'[2]bs complem y sustit (2)'!$H$18:$H$19</c:f>
              <c:numCache>
                <c:formatCode>General</c:formatCode>
                <c:ptCount val="2"/>
                <c:pt idx="0">
                  <c:v>15</c:v>
                </c:pt>
                <c:pt idx="1">
                  <c:v>10</c:v>
                </c:pt>
              </c:numCache>
            </c:numRef>
          </c:xVal>
          <c:yVal>
            <c:numRef>
              <c:f>'[2]bs complem y sustit (2)'!$G$18:$G$19</c:f>
              <c:numCache>
                <c:formatCode>General</c:formatCode>
                <c:ptCount val="2"/>
                <c:pt idx="0">
                  <c:v>50</c:v>
                </c:pt>
                <c:pt idx="1">
                  <c:v>50</c:v>
                </c:pt>
              </c:numCache>
            </c:numRef>
          </c:yVal>
          <c:smooth val="0"/>
          <c:extLst>
            <c:ext xmlns:c16="http://schemas.microsoft.com/office/drawing/2014/chart" uri="{C3380CC4-5D6E-409C-BE32-E72D297353CC}">
              <c16:uniqueId val="{00000002-C1E8-4F35-8E0E-C6BDBD167040}"/>
            </c:ext>
          </c:extLst>
        </c:ser>
        <c:ser>
          <c:idx val="6"/>
          <c:order val="6"/>
          <c:tx>
            <c:strRef>
              <c:f>'[2]bs complem y sustit (2)'!$B$5</c:f>
              <c:strCache>
                <c:ptCount val="1"/>
                <c:pt idx="0">
                  <c:v>Pollo</c:v>
                </c:pt>
              </c:strCache>
            </c:strRef>
          </c:tx>
          <c:spPr>
            <a:ln w="3175"/>
          </c:spPr>
          <c:marker>
            <c:symbol val="none"/>
          </c:marker>
          <c:xVal>
            <c:numRef>
              <c:f>'[2]bs complem y sustit (2)'!$H$15:$H$16</c:f>
              <c:numCache>
                <c:formatCode>General</c:formatCode>
                <c:ptCount val="2"/>
                <c:pt idx="0">
                  <c:v>10</c:v>
                </c:pt>
                <c:pt idx="1">
                  <c:v>25</c:v>
                </c:pt>
              </c:numCache>
            </c:numRef>
          </c:xVal>
          <c:yVal>
            <c:numRef>
              <c:f>'[2]bs complem y sustit (2)'!$G$15:$G$16</c:f>
              <c:numCache>
                <c:formatCode>General</c:formatCode>
                <c:ptCount val="2"/>
                <c:pt idx="0">
                  <c:v>50</c:v>
                </c:pt>
                <c:pt idx="1">
                  <c:v>2</c:v>
                </c:pt>
              </c:numCache>
            </c:numRef>
          </c:yVal>
          <c:smooth val="0"/>
          <c:extLst>
            <c:ext xmlns:c16="http://schemas.microsoft.com/office/drawing/2014/chart" uri="{C3380CC4-5D6E-409C-BE32-E72D297353CC}">
              <c16:uniqueId val="{00000003-C1E8-4F35-8E0E-C6BDBD167040}"/>
            </c:ext>
          </c:extLst>
        </c:ser>
        <c:ser>
          <c:idx val="7"/>
          <c:order val="7"/>
          <c:tx>
            <c:strRef>
              <c:f>'[2]bs complem y sustit (2)'!$B$5</c:f>
              <c:strCache>
                <c:ptCount val="1"/>
                <c:pt idx="0">
                  <c:v>Pollo</c:v>
                </c:pt>
              </c:strCache>
            </c:strRef>
          </c:tx>
          <c:spPr>
            <a:ln w="9525"/>
          </c:spPr>
          <c:marker>
            <c:symbol val="none"/>
          </c:marker>
          <c:xVal>
            <c:numRef>
              <c:f>'[2]bs complem y sustit (2)'!$H$12:$H$13</c:f>
              <c:numCache>
                <c:formatCode>General</c:formatCode>
                <c:ptCount val="2"/>
                <c:pt idx="0">
                  <c:v>15</c:v>
                </c:pt>
                <c:pt idx="1">
                  <c:v>30</c:v>
                </c:pt>
              </c:numCache>
            </c:numRef>
          </c:xVal>
          <c:yVal>
            <c:numRef>
              <c:f>'[2]bs complem y sustit (2)'!$G$12:$G$13</c:f>
              <c:numCache>
                <c:formatCode>General</c:formatCode>
                <c:ptCount val="2"/>
                <c:pt idx="0">
                  <c:v>50</c:v>
                </c:pt>
                <c:pt idx="1">
                  <c:v>2</c:v>
                </c:pt>
              </c:numCache>
            </c:numRef>
          </c:yVal>
          <c:smooth val="0"/>
          <c:extLst>
            <c:ext xmlns:c16="http://schemas.microsoft.com/office/drawing/2014/chart" uri="{C3380CC4-5D6E-409C-BE32-E72D297353CC}">
              <c16:uniqueId val="{00000004-C1E8-4F35-8E0E-C6BDBD167040}"/>
            </c:ext>
          </c:extLst>
        </c:ser>
        <c:ser>
          <c:idx val="8"/>
          <c:order val="8"/>
          <c:tx>
            <c:strRef>
              <c:f>'[2]bs complem y sustit (2)'!$B$5</c:f>
              <c:strCache>
                <c:ptCount val="1"/>
                <c:pt idx="0">
                  <c:v>Pollo</c:v>
                </c:pt>
              </c:strCache>
            </c:strRef>
          </c:tx>
          <c:spPr>
            <a:ln w="28575">
              <a:noFill/>
            </a:ln>
          </c:spPr>
          <c:marker>
            <c:symbol val="none"/>
          </c:marker>
          <c:xVal>
            <c:numRef>
              <c:f>'[2]bs complem y sustit (2)'!$H$18:$H$19</c:f>
              <c:numCache>
                <c:formatCode>General</c:formatCode>
                <c:ptCount val="2"/>
                <c:pt idx="0">
                  <c:v>15</c:v>
                </c:pt>
                <c:pt idx="1">
                  <c:v>10</c:v>
                </c:pt>
              </c:numCache>
            </c:numRef>
          </c:xVal>
          <c:yVal>
            <c:numRef>
              <c:f>'[2]bs complem y sustit (2)'!$G$18:$G$19</c:f>
              <c:numCache>
                <c:formatCode>General</c:formatCode>
                <c:ptCount val="2"/>
                <c:pt idx="0">
                  <c:v>50</c:v>
                </c:pt>
                <c:pt idx="1">
                  <c:v>50</c:v>
                </c:pt>
              </c:numCache>
            </c:numRef>
          </c:yVal>
          <c:smooth val="0"/>
          <c:extLst>
            <c:ext xmlns:c16="http://schemas.microsoft.com/office/drawing/2014/chart" uri="{C3380CC4-5D6E-409C-BE32-E72D297353CC}">
              <c16:uniqueId val="{00000005-C1E8-4F35-8E0E-C6BDBD167040}"/>
            </c:ext>
          </c:extLst>
        </c:ser>
        <c:ser>
          <c:idx val="0"/>
          <c:order val="0"/>
          <c:tx>
            <c:strRef>
              <c:f>'[2]bs complem y sustit (2)'!$B$5</c:f>
              <c:strCache>
                <c:ptCount val="1"/>
                <c:pt idx="0">
                  <c:v>Pollo</c:v>
                </c:pt>
              </c:strCache>
            </c:strRef>
          </c:tx>
          <c:spPr>
            <a:ln w="3175"/>
          </c:spPr>
          <c:marker>
            <c:symbol val="none"/>
          </c:marker>
          <c:trendline>
            <c:spPr>
              <a:ln w="19050"/>
            </c:spPr>
            <c:trendlineType val="linear"/>
            <c:forward val="3"/>
            <c:backward val="3"/>
            <c:dispRSqr val="0"/>
            <c:dispEq val="0"/>
          </c:trendline>
          <c:xVal>
            <c:numRef>
              <c:f>'[2]bs complem y sustit (2)'!$H$15:$H$16</c:f>
              <c:numCache>
                <c:formatCode>General</c:formatCode>
                <c:ptCount val="2"/>
                <c:pt idx="0">
                  <c:v>10</c:v>
                </c:pt>
                <c:pt idx="1">
                  <c:v>25</c:v>
                </c:pt>
              </c:numCache>
            </c:numRef>
          </c:xVal>
          <c:yVal>
            <c:numRef>
              <c:f>'[2]bs complem y sustit (2)'!$G$15:$G$16</c:f>
              <c:numCache>
                <c:formatCode>General</c:formatCode>
                <c:ptCount val="2"/>
                <c:pt idx="0">
                  <c:v>50</c:v>
                </c:pt>
                <c:pt idx="1">
                  <c:v>2</c:v>
                </c:pt>
              </c:numCache>
            </c:numRef>
          </c:yVal>
          <c:smooth val="0"/>
          <c:extLst>
            <c:ext xmlns:c16="http://schemas.microsoft.com/office/drawing/2014/chart" uri="{C3380CC4-5D6E-409C-BE32-E72D297353CC}">
              <c16:uniqueId val="{00000007-C1E8-4F35-8E0E-C6BDBD167040}"/>
            </c:ext>
          </c:extLst>
        </c:ser>
        <c:ser>
          <c:idx val="1"/>
          <c:order val="1"/>
          <c:tx>
            <c:strRef>
              <c:f>'[2]bs complem y sustit (2)'!$B$5</c:f>
              <c:strCache>
                <c:ptCount val="1"/>
                <c:pt idx="0">
                  <c:v>Pollo</c:v>
                </c:pt>
              </c:strCache>
            </c:strRef>
          </c:tx>
          <c:spPr>
            <a:ln w="9525"/>
          </c:spPr>
          <c:marker>
            <c:symbol val="none"/>
          </c:marker>
          <c:trendline>
            <c:spPr>
              <a:ln w="19050"/>
            </c:spPr>
            <c:trendlineType val="linear"/>
            <c:forward val="3"/>
            <c:backward val="3"/>
            <c:dispRSqr val="0"/>
            <c:dispEq val="0"/>
          </c:trendline>
          <c:xVal>
            <c:numRef>
              <c:f>'[2]bs complem y sustit (2)'!$H$12:$H$13</c:f>
              <c:numCache>
                <c:formatCode>General</c:formatCode>
                <c:ptCount val="2"/>
                <c:pt idx="0">
                  <c:v>15</c:v>
                </c:pt>
                <c:pt idx="1">
                  <c:v>30</c:v>
                </c:pt>
              </c:numCache>
            </c:numRef>
          </c:xVal>
          <c:yVal>
            <c:numRef>
              <c:f>'[2]bs complem y sustit (2)'!$G$12:$G$13</c:f>
              <c:numCache>
                <c:formatCode>General</c:formatCode>
                <c:ptCount val="2"/>
                <c:pt idx="0">
                  <c:v>50</c:v>
                </c:pt>
                <c:pt idx="1">
                  <c:v>2</c:v>
                </c:pt>
              </c:numCache>
            </c:numRef>
          </c:yVal>
          <c:smooth val="0"/>
          <c:extLst>
            <c:ext xmlns:c16="http://schemas.microsoft.com/office/drawing/2014/chart" uri="{C3380CC4-5D6E-409C-BE32-E72D297353CC}">
              <c16:uniqueId val="{00000009-C1E8-4F35-8E0E-C6BDBD167040}"/>
            </c:ext>
          </c:extLst>
        </c:ser>
        <c:ser>
          <c:idx val="2"/>
          <c:order val="2"/>
          <c:tx>
            <c:strRef>
              <c:f>'[2]bs complem y sustit (2)'!$B$5</c:f>
              <c:strCache>
                <c:ptCount val="1"/>
                <c:pt idx="0">
                  <c:v>Pollo</c:v>
                </c:pt>
              </c:strCache>
            </c:strRef>
          </c:tx>
          <c:spPr>
            <a:ln w="28575">
              <a:noFill/>
            </a:ln>
          </c:spPr>
          <c:marker>
            <c:symbol val="diamond"/>
            <c:size val="9"/>
          </c:marker>
          <c:xVal>
            <c:numRef>
              <c:f>'[2]bs complem y sustit (2)'!$H$18:$H$19</c:f>
              <c:numCache>
                <c:formatCode>General</c:formatCode>
                <c:ptCount val="2"/>
                <c:pt idx="0">
                  <c:v>15</c:v>
                </c:pt>
                <c:pt idx="1">
                  <c:v>10</c:v>
                </c:pt>
              </c:numCache>
            </c:numRef>
          </c:xVal>
          <c:yVal>
            <c:numRef>
              <c:f>'[2]bs complem y sustit (2)'!$G$18:$G$19</c:f>
              <c:numCache>
                <c:formatCode>General</c:formatCode>
                <c:ptCount val="2"/>
                <c:pt idx="0">
                  <c:v>50</c:v>
                </c:pt>
                <c:pt idx="1">
                  <c:v>50</c:v>
                </c:pt>
              </c:numCache>
            </c:numRef>
          </c:yVal>
          <c:smooth val="0"/>
          <c:extLst>
            <c:ext xmlns:c16="http://schemas.microsoft.com/office/drawing/2014/chart" uri="{C3380CC4-5D6E-409C-BE32-E72D297353CC}">
              <c16:uniqueId val="{0000000A-C1E8-4F35-8E0E-C6BDBD167040}"/>
            </c:ext>
          </c:extLst>
        </c:ser>
        <c:dLbls>
          <c:showLegendKey val="0"/>
          <c:showVal val="0"/>
          <c:showCatName val="0"/>
          <c:showSerName val="0"/>
          <c:showPercent val="0"/>
          <c:showBubbleSize val="0"/>
        </c:dLbls>
        <c:axId val="-1803209472"/>
        <c:axId val="-1803211104"/>
      </c:scatterChart>
      <c:valAx>
        <c:axId val="-1803209472"/>
        <c:scaling>
          <c:orientation val="minMax"/>
        </c:scaling>
        <c:delete val="0"/>
        <c:axPos val="b"/>
        <c:majorGridlines/>
        <c:title>
          <c:tx>
            <c:rich>
              <a:bodyPr/>
              <a:lstStyle/>
              <a:p>
                <a:pPr>
                  <a:defRPr/>
                </a:pPr>
                <a:r>
                  <a:rPr lang="en-US"/>
                  <a:t>Cantidad</a:t>
                </a:r>
              </a:p>
            </c:rich>
          </c:tx>
          <c:overlay val="0"/>
        </c:title>
        <c:numFmt formatCode="General" sourceLinked="1"/>
        <c:majorTickMark val="out"/>
        <c:minorTickMark val="none"/>
        <c:tickLblPos val="nextTo"/>
        <c:crossAx val="-1803211104"/>
        <c:crosses val="autoZero"/>
        <c:crossBetween val="midCat"/>
      </c:valAx>
      <c:valAx>
        <c:axId val="-1803211104"/>
        <c:scaling>
          <c:orientation val="minMax"/>
        </c:scaling>
        <c:delete val="0"/>
        <c:axPos val="l"/>
        <c:majorGridlines/>
        <c:title>
          <c:tx>
            <c:rich>
              <a:bodyPr rot="-5400000" vert="horz"/>
              <a:lstStyle/>
              <a:p>
                <a:pPr>
                  <a:defRPr/>
                </a:pPr>
                <a:r>
                  <a:rPr lang="en-US"/>
                  <a:t>Precio</a:t>
                </a:r>
              </a:p>
            </c:rich>
          </c:tx>
          <c:overlay val="0"/>
        </c:title>
        <c:numFmt formatCode="General" sourceLinked="1"/>
        <c:majorTickMark val="out"/>
        <c:minorTickMark val="none"/>
        <c:tickLblPos val="nextTo"/>
        <c:crossAx val="-1803209472"/>
        <c:crosses val="autoZero"/>
        <c:crossBetween val="midCat"/>
        <c:majorUnit val="10"/>
      </c:valAx>
    </c:plotArea>
    <c:plotVisOnly val="1"/>
    <c:dispBlanksAs val="gap"/>
    <c:showDLblsOverMax val="0"/>
  </c:chart>
  <c:printSettings>
    <c:headerFooter/>
    <c:pageMargins b="0.75000000000000178" l="0.70000000000000062" r="0.70000000000000062" t="0.75000000000000178"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'[1]Elast-6'!$C$25:$E$33</c:f>
              <c:multiLvlStrCache>
                <c:ptCount val="9"/>
                <c:lvl/>
                <c:lvl/>
                <c:lvl>
                  <c:pt idx="0">
                    <c:v>100</c:v>
                  </c:pt>
                  <c:pt idx="1">
                    <c:v>200</c:v>
                  </c:pt>
                  <c:pt idx="2">
                    <c:v>400</c:v>
                  </c:pt>
                  <c:pt idx="3">
                    <c:v>500</c:v>
                  </c:pt>
                  <c:pt idx="4">
                    <c:v>600</c:v>
                  </c:pt>
                  <c:pt idx="5">
                    <c:v>800</c:v>
                  </c:pt>
                  <c:pt idx="6">
                    <c:v>900</c:v>
                  </c:pt>
                  <c:pt idx="7">
                    <c:v>950</c:v>
                  </c:pt>
                  <c:pt idx="8">
                    <c:v>1000</c:v>
                  </c:pt>
                </c:lvl>
              </c:multiLvlStrCache>
            </c:multiLvlStrRef>
          </c:cat>
          <c:val>
            <c:numRef>
              <c:f>'[1]Elast-6'!$B$25:$B$33</c:f>
              <c:numCache>
                <c:formatCode>General</c:formatCode>
                <c:ptCount val="9"/>
                <c:pt idx="0">
                  <c:v>45</c:v>
                </c:pt>
                <c:pt idx="1">
                  <c:v>40</c:v>
                </c:pt>
                <c:pt idx="2">
                  <c:v>30</c:v>
                </c:pt>
                <c:pt idx="3">
                  <c:v>25</c:v>
                </c:pt>
                <c:pt idx="4">
                  <c:v>20</c:v>
                </c:pt>
                <c:pt idx="5">
                  <c:v>10</c:v>
                </c:pt>
                <c:pt idx="6">
                  <c:v>5</c:v>
                </c:pt>
                <c:pt idx="7">
                  <c:v>2</c:v>
                </c:pt>
                <c:pt idx="8">
                  <c:v>0</c:v>
                </c:pt>
              </c:numCache>
            </c:numRef>
          </c:val>
          <c:smooth val="0"/>
          <c:extLst>
            <c:ext xmlns:c16="http://schemas.microsoft.com/office/drawing/2014/chart" uri="{C3380CC4-5D6E-409C-BE32-E72D297353CC}">
              <c16:uniqueId val="{00000000-6CEE-4226-9935-7FCCAE0CE174}"/>
            </c:ext>
          </c:extLst>
        </c:ser>
        <c:dLbls>
          <c:showLegendKey val="0"/>
          <c:showVal val="0"/>
          <c:showCatName val="0"/>
          <c:showSerName val="0"/>
          <c:showPercent val="0"/>
          <c:showBubbleSize val="0"/>
        </c:dLbls>
        <c:marker val="1"/>
        <c:smooth val="0"/>
        <c:axId val="-1803217088"/>
        <c:axId val="-1803216544"/>
        <c:extLst>
          <c:ext xmlns:c15="http://schemas.microsoft.com/office/drawing/2012/chart" uri="{02D57815-91ED-43cb-92C2-25804820EDAC}">
            <c15:filteredLineSeries>
              <c15: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extLst>
                      <c:ext uri="{02D57815-91ED-43cb-92C2-25804820EDAC}">
                        <c15:formulaRef>
                          <c15:sqref>'[1]Elast-6'!$C$25:$E$33</c15:sqref>
                        </c15:formulaRef>
                      </c:ext>
                    </c:extLst>
                    <c:multiLvlStrCache>
                      <c:ptCount val="9"/>
                      <c:lvl/>
                      <c:lvl/>
                      <c:lvl>
                        <c:pt idx="0">
                          <c:v>100</c:v>
                        </c:pt>
                        <c:pt idx="1">
                          <c:v>200</c:v>
                        </c:pt>
                        <c:pt idx="2">
                          <c:v>400</c:v>
                        </c:pt>
                        <c:pt idx="3">
                          <c:v>500</c:v>
                        </c:pt>
                        <c:pt idx="4">
                          <c:v>600</c:v>
                        </c:pt>
                        <c:pt idx="5">
                          <c:v>800</c:v>
                        </c:pt>
                        <c:pt idx="6">
                          <c:v>900</c:v>
                        </c:pt>
                        <c:pt idx="7">
                          <c:v>950</c:v>
                        </c:pt>
                        <c:pt idx="8">
                          <c:v>1000</c:v>
                        </c:pt>
                      </c:lvl>
                    </c:multiLvlStrCache>
                  </c:multiLvlStrRef>
                </c:cat>
                <c:val>
                  <c:numRef>
                    <c:extLst>
                      <c:ext uri="{02D57815-91ED-43cb-92C2-25804820EDAC}">
                        <c15:formulaRef>
                          <c15:sqref>'[1]Elast-6'!$C$24:$C$33</c15:sqref>
                        </c15:formulaRef>
                      </c:ext>
                    </c:extLst>
                    <c:numCache>
                      <c:formatCode>General</c:formatCode>
                      <c:ptCount val="10"/>
                      <c:pt idx="0">
                        <c:v>0</c:v>
                      </c:pt>
                      <c:pt idx="1">
                        <c:v>100</c:v>
                      </c:pt>
                      <c:pt idx="2">
                        <c:v>200</c:v>
                      </c:pt>
                      <c:pt idx="3">
                        <c:v>400</c:v>
                      </c:pt>
                      <c:pt idx="4">
                        <c:v>500</c:v>
                      </c:pt>
                      <c:pt idx="5">
                        <c:v>600</c:v>
                      </c:pt>
                      <c:pt idx="6">
                        <c:v>800</c:v>
                      </c:pt>
                      <c:pt idx="7">
                        <c:v>900</c:v>
                      </c:pt>
                      <c:pt idx="8">
                        <c:v>950</c:v>
                      </c:pt>
                      <c:pt idx="9">
                        <c:v>1000</c:v>
                      </c:pt>
                    </c:numCache>
                  </c:numRef>
                </c:val>
                <c:smooth val="0"/>
                <c:extLst>
                  <c:ext xmlns:c16="http://schemas.microsoft.com/office/drawing/2014/chart" uri="{C3380CC4-5D6E-409C-BE32-E72D297353CC}">
                    <c16:uniqueId val="{00000001-6CEE-4226-9935-7FCCAE0CE174}"/>
                  </c:ext>
                </c:extLst>
              </c15:ser>
            </c15:filteredLineSeries>
            <c15:filteredLineSeries>
              <c15: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extLst xmlns:c15="http://schemas.microsoft.com/office/drawing/2012/chart">
                      <c:ext xmlns:c15="http://schemas.microsoft.com/office/drawing/2012/chart" uri="{02D57815-91ED-43cb-92C2-25804820EDAC}">
                        <c15:formulaRef>
                          <c15:sqref>'[1]Elast-6'!$C$25:$E$33</c15:sqref>
                        </c15:formulaRef>
                      </c:ext>
                    </c:extLst>
                    <c:multiLvlStrCache>
                      <c:ptCount val="9"/>
                      <c:lvl/>
                      <c:lvl/>
                      <c:lvl>
                        <c:pt idx="0">
                          <c:v>100</c:v>
                        </c:pt>
                        <c:pt idx="1">
                          <c:v>200</c:v>
                        </c:pt>
                        <c:pt idx="2">
                          <c:v>400</c:v>
                        </c:pt>
                        <c:pt idx="3">
                          <c:v>500</c:v>
                        </c:pt>
                        <c:pt idx="4">
                          <c:v>600</c:v>
                        </c:pt>
                        <c:pt idx="5">
                          <c:v>800</c:v>
                        </c:pt>
                        <c:pt idx="6">
                          <c:v>900</c:v>
                        </c:pt>
                        <c:pt idx="7">
                          <c:v>950</c:v>
                        </c:pt>
                        <c:pt idx="8">
                          <c:v>1000</c:v>
                        </c:pt>
                      </c:lvl>
                    </c:multiLvlStrCache>
                  </c:multiLvlStrRef>
                </c:cat>
                <c:val>
                  <c:numRef>
                    <c:extLst xmlns:c15="http://schemas.microsoft.com/office/drawing/2012/chart">
                      <c:ext xmlns:c15="http://schemas.microsoft.com/office/drawing/2012/chart" uri="{02D57815-91ED-43cb-92C2-25804820EDAC}">
                        <c15:formulaRef>
                          <c15:sqref>'[1]Elast-6'!$D$24:$D$33</c15:sqref>
                        </c15:formulaRef>
                      </c:ext>
                    </c:extLst>
                    <c:numCache>
                      <c:formatCode>General</c:formatCode>
                      <c:ptCount val="10"/>
                    </c:numCache>
                  </c:numRef>
                </c:val>
                <c:smooth val="0"/>
                <c:extLst xmlns:c15="http://schemas.microsoft.com/office/drawing/2012/chart">
                  <c:ext xmlns:c16="http://schemas.microsoft.com/office/drawing/2014/chart" uri="{C3380CC4-5D6E-409C-BE32-E72D297353CC}">
                    <c16:uniqueId val="{00000002-6CEE-4226-9935-7FCCAE0CE174}"/>
                  </c:ext>
                </c:extLst>
              </c15:ser>
            </c15:filteredLineSeries>
            <c15:filteredLineSeries>
              <c15:ser>
                <c:idx val="3"/>
                <c:order val="3"/>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extLst xmlns:c15="http://schemas.microsoft.com/office/drawing/2012/chart">
                      <c:ext xmlns:c15="http://schemas.microsoft.com/office/drawing/2012/chart" uri="{02D57815-91ED-43cb-92C2-25804820EDAC}">
                        <c15:formulaRef>
                          <c15:sqref>'[1]Elast-6'!$C$25:$E$33</c15:sqref>
                        </c15:formulaRef>
                      </c:ext>
                    </c:extLst>
                    <c:multiLvlStrCache>
                      <c:ptCount val="9"/>
                      <c:lvl/>
                      <c:lvl/>
                      <c:lvl>
                        <c:pt idx="0">
                          <c:v>100</c:v>
                        </c:pt>
                        <c:pt idx="1">
                          <c:v>200</c:v>
                        </c:pt>
                        <c:pt idx="2">
                          <c:v>400</c:v>
                        </c:pt>
                        <c:pt idx="3">
                          <c:v>500</c:v>
                        </c:pt>
                        <c:pt idx="4">
                          <c:v>600</c:v>
                        </c:pt>
                        <c:pt idx="5">
                          <c:v>800</c:v>
                        </c:pt>
                        <c:pt idx="6">
                          <c:v>900</c:v>
                        </c:pt>
                        <c:pt idx="7">
                          <c:v>950</c:v>
                        </c:pt>
                        <c:pt idx="8">
                          <c:v>1000</c:v>
                        </c:pt>
                      </c:lvl>
                    </c:multiLvlStrCache>
                  </c:multiLvlStrRef>
                </c:cat>
                <c:val>
                  <c:numRef>
                    <c:extLst xmlns:c15="http://schemas.microsoft.com/office/drawing/2012/chart">
                      <c:ext xmlns:c15="http://schemas.microsoft.com/office/drawing/2012/chart" uri="{02D57815-91ED-43cb-92C2-25804820EDAC}">
                        <c15:formulaRef>
                          <c15:sqref>'[1]Elast-6'!$E$24:$E$33</c15:sqref>
                        </c15:formulaRef>
                      </c:ext>
                    </c:extLst>
                    <c:numCache>
                      <c:formatCode>General</c:formatCode>
                      <c:ptCount val="10"/>
                    </c:numCache>
                  </c:numRef>
                </c:val>
                <c:smooth val="0"/>
                <c:extLst xmlns:c15="http://schemas.microsoft.com/office/drawing/2012/chart">
                  <c:ext xmlns:c16="http://schemas.microsoft.com/office/drawing/2014/chart" uri="{C3380CC4-5D6E-409C-BE32-E72D297353CC}">
                    <c16:uniqueId val="{00000003-6CEE-4226-9935-7FCCAE0CE174}"/>
                  </c:ext>
                </c:extLst>
              </c15:ser>
            </c15:filteredLineSeries>
          </c:ext>
        </c:extLst>
      </c:lineChart>
      <c:catAx>
        <c:axId val="-180321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03216544"/>
        <c:crosses val="autoZero"/>
        <c:auto val="1"/>
        <c:lblAlgn val="ctr"/>
        <c:lblOffset val="100"/>
        <c:noMultiLvlLbl val="0"/>
      </c:catAx>
      <c:valAx>
        <c:axId val="-180321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03217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3.png"/><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jpg"/><Relationship Id="rId1" Type="http://schemas.openxmlformats.org/officeDocument/2006/relationships/image" Target="../media/image14.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image" Target="../media/image17.png"/></Relationships>
</file>

<file path=xl/drawings/_rels/drawing7.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9.png"/><Relationship Id="rId1" Type="http://schemas.openxmlformats.org/officeDocument/2006/relationships/image" Target="../media/image18.png"/></Relationships>
</file>

<file path=xl/drawings/_rels/drawing8.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9525</xdr:colOff>
      <xdr:row>0</xdr:row>
      <xdr:rowOff>19050</xdr:rowOff>
    </xdr:from>
    <xdr:ext cx="4610100" cy="3762375"/>
    <xdr:pic>
      <xdr:nvPicPr>
        <xdr:cNvPr id="2" name="image14.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952500</xdr:colOff>
      <xdr:row>24</xdr:row>
      <xdr:rowOff>180975</xdr:rowOff>
    </xdr:from>
    <xdr:ext cx="9191625" cy="914400"/>
    <xdr:pic>
      <xdr:nvPicPr>
        <xdr:cNvPr id="3" name="image6.png" title="Imagen">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466725</xdr:colOff>
      <xdr:row>31</xdr:row>
      <xdr:rowOff>190500</xdr:rowOff>
    </xdr:from>
    <xdr:ext cx="3581400" cy="1104900"/>
    <xdr:pic>
      <xdr:nvPicPr>
        <xdr:cNvPr id="4" name="image12.png" title="Imagen">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11</xdr:col>
      <xdr:colOff>704850</xdr:colOff>
      <xdr:row>30</xdr:row>
      <xdr:rowOff>47625</xdr:rowOff>
    </xdr:from>
    <xdr:ext cx="2638425" cy="1876425"/>
    <xdr:pic>
      <xdr:nvPicPr>
        <xdr:cNvPr id="5" name="image3.png" title="Imagen">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295275</xdr:colOff>
      <xdr:row>49</xdr:row>
      <xdr:rowOff>38100</xdr:rowOff>
    </xdr:from>
    <xdr:ext cx="6438900" cy="752475"/>
    <xdr:pic>
      <xdr:nvPicPr>
        <xdr:cNvPr id="6" name="image7.png" title="Imagen">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8</xdr:col>
      <xdr:colOff>28575</xdr:colOff>
      <xdr:row>53</xdr:row>
      <xdr:rowOff>95250</xdr:rowOff>
    </xdr:from>
    <xdr:ext cx="4772025" cy="1162050"/>
    <xdr:pic>
      <xdr:nvPicPr>
        <xdr:cNvPr id="7" name="image4.png" title="Imagen">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466725</xdr:colOff>
      <xdr:row>62</xdr:row>
      <xdr:rowOff>123825</xdr:rowOff>
    </xdr:from>
    <xdr:ext cx="9191625" cy="914400"/>
    <xdr:pic>
      <xdr:nvPicPr>
        <xdr:cNvPr id="8" name="image6.png" title="Imagen">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466725</xdr:colOff>
      <xdr:row>67</xdr:row>
      <xdr:rowOff>180975</xdr:rowOff>
    </xdr:from>
    <xdr:ext cx="3581400" cy="1104900"/>
    <xdr:pic>
      <xdr:nvPicPr>
        <xdr:cNvPr id="9" name="image12.png" title="Imagen">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10</xdr:col>
      <xdr:colOff>819150</xdr:colOff>
      <xdr:row>68</xdr:row>
      <xdr:rowOff>142875</xdr:rowOff>
    </xdr:from>
    <xdr:ext cx="2867025" cy="1905000"/>
    <xdr:pic>
      <xdr:nvPicPr>
        <xdr:cNvPr id="10" name="image9.png" title="Imagen">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7" cstate="print"/>
        <a:stretch>
          <a:fillRect/>
        </a:stretch>
      </xdr:blipFill>
      <xdr:spPr>
        <a:xfrm>
          <a:off x="9201150" y="12182475"/>
          <a:ext cx="2867025" cy="1905000"/>
        </a:xfrm>
        <a:prstGeom prst="rect">
          <a:avLst/>
        </a:prstGeom>
        <a:noFill/>
      </xdr:spPr>
    </xdr:pic>
    <xdr:clientData fLocksWithSheet="0"/>
  </xdr:oneCellAnchor>
  <xdr:oneCellAnchor>
    <xdr:from>
      <xdr:col>14</xdr:col>
      <xdr:colOff>114300</xdr:colOff>
      <xdr:row>48</xdr:row>
      <xdr:rowOff>28575</xdr:rowOff>
    </xdr:from>
    <xdr:ext cx="2609850" cy="2152650"/>
    <xdr:pic>
      <xdr:nvPicPr>
        <xdr:cNvPr id="11" name="image1.png" title="Imagen">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8" cstate="print"/>
        <a:stretch>
          <a:fillRect/>
        </a:stretch>
      </xdr:blipFill>
      <xdr:spPr>
        <a:xfrm>
          <a:off x="11849100" y="8601075"/>
          <a:ext cx="2609850" cy="2152650"/>
        </a:xfrm>
        <a:prstGeom prst="rect">
          <a:avLst/>
        </a:prstGeom>
        <a:noFill/>
      </xdr:spPr>
    </xdr:pic>
    <xdr:clientData fLocksWithSheet="0"/>
  </xdr:oneCellAnchor>
  <xdr:oneCellAnchor>
    <xdr:from>
      <xdr:col>8</xdr:col>
      <xdr:colOff>238125</xdr:colOff>
      <xdr:row>79</xdr:row>
      <xdr:rowOff>38100</xdr:rowOff>
    </xdr:from>
    <xdr:ext cx="6438900" cy="752475"/>
    <xdr:pic>
      <xdr:nvPicPr>
        <xdr:cNvPr id="12" name="image7.png" title="Imagen">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266700</xdr:colOff>
      <xdr:row>83</xdr:row>
      <xdr:rowOff>57150</xdr:rowOff>
    </xdr:from>
    <xdr:ext cx="4772025" cy="1162050"/>
    <xdr:pic>
      <xdr:nvPicPr>
        <xdr:cNvPr id="13" name="image4.png" title="Imagen">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2</xdr:col>
      <xdr:colOff>466571</xdr:colOff>
      <xdr:row>16</xdr:row>
      <xdr:rowOff>133232</xdr:rowOff>
    </xdr:to>
    <xdr:pic>
      <xdr:nvPicPr>
        <xdr:cNvPr id="2" name="Imagen 1">
          <a:extLst>
            <a:ext uri="{FF2B5EF4-FFF2-40B4-BE49-F238E27FC236}">
              <a16:creationId xmlns:a16="http://schemas.microsoft.com/office/drawing/2014/main" id="{4F7D51F8-D8EA-4349-BFB4-B0824255CD8D}"/>
            </a:ext>
          </a:extLst>
        </xdr:cNvPr>
        <xdr:cNvPicPr>
          <a:picLocks noChangeAspect="1"/>
        </xdr:cNvPicPr>
      </xdr:nvPicPr>
      <xdr:blipFill>
        <a:blip xmlns:r="http://schemas.openxmlformats.org/officeDocument/2006/relationships" r:embed="rId1"/>
        <a:stretch>
          <a:fillRect/>
        </a:stretch>
      </xdr:blipFill>
      <xdr:spPr>
        <a:xfrm>
          <a:off x="762000" y="2095500"/>
          <a:ext cx="1228571" cy="94285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42333</xdr:colOff>
      <xdr:row>20</xdr:row>
      <xdr:rowOff>21167</xdr:rowOff>
    </xdr:from>
    <xdr:to>
      <xdr:col>1</xdr:col>
      <xdr:colOff>1128047</xdr:colOff>
      <xdr:row>26</xdr:row>
      <xdr:rowOff>1998</xdr:rowOff>
    </xdr:to>
    <xdr:pic>
      <xdr:nvPicPr>
        <xdr:cNvPr id="2" name="Imagen 1">
          <a:extLst>
            <a:ext uri="{FF2B5EF4-FFF2-40B4-BE49-F238E27FC236}">
              <a16:creationId xmlns:a16="http://schemas.microsoft.com/office/drawing/2014/main" id="{9D891107-419A-4345-B597-45CAC078980C}"/>
            </a:ext>
          </a:extLst>
        </xdr:cNvPr>
        <xdr:cNvPicPr>
          <a:picLocks noChangeAspect="1"/>
        </xdr:cNvPicPr>
      </xdr:nvPicPr>
      <xdr:blipFill>
        <a:blip xmlns:r="http://schemas.openxmlformats.org/officeDocument/2006/relationships" r:embed="rId1"/>
        <a:stretch>
          <a:fillRect/>
        </a:stretch>
      </xdr:blipFill>
      <xdr:spPr>
        <a:xfrm>
          <a:off x="804333" y="3859742"/>
          <a:ext cx="1085714" cy="9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971550</xdr:colOff>
      <xdr:row>11</xdr:row>
      <xdr:rowOff>95250</xdr:rowOff>
    </xdr:from>
    <xdr:ext cx="6153150" cy="771525"/>
    <xdr:pic>
      <xdr:nvPicPr>
        <xdr:cNvPr id="2" name="image11.png" title="Image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742950</xdr:colOff>
      <xdr:row>24</xdr:row>
      <xdr:rowOff>47625</xdr:rowOff>
    </xdr:from>
    <xdr:ext cx="4343400" cy="4314825"/>
    <xdr:pic>
      <xdr:nvPicPr>
        <xdr:cNvPr id="3" name="image5.png" title="Imagen">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323850</xdr:colOff>
      <xdr:row>11</xdr:row>
      <xdr:rowOff>95250</xdr:rowOff>
    </xdr:from>
    <xdr:ext cx="6153150" cy="771525"/>
    <xdr:pic>
      <xdr:nvPicPr>
        <xdr:cNvPr id="4" name="image11.png" title="Imagen">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66675</xdr:colOff>
      <xdr:row>15</xdr:row>
      <xdr:rowOff>180975</xdr:rowOff>
    </xdr:from>
    <xdr:ext cx="3048000" cy="4686300"/>
    <xdr:pic>
      <xdr:nvPicPr>
        <xdr:cNvPr id="5" name="image2.png" title="Imagen">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114300</xdr:colOff>
      <xdr:row>19</xdr:row>
      <xdr:rowOff>114300</xdr:rowOff>
    </xdr:from>
    <xdr:ext cx="8210550" cy="4333875"/>
    <xdr:pic>
      <xdr:nvPicPr>
        <xdr:cNvPr id="2" name="image15.png" title="Image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285750</xdr:colOff>
      <xdr:row>16</xdr:row>
      <xdr:rowOff>180975</xdr:rowOff>
    </xdr:from>
    <xdr:ext cx="3381375" cy="5143500"/>
    <xdr:pic>
      <xdr:nvPicPr>
        <xdr:cNvPr id="3" name="image8.png" title="Imagen">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twoCellAnchor>
    <xdr:from>
      <xdr:col>0</xdr:col>
      <xdr:colOff>781050</xdr:colOff>
      <xdr:row>54</xdr:row>
      <xdr:rowOff>171450</xdr:rowOff>
    </xdr:from>
    <xdr:to>
      <xdr:col>5</xdr:col>
      <xdr:colOff>438150</xdr:colOff>
      <xdr:row>61</xdr:row>
      <xdr:rowOff>180975</xdr:rowOff>
    </xdr:to>
    <xdr:graphicFrame macro="">
      <xdr:nvGraphicFramePr>
        <xdr:cNvPr id="4" name="Gráfico 3">
          <a:extLst>
            <a:ext uri="{FF2B5EF4-FFF2-40B4-BE49-F238E27FC236}">
              <a16:creationId xmlns:a16="http://schemas.microsoft.com/office/drawing/2014/main" id="{E4C2FCF2-D83A-4A91-8F37-E07380A99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xdr:col>
      <xdr:colOff>9525</xdr:colOff>
      <xdr:row>6</xdr:row>
      <xdr:rowOff>152400</xdr:rowOff>
    </xdr:from>
    <xdr:ext cx="10467975" cy="3600450"/>
    <xdr:pic>
      <xdr:nvPicPr>
        <xdr:cNvPr id="2" name="image17.png" title="Imagen">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847725" y="1352550"/>
          <a:ext cx="10467975" cy="3600450"/>
        </a:xfrm>
        <a:prstGeom prst="rect">
          <a:avLst/>
        </a:prstGeom>
        <a:noFill/>
      </xdr:spPr>
    </xdr:pic>
    <xdr:clientData fLocksWithSheet="0"/>
  </xdr:oneCellAnchor>
  <xdr:oneCellAnchor>
    <xdr:from>
      <xdr:col>0</xdr:col>
      <xdr:colOff>819150</xdr:colOff>
      <xdr:row>46</xdr:row>
      <xdr:rowOff>190500</xdr:rowOff>
    </xdr:from>
    <xdr:ext cx="5105400" cy="2990850"/>
    <xdr:pic>
      <xdr:nvPicPr>
        <xdr:cNvPr id="3" name="image10.jpg" title="Imagen">
          <a:extLst>
            <a:ext uri="{FF2B5EF4-FFF2-40B4-BE49-F238E27FC236}">
              <a16:creationId xmlns:a16="http://schemas.microsoft.com/office/drawing/2014/main" id="{00000000-0008-0000-0300-000003000000}"/>
            </a:ext>
          </a:extLst>
        </xdr:cNvPr>
        <xdr:cNvPicPr preferRelativeResize="0"/>
      </xdr:nvPicPr>
      <xdr:blipFill rotWithShape="1">
        <a:blip xmlns:r="http://schemas.openxmlformats.org/officeDocument/2006/relationships" r:embed="rId2" cstate="print"/>
        <a:srcRect l="13768" t="38317" r="43875" b="34424"/>
        <a:stretch/>
      </xdr:blipFill>
      <xdr:spPr>
        <a:xfrm>
          <a:off x="819150" y="9391650"/>
          <a:ext cx="5105400" cy="2990850"/>
        </a:xfrm>
        <a:prstGeom prst="rect">
          <a:avLst/>
        </a:prstGeom>
        <a:noFill/>
      </xdr:spPr>
    </xdr:pic>
    <xdr:clientData fLocksWithSheet="0"/>
  </xdr:oneCellAnchor>
  <xdr:twoCellAnchor editAs="oneCell">
    <xdr:from>
      <xdr:col>1</xdr:col>
      <xdr:colOff>266700</xdr:colOff>
      <xdr:row>30</xdr:row>
      <xdr:rowOff>95250</xdr:rowOff>
    </xdr:from>
    <xdr:to>
      <xdr:col>2</xdr:col>
      <xdr:colOff>657071</xdr:colOff>
      <xdr:row>35</xdr:row>
      <xdr:rowOff>44332</xdr:rowOff>
    </xdr:to>
    <xdr:pic>
      <xdr:nvPicPr>
        <xdr:cNvPr id="4" name="Imagen 3">
          <a:extLst>
            <a:ext uri="{FF2B5EF4-FFF2-40B4-BE49-F238E27FC236}">
              <a16:creationId xmlns:a16="http://schemas.microsoft.com/office/drawing/2014/main" id="{876285C3-AEB5-4F6A-9631-1791C0FF497D}"/>
            </a:ext>
          </a:extLst>
        </xdr:cNvPr>
        <xdr:cNvPicPr>
          <a:picLocks noChangeAspect="1"/>
        </xdr:cNvPicPr>
      </xdr:nvPicPr>
      <xdr:blipFill>
        <a:blip xmlns:r="http://schemas.openxmlformats.org/officeDocument/2006/relationships" r:embed="rId3"/>
        <a:stretch>
          <a:fillRect/>
        </a:stretch>
      </xdr:blipFill>
      <xdr:spPr>
        <a:xfrm>
          <a:off x="1028700" y="3743325"/>
          <a:ext cx="1228571" cy="949207"/>
        </a:xfrm>
        <a:prstGeom prst="rect">
          <a:avLst/>
        </a:prstGeom>
      </xdr:spPr>
    </xdr:pic>
    <xdr:clientData/>
  </xdr:twoCellAnchor>
  <xdr:twoCellAnchor editAs="oneCell">
    <xdr:from>
      <xdr:col>1</xdr:col>
      <xdr:colOff>311150</xdr:colOff>
      <xdr:row>35</xdr:row>
      <xdr:rowOff>107950</xdr:rowOff>
    </xdr:from>
    <xdr:to>
      <xdr:col>2</xdr:col>
      <xdr:colOff>587236</xdr:colOff>
      <xdr:row>40</xdr:row>
      <xdr:rowOff>152270</xdr:rowOff>
    </xdr:to>
    <xdr:pic>
      <xdr:nvPicPr>
        <xdr:cNvPr id="5" name="Imagen 4">
          <a:extLst>
            <a:ext uri="{FF2B5EF4-FFF2-40B4-BE49-F238E27FC236}">
              <a16:creationId xmlns:a16="http://schemas.microsoft.com/office/drawing/2014/main" id="{5205E57A-06B1-4EAB-85F9-B8EEA24CD5DC}"/>
            </a:ext>
          </a:extLst>
        </xdr:cNvPr>
        <xdr:cNvPicPr>
          <a:picLocks noChangeAspect="1"/>
        </xdr:cNvPicPr>
      </xdr:nvPicPr>
      <xdr:blipFill>
        <a:blip xmlns:r="http://schemas.openxmlformats.org/officeDocument/2006/relationships" r:embed="rId4"/>
        <a:stretch>
          <a:fillRect/>
        </a:stretch>
      </xdr:blipFill>
      <xdr:spPr>
        <a:xfrm>
          <a:off x="1073150" y="4708525"/>
          <a:ext cx="1114286" cy="1044445"/>
        </a:xfrm>
        <a:prstGeom prst="rect">
          <a:avLst/>
        </a:prstGeom>
      </xdr:spPr>
    </xdr:pic>
    <xdr:clientData/>
  </xdr:twoCellAnchor>
  <xdr:twoCellAnchor>
    <xdr:from>
      <xdr:col>9</xdr:col>
      <xdr:colOff>47625</xdr:colOff>
      <xdr:row>29</xdr:row>
      <xdr:rowOff>19049</xdr:rowOff>
    </xdr:from>
    <xdr:to>
      <xdr:col>13</xdr:col>
      <xdr:colOff>323850</xdr:colOff>
      <xdr:row>37</xdr:row>
      <xdr:rowOff>47624</xdr:rowOff>
    </xdr:to>
    <xdr:graphicFrame macro="">
      <xdr:nvGraphicFramePr>
        <xdr:cNvPr id="6" name="1 Gráfico">
          <a:extLst>
            <a:ext uri="{FF2B5EF4-FFF2-40B4-BE49-F238E27FC236}">
              <a16:creationId xmlns:a16="http://schemas.microsoft.com/office/drawing/2014/main" id="{A056EBBE-9DB7-4B3A-A718-CA691B616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47625</xdr:colOff>
      <xdr:row>37</xdr:row>
      <xdr:rowOff>133350</xdr:rowOff>
    </xdr:from>
    <xdr:to>
      <xdr:col>13</xdr:col>
      <xdr:colOff>400050</xdr:colOff>
      <xdr:row>47</xdr:row>
      <xdr:rowOff>28575</xdr:rowOff>
    </xdr:to>
    <xdr:graphicFrame macro="">
      <xdr:nvGraphicFramePr>
        <xdr:cNvPr id="7" name="2 Gráfico">
          <a:extLst>
            <a:ext uri="{FF2B5EF4-FFF2-40B4-BE49-F238E27FC236}">
              <a16:creationId xmlns:a16="http://schemas.microsoft.com/office/drawing/2014/main" id="{7EA6B393-537E-4093-BAA8-631E50AB5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0.59205</cdr:x>
      <cdr:y>0.27778</cdr:y>
    </cdr:from>
    <cdr:to>
      <cdr:x>0.74774</cdr:x>
      <cdr:y>0.4132</cdr:y>
    </cdr:to>
    <cdr:sp macro="" textlink="">
      <cdr:nvSpPr>
        <cdr:cNvPr id="3" name="2 Conector recto de flecha"/>
        <cdr:cNvSpPr/>
      </cdr:nvSpPr>
      <cdr:spPr>
        <a:xfrm xmlns:a="http://schemas.openxmlformats.org/drawingml/2006/main">
          <a:off x="2695576" y="762000"/>
          <a:ext cx="708834" cy="371478"/>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0.34548</cdr:x>
      <cdr:y>0.31613</cdr:y>
    </cdr:from>
    <cdr:to>
      <cdr:x>0.4059</cdr:x>
      <cdr:y>0.31613</cdr:y>
    </cdr:to>
    <cdr:sp macro="" textlink="">
      <cdr:nvSpPr>
        <cdr:cNvPr id="8" name="6 Conector recto de flecha"/>
        <cdr:cNvSpPr/>
      </cdr:nvSpPr>
      <cdr:spPr>
        <a:xfrm xmlns:a="http://schemas.openxmlformats.org/drawingml/2006/main" flipH="1">
          <a:off x="1174790" y="569109"/>
          <a:ext cx="205453" cy="0"/>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7.xml><?xml version="1.0" encoding="utf-8"?>
<xdr:wsDr xmlns:xdr="http://schemas.openxmlformats.org/drawingml/2006/spreadsheetDrawing" xmlns:a="http://schemas.openxmlformats.org/drawingml/2006/main">
  <xdr:oneCellAnchor>
    <xdr:from>
      <xdr:col>0</xdr:col>
      <xdr:colOff>66675</xdr:colOff>
      <xdr:row>0</xdr:row>
      <xdr:rowOff>123825</xdr:rowOff>
    </xdr:from>
    <xdr:ext cx="7800975" cy="3190875"/>
    <xdr:pic>
      <xdr:nvPicPr>
        <xdr:cNvPr id="2" name="image16.png" title="Imagen">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43</xdr:row>
      <xdr:rowOff>114300</xdr:rowOff>
    </xdr:from>
    <xdr:ext cx="8067675" cy="1571625"/>
    <xdr:pic>
      <xdr:nvPicPr>
        <xdr:cNvPr id="3" name="image13.png" title="Imagen">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twoCellAnchor editAs="oneCell">
    <xdr:from>
      <xdr:col>12</xdr:col>
      <xdr:colOff>647700</xdr:colOff>
      <xdr:row>19</xdr:row>
      <xdr:rowOff>180975</xdr:rowOff>
    </xdr:from>
    <xdr:to>
      <xdr:col>14</xdr:col>
      <xdr:colOff>199871</xdr:colOff>
      <xdr:row>24</xdr:row>
      <xdr:rowOff>123707</xdr:rowOff>
    </xdr:to>
    <xdr:pic>
      <xdr:nvPicPr>
        <xdr:cNvPr id="4" name="Imagen 3">
          <a:extLst>
            <a:ext uri="{FF2B5EF4-FFF2-40B4-BE49-F238E27FC236}">
              <a16:creationId xmlns:a16="http://schemas.microsoft.com/office/drawing/2014/main" id="{189BCAFD-0D7B-4712-872D-A770FF59B1A3}"/>
            </a:ext>
          </a:extLst>
        </xdr:cNvPr>
        <xdr:cNvPicPr>
          <a:picLocks noChangeAspect="1"/>
        </xdr:cNvPicPr>
      </xdr:nvPicPr>
      <xdr:blipFill>
        <a:blip xmlns:r="http://schemas.openxmlformats.org/officeDocument/2006/relationships" r:embed="rId3"/>
        <a:stretch>
          <a:fillRect/>
        </a:stretch>
      </xdr:blipFill>
      <xdr:spPr>
        <a:xfrm>
          <a:off x="10829925" y="3981450"/>
          <a:ext cx="1228571" cy="94285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0</xdr:col>
      <xdr:colOff>38100</xdr:colOff>
      <xdr:row>0</xdr:row>
      <xdr:rowOff>66675</xdr:rowOff>
    </xdr:from>
    <xdr:ext cx="7448550" cy="3514725"/>
    <xdr:pic>
      <xdr:nvPicPr>
        <xdr:cNvPr id="2" name="image16.png" title="Imagen">
          <a:extLst>
            <a:ext uri="{FF2B5EF4-FFF2-40B4-BE49-F238E27FC236}">
              <a16:creationId xmlns:a16="http://schemas.microsoft.com/office/drawing/2014/main" id="{993739D6-0A39-41CA-8BCE-474D1899EE91}"/>
            </a:ext>
          </a:extLst>
        </xdr:cNvPr>
        <xdr:cNvPicPr preferRelativeResize="0"/>
      </xdr:nvPicPr>
      <xdr:blipFill>
        <a:blip xmlns:r="http://schemas.openxmlformats.org/officeDocument/2006/relationships" r:embed="rId1" cstate="print"/>
        <a:stretch>
          <a:fillRect/>
        </a:stretch>
      </xdr:blipFill>
      <xdr:spPr>
        <a:xfrm>
          <a:off x="38100" y="66675"/>
          <a:ext cx="7448550" cy="3514725"/>
        </a:xfrm>
        <a:prstGeom prst="rect">
          <a:avLst/>
        </a:prstGeom>
        <a:noFill/>
      </xdr:spPr>
    </xdr:pic>
    <xdr:clientData fLocksWithSheet="0"/>
  </xdr:oneCellAnchor>
  <xdr:oneCellAnchor>
    <xdr:from>
      <xdr:col>9</xdr:col>
      <xdr:colOff>752475</xdr:colOff>
      <xdr:row>0</xdr:row>
      <xdr:rowOff>66675</xdr:rowOff>
    </xdr:from>
    <xdr:ext cx="6391275" cy="3514725"/>
    <xdr:pic>
      <xdr:nvPicPr>
        <xdr:cNvPr id="3" name="image7.png" title="Imagen">
          <a:extLst>
            <a:ext uri="{FF2B5EF4-FFF2-40B4-BE49-F238E27FC236}">
              <a16:creationId xmlns:a16="http://schemas.microsoft.com/office/drawing/2014/main" id="{967D20E3-9229-46CD-AFB0-37F5568007D5}"/>
            </a:ext>
          </a:extLst>
        </xdr:cNvPr>
        <xdr:cNvPicPr preferRelativeResize="0"/>
      </xdr:nvPicPr>
      <xdr:blipFill>
        <a:blip xmlns:r="http://schemas.openxmlformats.org/officeDocument/2006/relationships" r:embed="rId2" cstate="print"/>
        <a:stretch>
          <a:fillRect/>
        </a:stretch>
      </xdr:blipFill>
      <xdr:spPr>
        <a:xfrm>
          <a:off x="7610475" y="66675"/>
          <a:ext cx="6391275" cy="3514725"/>
        </a:xfrm>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twoCellAnchor>
    <xdr:from>
      <xdr:col>7</xdr:col>
      <xdr:colOff>454025</xdr:colOff>
      <xdr:row>25</xdr:row>
      <xdr:rowOff>130175</xdr:rowOff>
    </xdr:from>
    <xdr:to>
      <xdr:col>13</xdr:col>
      <xdr:colOff>454025</xdr:colOff>
      <xdr:row>40</xdr:row>
      <xdr:rowOff>111125</xdr:rowOff>
    </xdr:to>
    <xdr:graphicFrame macro="">
      <xdr:nvGraphicFramePr>
        <xdr:cNvPr id="2" name="Gráfico 1">
          <a:extLst>
            <a:ext uri="{FF2B5EF4-FFF2-40B4-BE49-F238E27FC236}">
              <a16:creationId xmlns:a16="http://schemas.microsoft.com/office/drawing/2014/main" id="{3A152315-5368-41AC-9E76-8E0235786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ntiago/Documentos/UCC-Santi/4to/Economia/Practico/Ejercicios/Unidad%203%20-%20Ejercicios%20-%20Elasticidad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ogle%20Drive/UCC/Economia%20UCC/Practicos/4%20%20Demanda%20Elasticidad%20Mercados%20Competencia/Trabajo%20Practico%20-%20Utilidad%20-%20Demanda%20-%20Elasticida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ast-1"/>
      <sheetName val="Elast-2"/>
      <sheetName val="Elast-3"/>
      <sheetName val="Elast-4"/>
      <sheetName val="Elast arco"/>
      <sheetName val="Elast. Cruz"/>
      <sheetName val="Elast-5"/>
      <sheetName val="Elast-6"/>
      <sheetName val="Elast. Precio"/>
      <sheetName val="Elast. Ingr"/>
    </sheetNames>
    <sheetDataSet>
      <sheetData sheetId="0"/>
      <sheetData sheetId="1"/>
      <sheetData sheetId="2">
        <row r="16">
          <cell r="G16">
            <v>0.5</v>
          </cell>
          <cell r="H16">
            <v>4000</v>
          </cell>
        </row>
        <row r="17">
          <cell r="G17">
            <v>0.375</v>
          </cell>
          <cell r="H17">
            <v>5000</v>
          </cell>
        </row>
      </sheetData>
      <sheetData sheetId="3"/>
      <sheetData sheetId="4"/>
      <sheetData sheetId="5"/>
      <sheetData sheetId="6"/>
      <sheetData sheetId="7">
        <row r="24">
          <cell r="C24" t="str">
            <v>Cantidad Entradas Vendidas</v>
          </cell>
        </row>
        <row r="25">
          <cell r="B25">
            <v>45</v>
          </cell>
          <cell r="C25">
            <v>100</v>
          </cell>
        </row>
        <row r="26">
          <cell r="B26">
            <v>40</v>
          </cell>
          <cell r="C26">
            <v>200</v>
          </cell>
        </row>
        <row r="27">
          <cell r="B27">
            <v>30</v>
          </cell>
          <cell r="C27">
            <v>400</v>
          </cell>
        </row>
        <row r="28">
          <cell r="B28">
            <v>25</v>
          </cell>
          <cell r="C28">
            <v>500</v>
          </cell>
        </row>
        <row r="29">
          <cell r="B29">
            <v>20</v>
          </cell>
          <cell r="C29">
            <v>600</v>
          </cell>
        </row>
        <row r="30">
          <cell r="B30">
            <v>10</v>
          </cell>
          <cell r="C30">
            <v>800</v>
          </cell>
        </row>
        <row r="31">
          <cell r="B31">
            <v>5</v>
          </cell>
          <cell r="C31">
            <v>900</v>
          </cell>
        </row>
        <row r="32">
          <cell r="B32">
            <v>2</v>
          </cell>
          <cell r="C32">
            <v>950</v>
          </cell>
        </row>
        <row r="33">
          <cell r="B33">
            <v>0</v>
          </cell>
          <cell r="C33">
            <v>1000</v>
          </cell>
        </row>
      </sheetData>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tilidad"/>
      <sheetName val="Utilidad 2"/>
      <sheetName val="Dem ind y de merc"/>
      <sheetName val="bs complem y sustit"/>
      <sheetName val="bs complem y sustit (3)"/>
      <sheetName val="bs complem y sustit (2)"/>
      <sheetName val="bs inf y normales"/>
      <sheetName val="bs inf y normales (4)"/>
      <sheetName val="bs inf y normales (3)"/>
      <sheetName val="bs inf y normales (2)"/>
      <sheetName val="Elasticidad Arco"/>
      <sheetName val="oferta de mercado"/>
      <sheetName val="Oferta de mercado 2"/>
      <sheetName val="Demanda  - elasticidad"/>
      <sheetName val="Elasticidad ingreso"/>
      <sheetName val="Competencia Perfecta"/>
      <sheetName val="Competencia Perfecta (2)"/>
    </sheetNames>
    <sheetDataSet>
      <sheetData sheetId="0"/>
      <sheetData sheetId="1"/>
      <sheetData sheetId="2"/>
      <sheetData sheetId="3"/>
      <sheetData sheetId="4"/>
      <sheetData sheetId="5">
        <row r="4">
          <cell r="B4" t="str">
            <v>Carne</v>
          </cell>
        </row>
        <row r="5">
          <cell r="B5" t="str">
            <v>Pollo</v>
          </cell>
        </row>
        <row r="9">
          <cell r="G9">
            <v>150</v>
          </cell>
          <cell r="H9">
            <v>10</v>
          </cell>
        </row>
        <row r="10">
          <cell r="G10">
            <v>100</v>
          </cell>
          <cell r="H10">
            <v>15</v>
          </cell>
        </row>
        <row r="12">
          <cell r="G12">
            <v>50</v>
          </cell>
          <cell r="H12">
            <v>15</v>
          </cell>
        </row>
        <row r="13">
          <cell r="G13">
            <v>2</v>
          </cell>
          <cell r="H13">
            <v>30</v>
          </cell>
        </row>
        <row r="15">
          <cell r="G15">
            <v>50</v>
          </cell>
          <cell r="H15">
            <v>10</v>
          </cell>
        </row>
        <row r="16">
          <cell r="G16">
            <v>2</v>
          </cell>
          <cell r="H16">
            <v>25</v>
          </cell>
        </row>
        <row r="18">
          <cell r="G18">
            <v>50</v>
          </cell>
          <cell r="H18">
            <v>15</v>
          </cell>
        </row>
        <row r="19">
          <cell r="G19">
            <v>50</v>
          </cell>
          <cell r="H19">
            <v>10</v>
          </cell>
        </row>
      </sheetData>
      <sheetData sheetId="6"/>
      <sheetData sheetId="7"/>
      <sheetData sheetId="8"/>
      <sheetData sheetId="9"/>
      <sheetData sheetId="10">
        <row r="12">
          <cell r="C12">
            <v>5.5</v>
          </cell>
        </row>
      </sheetData>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6FF33"/>
    <outlinePr summaryBelow="0" summaryRight="0"/>
  </sheetPr>
  <dimension ref="A2:P92"/>
  <sheetViews>
    <sheetView workbookViewId="0">
      <selection activeCell="J94" sqref="J94"/>
    </sheetView>
  </sheetViews>
  <sheetFormatPr baseColWidth="10" defaultColWidth="12.5703125" defaultRowHeight="15.75" customHeight="1" x14ac:dyDescent="0.2"/>
  <sheetData>
    <row r="2" spans="7:15" ht="12.75" x14ac:dyDescent="0.2">
      <c r="G2" s="80" t="s">
        <v>0</v>
      </c>
      <c r="H2" s="71"/>
      <c r="I2" s="71"/>
      <c r="J2" s="71"/>
      <c r="K2" s="71"/>
      <c r="L2" s="71"/>
      <c r="M2" s="71"/>
      <c r="N2" s="71"/>
      <c r="O2" s="72"/>
    </row>
    <row r="3" spans="7:15" ht="12.75" x14ac:dyDescent="0.2">
      <c r="G3" s="81" t="s">
        <v>1</v>
      </c>
      <c r="H3" s="74"/>
      <c r="I3" s="74"/>
      <c r="J3" s="74"/>
      <c r="K3" s="74"/>
      <c r="L3" s="74"/>
      <c r="M3" s="74"/>
      <c r="N3" s="74"/>
      <c r="O3" s="75"/>
    </row>
    <row r="4" spans="7:15" ht="12.75" x14ac:dyDescent="0.2">
      <c r="G4" s="73"/>
      <c r="H4" s="74"/>
      <c r="I4" s="74"/>
      <c r="J4" s="74"/>
      <c r="K4" s="74"/>
      <c r="L4" s="74"/>
      <c r="M4" s="74"/>
      <c r="N4" s="74"/>
      <c r="O4" s="75"/>
    </row>
    <row r="5" spans="7:15" ht="12.75" x14ac:dyDescent="0.2">
      <c r="G5" s="73"/>
      <c r="H5" s="74"/>
      <c r="I5" s="74"/>
      <c r="J5" s="74"/>
      <c r="K5" s="74"/>
      <c r="L5" s="74"/>
      <c r="M5" s="74"/>
      <c r="N5" s="74"/>
      <c r="O5" s="75"/>
    </row>
    <row r="6" spans="7:15" ht="12.75" x14ac:dyDescent="0.2">
      <c r="G6" s="82" t="s">
        <v>2</v>
      </c>
      <c r="H6" s="74"/>
      <c r="I6" s="74"/>
      <c r="J6" s="74"/>
      <c r="K6" s="74"/>
      <c r="L6" s="74"/>
      <c r="M6" s="74"/>
      <c r="N6" s="74"/>
      <c r="O6" s="75"/>
    </row>
    <row r="7" spans="7:15" ht="12.75" x14ac:dyDescent="0.2">
      <c r="G7" s="73"/>
      <c r="H7" s="74"/>
      <c r="I7" s="74"/>
      <c r="J7" s="74"/>
      <c r="K7" s="74"/>
      <c r="L7" s="74"/>
      <c r="M7" s="74"/>
      <c r="N7" s="74"/>
      <c r="O7" s="75"/>
    </row>
    <row r="8" spans="7:15" ht="12.75" x14ac:dyDescent="0.2">
      <c r="G8" s="73"/>
      <c r="H8" s="74"/>
      <c r="I8" s="74"/>
      <c r="J8" s="74"/>
      <c r="K8" s="74"/>
      <c r="L8" s="74"/>
      <c r="M8" s="74"/>
      <c r="N8" s="74"/>
      <c r="O8" s="75"/>
    </row>
    <row r="9" spans="7:15" ht="12.75" x14ac:dyDescent="0.2">
      <c r="G9" s="81" t="s">
        <v>3</v>
      </c>
      <c r="H9" s="74"/>
      <c r="I9" s="74"/>
      <c r="J9" s="74"/>
      <c r="K9" s="74"/>
      <c r="L9" s="74"/>
      <c r="M9" s="74"/>
      <c r="N9" s="74"/>
      <c r="O9" s="75"/>
    </row>
    <row r="10" spans="7:15" ht="12.75" x14ac:dyDescent="0.2">
      <c r="G10" s="73"/>
      <c r="H10" s="74"/>
      <c r="I10" s="74"/>
      <c r="J10" s="74"/>
      <c r="K10" s="74"/>
      <c r="L10" s="74"/>
      <c r="M10" s="74"/>
      <c r="N10" s="74"/>
      <c r="O10" s="75"/>
    </row>
    <row r="11" spans="7:15" ht="12.75" x14ac:dyDescent="0.2">
      <c r="G11" s="73"/>
      <c r="H11" s="74"/>
      <c r="I11" s="74"/>
      <c r="J11" s="74"/>
      <c r="K11" s="74"/>
      <c r="L11" s="74"/>
      <c r="M11" s="74"/>
      <c r="N11" s="74"/>
      <c r="O11" s="75"/>
    </row>
    <row r="12" spans="7:15" ht="12.75" x14ac:dyDescent="0.2">
      <c r="G12" s="73"/>
      <c r="H12" s="74"/>
      <c r="I12" s="74"/>
      <c r="J12" s="74"/>
      <c r="K12" s="74"/>
      <c r="L12" s="74"/>
      <c r="M12" s="74"/>
      <c r="N12" s="74"/>
      <c r="O12" s="75"/>
    </row>
    <row r="13" spans="7:15" ht="12.75" x14ac:dyDescent="0.2">
      <c r="G13" s="73"/>
      <c r="H13" s="74"/>
      <c r="I13" s="74"/>
      <c r="J13" s="74"/>
      <c r="K13" s="74"/>
      <c r="L13" s="74"/>
      <c r="M13" s="74"/>
      <c r="N13" s="74"/>
      <c r="O13" s="75"/>
    </row>
    <row r="14" spans="7:15" ht="12.75" x14ac:dyDescent="0.2">
      <c r="G14" s="73"/>
      <c r="H14" s="74"/>
      <c r="I14" s="74"/>
      <c r="J14" s="74"/>
      <c r="K14" s="74"/>
      <c r="L14" s="74"/>
      <c r="M14" s="74"/>
      <c r="N14" s="74"/>
      <c r="O14" s="75"/>
    </row>
    <row r="15" spans="7:15" ht="12.75" x14ac:dyDescent="0.2">
      <c r="G15" s="73"/>
      <c r="H15" s="74"/>
      <c r="I15" s="74"/>
      <c r="J15" s="74"/>
      <c r="K15" s="74"/>
      <c r="L15" s="74"/>
      <c r="M15" s="74"/>
      <c r="N15" s="74"/>
      <c r="O15" s="75"/>
    </row>
    <row r="16" spans="7:15" ht="12.75" x14ac:dyDescent="0.2">
      <c r="G16" s="1"/>
      <c r="H16" s="1"/>
      <c r="I16" s="1"/>
      <c r="J16" s="1"/>
      <c r="K16" s="1"/>
      <c r="L16" s="1"/>
      <c r="M16" s="1"/>
      <c r="N16" s="1"/>
      <c r="O16" s="1"/>
    </row>
    <row r="17" spans="1:16" ht="12.75" x14ac:dyDescent="0.2">
      <c r="G17" s="2"/>
      <c r="H17" s="2"/>
      <c r="I17" s="2"/>
      <c r="J17" s="2"/>
      <c r="K17" s="2"/>
      <c r="L17" s="2"/>
      <c r="M17" s="2"/>
      <c r="N17" s="2"/>
      <c r="O17" s="2"/>
    </row>
    <row r="18" spans="1:16" ht="12.75" x14ac:dyDescent="0.2">
      <c r="G18" s="2"/>
      <c r="H18" s="2"/>
      <c r="I18" s="2"/>
      <c r="J18" s="2"/>
      <c r="K18" s="2"/>
      <c r="L18" s="2"/>
      <c r="M18" s="2"/>
      <c r="N18" s="2"/>
      <c r="O18" s="2"/>
    </row>
    <row r="19" spans="1:16" ht="12.75" x14ac:dyDescent="0.2">
      <c r="G19" s="2"/>
      <c r="H19" s="2"/>
      <c r="I19" s="2"/>
      <c r="J19" s="2"/>
      <c r="K19" s="2"/>
      <c r="L19" s="2"/>
      <c r="M19" s="2"/>
      <c r="N19" s="2"/>
      <c r="O19" s="2"/>
    </row>
    <row r="24" spans="1:16" ht="12.75" x14ac:dyDescent="0.2">
      <c r="A24" s="77" t="s">
        <v>4</v>
      </c>
      <c r="B24" s="74"/>
      <c r="C24" s="74"/>
      <c r="D24" s="74"/>
      <c r="E24" s="74"/>
      <c r="F24" s="74"/>
      <c r="G24" s="74"/>
      <c r="H24" s="74"/>
      <c r="I24" s="74"/>
      <c r="J24" s="74"/>
      <c r="K24" s="74"/>
      <c r="L24" s="74"/>
      <c r="M24" s="74"/>
      <c r="N24" s="74"/>
      <c r="O24" s="74"/>
      <c r="P24" s="74"/>
    </row>
    <row r="26" spans="1:16" ht="12.75" x14ac:dyDescent="0.2">
      <c r="A26" s="79" t="s">
        <v>5</v>
      </c>
      <c r="B26" s="74"/>
      <c r="C26" s="74"/>
      <c r="D26" s="74"/>
      <c r="E26" s="74"/>
      <c r="F26" s="74"/>
    </row>
    <row r="27" spans="1:16" ht="25.5" customHeight="1" x14ac:dyDescent="0.2">
      <c r="A27" s="74"/>
      <c r="B27" s="74"/>
      <c r="C27" s="74"/>
      <c r="D27" s="74"/>
      <c r="E27" s="74"/>
      <c r="F27" s="74"/>
    </row>
    <row r="29" spans="1:16" ht="12.75" x14ac:dyDescent="0.2">
      <c r="A29" s="79" t="s">
        <v>6</v>
      </c>
      <c r="B29" s="74"/>
      <c r="C29" s="74"/>
      <c r="D29" s="74"/>
      <c r="E29" s="74"/>
    </row>
    <row r="30" spans="1:16" ht="21" customHeight="1" x14ac:dyDescent="0.2">
      <c r="A30" s="74"/>
      <c r="B30" s="74"/>
      <c r="C30" s="74"/>
      <c r="D30" s="74"/>
      <c r="E30" s="74"/>
    </row>
    <row r="33" spans="1:16" ht="12.75" x14ac:dyDescent="0.2">
      <c r="E33" s="4" t="s">
        <v>7</v>
      </c>
      <c r="F33" s="4" t="s">
        <v>8</v>
      </c>
    </row>
    <row r="34" spans="1:16" ht="12.75" x14ac:dyDescent="0.2">
      <c r="B34" s="67" t="s">
        <v>9</v>
      </c>
      <c r="C34" s="68"/>
      <c r="D34" s="69"/>
      <c r="E34" s="5">
        <v>-1.2E-2</v>
      </c>
      <c r="F34" s="6">
        <f t="shared" ref="F34:F35" si="0">E34</f>
        <v>-1.2E-2</v>
      </c>
    </row>
    <row r="35" spans="1:16" ht="12.75" x14ac:dyDescent="0.2">
      <c r="B35" s="67" t="s">
        <v>10</v>
      </c>
      <c r="C35" s="68"/>
      <c r="D35" s="69"/>
      <c r="E35" s="7">
        <v>-0.06</v>
      </c>
      <c r="F35" s="8">
        <f t="shared" si="0"/>
        <v>-0.06</v>
      </c>
    </row>
    <row r="37" spans="1:16" ht="12.75" x14ac:dyDescent="0.2">
      <c r="B37" s="67" t="s">
        <v>11</v>
      </c>
      <c r="C37" s="68"/>
      <c r="D37" s="69"/>
      <c r="E37" s="9">
        <f t="shared" ref="E37:F37" si="1">E34/E35</f>
        <v>0.2</v>
      </c>
      <c r="F37" s="10">
        <f t="shared" si="1"/>
        <v>0.2</v>
      </c>
    </row>
    <row r="40" spans="1:16" ht="12.75" x14ac:dyDescent="0.2">
      <c r="C40" s="78" t="s">
        <v>12</v>
      </c>
      <c r="D40" s="71"/>
      <c r="E40" s="71"/>
      <c r="F40" s="71"/>
      <c r="G40" s="71"/>
      <c r="H40" s="71"/>
      <c r="I40" s="71"/>
      <c r="J40" s="72"/>
    </row>
    <row r="41" spans="1:16" ht="24.75" customHeight="1" x14ac:dyDescent="0.2">
      <c r="C41" s="76"/>
      <c r="D41" s="65"/>
      <c r="E41" s="65"/>
      <c r="F41" s="65"/>
      <c r="G41" s="65"/>
      <c r="H41" s="65"/>
      <c r="I41" s="65"/>
      <c r="J41" s="66"/>
    </row>
    <row r="43" spans="1:16" ht="12.75" x14ac:dyDescent="0.2">
      <c r="C43" s="78" t="s">
        <v>13</v>
      </c>
      <c r="D43" s="71"/>
      <c r="E43" s="71"/>
      <c r="F43" s="71"/>
      <c r="G43" s="71"/>
      <c r="H43" s="71"/>
      <c r="I43" s="71"/>
      <c r="J43" s="72"/>
    </row>
    <row r="44" spans="1:16" ht="15.75" customHeight="1" x14ac:dyDescent="0.2">
      <c r="C44" s="76"/>
      <c r="D44" s="65"/>
      <c r="E44" s="65"/>
      <c r="F44" s="65"/>
      <c r="G44" s="65"/>
      <c r="H44" s="65"/>
      <c r="I44" s="65"/>
      <c r="J44" s="66"/>
    </row>
    <row r="46" spans="1:16" ht="12.75" x14ac:dyDescent="0.2">
      <c r="A46" s="77" t="s">
        <v>14</v>
      </c>
      <c r="B46" s="74"/>
      <c r="C46" s="74"/>
      <c r="D46" s="74"/>
      <c r="E46" s="74"/>
      <c r="F46" s="74"/>
      <c r="G46" s="74"/>
      <c r="H46" s="74"/>
      <c r="I46" s="74"/>
      <c r="J46" s="74"/>
      <c r="K46" s="74"/>
      <c r="L46" s="74"/>
      <c r="M46" s="74"/>
      <c r="N46" s="74"/>
      <c r="O46" s="74"/>
      <c r="P46" s="74"/>
    </row>
    <row r="48" spans="1:16" ht="12.75" x14ac:dyDescent="0.2">
      <c r="B48" s="70" t="s">
        <v>15</v>
      </c>
      <c r="C48" s="71"/>
      <c r="D48" s="71"/>
      <c r="E48" s="71"/>
      <c r="F48" s="71"/>
      <c r="G48" s="71"/>
      <c r="H48" s="72"/>
    </row>
    <row r="49" spans="1:16" ht="12.75" x14ac:dyDescent="0.2">
      <c r="B49" s="76"/>
      <c r="C49" s="65"/>
      <c r="D49" s="65"/>
      <c r="E49" s="65"/>
      <c r="F49" s="65"/>
      <c r="G49" s="65"/>
      <c r="H49" s="66"/>
    </row>
    <row r="51" spans="1:16" ht="12.75" x14ac:dyDescent="0.2">
      <c r="E51" s="4" t="s">
        <v>7</v>
      </c>
      <c r="F51" s="4" t="s">
        <v>8</v>
      </c>
    </row>
    <row r="52" spans="1:16" ht="12.75" x14ac:dyDescent="0.2">
      <c r="B52" s="67" t="s">
        <v>9</v>
      </c>
      <c r="C52" s="68"/>
      <c r="D52" s="69"/>
      <c r="E52" s="7">
        <v>-0.08</v>
      </c>
      <c r="F52" s="6">
        <f t="shared" ref="F52:F53" si="2">E52</f>
        <v>-0.08</v>
      </c>
    </row>
    <row r="53" spans="1:16" ht="12.75" x14ac:dyDescent="0.2">
      <c r="B53" s="67" t="s">
        <v>16</v>
      </c>
      <c r="C53" s="68"/>
      <c r="D53" s="69"/>
      <c r="E53" s="7">
        <v>-0.04</v>
      </c>
      <c r="F53" s="8">
        <f t="shared" si="2"/>
        <v>-0.04</v>
      </c>
    </row>
    <row r="55" spans="1:16" ht="12.75" x14ac:dyDescent="0.2">
      <c r="B55" s="67" t="s">
        <v>11</v>
      </c>
      <c r="C55" s="68"/>
      <c r="D55" s="69"/>
      <c r="E55" s="9">
        <f t="shared" ref="E55:F55" si="3">E52/E53</f>
        <v>2</v>
      </c>
      <c r="F55" s="10">
        <f t="shared" si="3"/>
        <v>2</v>
      </c>
    </row>
    <row r="57" spans="1:16" ht="12.75" x14ac:dyDescent="0.2">
      <c r="B57" s="78" t="s">
        <v>17</v>
      </c>
      <c r="C57" s="71"/>
      <c r="D57" s="71"/>
      <c r="E57" s="71"/>
      <c r="F57" s="71"/>
      <c r="G57" s="72"/>
      <c r="H57" s="11"/>
    </row>
    <row r="58" spans="1:16" ht="12.75" x14ac:dyDescent="0.2">
      <c r="B58" s="73"/>
      <c r="C58" s="74"/>
      <c r="D58" s="74"/>
      <c r="E58" s="74"/>
      <c r="F58" s="74"/>
      <c r="G58" s="75"/>
      <c r="H58" s="11"/>
    </row>
    <row r="59" spans="1:16" ht="27.75" customHeight="1" x14ac:dyDescent="0.2">
      <c r="B59" s="76"/>
      <c r="C59" s="65"/>
      <c r="D59" s="65"/>
      <c r="E59" s="65"/>
      <c r="F59" s="65"/>
      <c r="G59" s="66"/>
      <c r="H59" s="11"/>
    </row>
    <row r="62" spans="1:16" ht="12.75" x14ac:dyDescent="0.2">
      <c r="A62" s="77" t="s">
        <v>18</v>
      </c>
      <c r="B62" s="74"/>
      <c r="C62" s="74"/>
      <c r="D62" s="74"/>
      <c r="E62" s="74"/>
      <c r="F62" s="74"/>
      <c r="G62" s="74"/>
      <c r="H62" s="74"/>
      <c r="I62" s="74"/>
      <c r="J62" s="74"/>
      <c r="K62" s="74"/>
      <c r="L62" s="74"/>
      <c r="M62" s="74"/>
      <c r="N62" s="74"/>
      <c r="O62" s="74"/>
      <c r="P62" s="74"/>
    </row>
    <row r="64" spans="1:16" ht="12.75" x14ac:dyDescent="0.2">
      <c r="B64" s="79" t="s">
        <v>19</v>
      </c>
      <c r="C64" s="74"/>
      <c r="D64" s="74"/>
      <c r="E64" s="74"/>
      <c r="F64" s="74"/>
      <c r="G64" s="3"/>
      <c r="H64" s="3"/>
    </row>
    <row r="65" spans="1:16" ht="21" customHeight="1" x14ac:dyDescent="0.2">
      <c r="B65" s="74"/>
      <c r="C65" s="74"/>
      <c r="D65" s="74"/>
      <c r="E65" s="74"/>
      <c r="F65" s="74"/>
      <c r="G65" s="3"/>
      <c r="H65" s="3"/>
    </row>
    <row r="66" spans="1:16" ht="12.75" x14ac:dyDescent="0.2">
      <c r="B66" s="11"/>
      <c r="C66" s="11"/>
      <c r="D66" s="11"/>
      <c r="E66" s="12"/>
      <c r="F66" s="13"/>
    </row>
    <row r="67" spans="1:16" ht="12.75" x14ac:dyDescent="0.2">
      <c r="B67" s="11"/>
      <c r="C67" s="11"/>
      <c r="D67" s="11"/>
      <c r="E67" s="14"/>
      <c r="F67" s="15"/>
    </row>
    <row r="68" spans="1:16" ht="12.75" x14ac:dyDescent="0.2">
      <c r="B68" s="16"/>
      <c r="C68" s="16"/>
      <c r="D68" s="17"/>
      <c r="E68" s="18" t="s">
        <v>7</v>
      </c>
      <c r="F68" s="18" t="s">
        <v>8</v>
      </c>
    </row>
    <row r="69" spans="1:16" ht="12.75" x14ac:dyDescent="0.2">
      <c r="B69" s="64" t="s">
        <v>9</v>
      </c>
      <c r="C69" s="65"/>
      <c r="D69" s="66"/>
      <c r="E69" s="19">
        <v>0.06</v>
      </c>
      <c r="F69" s="20">
        <f t="shared" ref="F69:F70" si="4">E69</f>
        <v>0.06</v>
      </c>
    </row>
    <row r="70" spans="1:16" ht="12.75" x14ac:dyDescent="0.2">
      <c r="B70" s="64" t="s">
        <v>10</v>
      </c>
      <c r="C70" s="65"/>
      <c r="D70" s="66"/>
      <c r="E70" s="21">
        <v>-0.05</v>
      </c>
      <c r="F70" s="22">
        <f t="shared" si="4"/>
        <v>-0.05</v>
      </c>
    </row>
    <row r="71" spans="1:16" ht="12.75" x14ac:dyDescent="0.2">
      <c r="B71" s="16"/>
      <c r="C71" s="16"/>
      <c r="D71" s="16"/>
      <c r="E71" s="16"/>
      <c r="F71" s="16"/>
    </row>
    <row r="72" spans="1:16" ht="12.75" x14ac:dyDescent="0.2">
      <c r="B72" s="64" t="s">
        <v>11</v>
      </c>
      <c r="C72" s="65"/>
      <c r="D72" s="66"/>
      <c r="E72" s="19">
        <f t="shared" ref="E72:F72" si="5">E69/E70</f>
        <v>-1.2</v>
      </c>
      <c r="F72" s="23">
        <f t="shared" si="5"/>
        <v>-1.2</v>
      </c>
    </row>
    <row r="74" spans="1:16" ht="12.75" x14ac:dyDescent="0.2">
      <c r="B74" s="70" t="s">
        <v>20</v>
      </c>
      <c r="C74" s="71"/>
      <c r="D74" s="71"/>
      <c r="E74" s="71"/>
      <c r="F74" s="72"/>
    </row>
    <row r="75" spans="1:16" ht="12.75" x14ac:dyDescent="0.2">
      <c r="B75" s="73"/>
      <c r="C75" s="74"/>
      <c r="D75" s="74"/>
      <c r="E75" s="74"/>
      <c r="F75" s="75"/>
    </row>
    <row r="76" spans="1:16" ht="12.75" x14ac:dyDescent="0.2">
      <c r="B76" s="73"/>
      <c r="C76" s="74"/>
      <c r="D76" s="74"/>
      <c r="E76" s="74"/>
      <c r="F76" s="75"/>
    </row>
    <row r="77" spans="1:16" ht="46.5" customHeight="1" x14ac:dyDescent="0.2">
      <c r="B77" s="76"/>
      <c r="C77" s="65"/>
      <c r="D77" s="65"/>
      <c r="E77" s="65"/>
      <c r="F77" s="66"/>
    </row>
    <row r="78" spans="1:16" ht="63" customHeight="1" x14ac:dyDescent="0.2"/>
    <row r="79" spans="1:16" ht="12.75" x14ac:dyDescent="0.2">
      <c r="A79" s="77" t="s">
        <v>21</v>
      </c>
      <c r="B79" s="74"/>
      <c r="C79" s="74"/>
      <c r="D79" s="74"/>
      <c r="E79" s="74"/>
      <c r="F79" s="74"/>
      <c r="G79" s="74"/>
      <c r="H79" s="74"/>
      <c r="I79" s="74"/>
      <c r="J79" s="74"/>
      <c r="K79" s="74"/>
      <c r="L79" s="74"/>
      <c r="M79" s="74"/>
      <c r="N79" s="74"/>
      <c r="O79" s="74"/>
      <c r="P79" s="74"/>
    </row>
    <row r="81" spans="2:8" ht="12.75" x14ac:dyDescent="0.2">
      <c r="B81" s="70" t="s">
        <v>15</v>
      </c>
      <c r="C81" s="71"/>
      <c r="D81" s="71"/>
      <c r="E81" s="71"/>
      <c r="F81" s="71"/>
      <c r="G81" s="71"/>
      <c r="H81" s="72"/>
    </row>
    <row r="82" spans="2:8" ht="12.75" x14ac:dyDescent="0.2">
      <c r="B82" s="76"/>
      <c r="C82" s="65"/>
      <c r="D82" s="65"/>
      <c r="E82" s="65"/>
      <c r="F82" s="65"/>
      <c r="G82" s="65"/>
      <c r="H82" s="66"/>
    </row>
    <row r="84" spans="2:8" ht="12.75" x14ac:dyDescent="0.2">
      <c r="E84" s="4" t="s">
        <v>7</v>
      </c>
      <c r="F84" s="4" t="s">
        <v>8</v>
      </c>
    </row>
    <row r="85" spans="2:8" ht="12.75" x14ac:dyDescent="0.2">
      <c r="B85" s="67" t="s">
        <v>9</v>
      </c>
      <c r="C85" s="68"/>
      <c r="D85" s="69"/>
      <c r="E85" s="7">
        <v>-0.03</v>
      </c>
      <c r="F85" s="6">
        <f t="shared" ref="F85:F86" si="6">E85</f>
        <v>-0.03</v>
      </c>
    </row>
    <row r="86" spans="2:8" ht="12.75" x14ac:dyDescent="0.2">
      <c r="B86" s="67" t="s">
        <v>22</v>
      </c>
      <c r="C86" s="68"/>
      <c r="D86" s="69"/>
      <c r="E86" s="7">
        <v>0.04</v>
      </c>
      <c r="F86" s="8">
        <f t="shared" si="6"/>
        <v>0.04</v>
      </c>
    </row>
    <row r="88" spans="2:8" ht="12.75" x14ac:dyDescent="0.2">
      <c r="B88" s="67" t="s">
        <v>11</v>
      </c>
      <c r="C88" s="68"/>
      <c r="D88" s="69"/>
      <c r="E88" s="9">
        <f t="shared" ref="E88:F88" si="7">E85/E86</f>
        <v>-0.75</v>
      </c>
      <c r="F88" s="10">
        <f t="shared" si="7"/>
        <v>-0.75</v>
      </c>
    </row>
    <row r="90" spans="2:8" ht="12.75" x14ac:dyDescent="0.2">
      <c r="B90" s="70" t="s">
        <v>23</v>
      </c>
      <c r="C90" s="71"/>
      <c r="D90" s="71"/>
      <c r="E90" s="71"/>
      <c r="F90" s="71"/>
      <c r="G90" s="72"/>
    </row>
    <row r="91" spans="2:8" ht="12.75" x14ac:dyDescent="0.2">
      <c r="B91" s="73"/>
      <c r="C91" s="74"/>
      <c r="D91" s="74"/>
      <c r="E91" s="74"/>
      <c r="F91" s="74"/>
      <c r="G91" s="75"/>
    </row>
    <row r="92" spans="2:8" ht="12.75" x14ac:dyDescent="0.2">
      <c r="B92" s="76"/>
      <c r="C92" s="65"/>
      <c r="D92" s="65"/>
      <c r="E92" s="65"/>
      <c r="F92" s="65"/>
      <c r="G92" s="66"/>
    </row>
  </sheetData>
  <mergeCells count="30">
    <mergeCell ref="G2:O2"/>
    <mergeCell ref="G3:O5"/>
    <mergeCell ref="G6:O8"/>
    <mergeCell ref="G9:O15"/>
    <mergeCell ref="A24:P24"/>
    <mergeCell ref="A26:F27"/>
    <mergeCell ref="A29:E30"/>
    <mergeCell ref="B34:D34"/>
    <mergeCell ref="B35:D35"/>
    <mergeCell ref="B37:D37"/>
    <mergeCell ref="C40:J41"/>
    <mergeCell ref="C43:J44"/>
    <mergeCell ref="A46:P46"/>
    <mergeCell ref="B48:H49"/>
    <mergeCell ref="B52:D52"/>
    <mergeCell ref="B53:D53"/>
    <mergeCell ref="B55:D55"/>
    <mergeCell ref="B57:G59"/>
    <mergeCell ref="A62:P62"/>
    <mergeCell ref="B64:F65"/>
    <mergeCell ref="B69:D69"/>
    <mergeCell ref="B88:D88"/>
    <mergeCell ref="B90:G92"/>
    <mergeCell ref="B70:D70"/>
    <mergeCell ref="B72:D72"/>
    <mergeCell ref="B74:F77"/>
    <mergeCell ref="A79:P79"/>
    <mergeCell ref="B81:H82"/>
    <mergeCell ref="B85:D85"/>
    <mergeCell ref="B86:D8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6AEB-A1A1-4CC3-BDB6-1037E474C90F}">
  <sheetPr>
    <tabColor rgb="FF66FF33"/>
  </sheetPr>
  <dimension ref="A3:N49"/>
  <sheetViews>
    <sheetView workbookViewId="0">
      <selection activeCell="J34" sqref="J34"/>
    </sheetView>
  </sheetViews>
  <sheetFormatPr baseColWidth="10" defaultRowHeight="12.75" x14ac:dyDescent="0.2"/>
  <cols>
    <col min="2" max="2" width="33" customWidth="1"/>
    <col min="5" max="5" width="24.42578125" customWidth="1"/>
    <col min="6" max="6" width="16.42578125" customWidth="1"/>
    <col min="7" max="7" width="20.28515625" customWidth="1"/>
  </cols>
  <sheetData>
    <row r="3" spans="1:14" x14ac:dyDescent="0.2">
      <c r="A3" s="44"/>
      <c r="B3" s="44"/>
      <c r="C3" s="44"/>
      <c r="D3" s="44"/>
      <c r="E3" s="44"/>
      <c r="F3" s="44"/>
      <c r="G3" s="44"/>
      <c r="H3" s="44"/>
      <c r="I3" s="44"/>
      <c r="J3" s="44"/>
      <c r="K3" s="44"/>
      <c r="L3" s="44"/>
      <c r="M3" s="44"/>
      <c r="N3" s="44"/>
    </row>
    <row r="4" spans="1:14" ht="15" x14ac:dyDescent="0.25">
      <c r="A4" s="52"/>
      <c r="B4" s="52" t="s">
        <v>78</v>
      </c>
      <c r="C4" s="52"/>
      <c r="D4" s="52"/>
      <c r="E4" s="52"/>
      <c r="F4" s="52"/>
      <c r="G4" s="52"/>
      <c r="H4" s="52"/>
      <c r="I4" s="52"/>
      <c r="J4" s="52"/>
      <c r="K4" s="52"/>
      <c r="L4" s="52"/>
      <c r="M4" s="52"/>
      <c r="N4" s="52"/>
    </row>
    <row r="5" spans="1:14" x14ac:dyDescent="0.2">
      <c r="A5" s="44"/>
      <c r="B5" s="44"/>
      <c r="C5" s="44"/>
      <c r="D5" s="44"/>
      <c r="E5" s="44"/>
      <c r="F5" s="44"/>
      <c r="G5" s="44"/>
      <c r="H5" s="44"/>
      <c r="I5" s="44"/>
      <c r="J5" s="44"/>
      <c r="K5" s="44"/>
      <c r="L5" s="44"/>
      <c r="M5" s="44"/>
      <c r="N5" s="44"/>
    </row>
    <row r="6" spans="1:14" ht="14.25" x14ac:dyDescent="0.2">
      <c r="A6" s="49"/>
      <c r="B6" s="110" t="s">
        <v>106</v>
      </c>
      <c r="C6" s="110"/>
      <c r="D6" s="110"/>
      <c r="E6" s="110"/>
      <c r="F6" s="110"/>
      <c r="G6" s="110"/>
      <c r="H6" s="110"/>
      <c r="I6" s="49"/>
      <c r="J6" s="49"/>
      <c r="K6" s="49"/>
      <c r="L6" s="49"/>
      <c r="M6" s="49"/>
      <c r="N6" s="49"/>
    </row>
    <row r="7" spans="1:14" x14ac:dyDescent="0.2">
      <c r="A7" s="44"/>
      <c r="B7" s="44"/>
      <c r="C7" s="44"/>
      <c r="D7" s="44"/>
      <c r="E7" s="44"/>
      <c r="F7" s="44"/>
      <c r="G7" s="44"/>
      <c r="H7" s="44"/>
      <c r="I7" s="44"/>
      <c r="J7" s="44"/>
      <c r="K7" s="44"/>
      <c r="L7" s="44"/>
      <c r="M7" s="44"/>
      <c r="N7" s="44"/>
    </row>
    <row r="8" spans="1:14" x14ac:dyDescent="0.2">
      <c r="A8" s="44"/>
      <c r="B8" s="53"/>
      <c r="C8" s="53" t="s">
        <v>107</v>
      </c>
      <c r="D8" s="53" t="s">
        <v>108</v>
      </c>
      <c r="E8" s="44"/>
      <c r="F8" s="44"/>
      <c r="G8" s="44"/>
      <c r="H8" s="44"/>
      <c r="I8" s="44"/>
      <c r="J8" s="44"/>
      <c r="K8" s="44"/>
      <c r="L8" s="44"/>
      <c r="M8" s="44"/>
      <c r="N8" s="44"/>
    </row>
    <row r="9" spans="1:14" x14ac:dyDescent="0.2">
      <c r="A9" s="44"/>
      <c r="B9" s="53" t="s">
        <v>109</v>
      </c>
      <c r="C9" s="53">
        <v>3</v>
      </c>
      <c r="D9" s="53">
        <v>5</v>
      </c>
      <c r="E9" s="44"/>
      <c r="F9" s="44"/>
      <c r="G9" s="44"/>
      <c r="H9" s="44"/>
      <c r="I9" s="44"/>
      <c r="J9" s="44"/>
      <c r="K9" s="44"/>
      <c r="L9" s="44"/>
      <c r="M9" s="44"/>
      <c r="N9" s="44"/>
    </row>
    <row r="10" spans="1:14" x14ac:dyDescent="0.2">
      <c r="A10" s="44"/>
      <c r="B10" s="53" t="s">
        <v>110</v>
      </c>
      <c r="C10" s="53">
        <v>5</v>
      </c>
      <c r="D10" s="53">
        <v>6</v>
      </c>
      <c r="E10" s="44"/>
      <c r="F10" s="44"/>
      <c r="G10" s="44"/>
      <c r="H10" s="44"/>
      <c r="I10" s="44"/>
      <c r="J10" s="44"/>
      <c r="K10" s="44"/>
      <c r="L10" s="44"/>
      <c r="M10" s="44"/>
      <c r="N10" s="44"/>
    </row>
    <row r="11" spans="1:14" x14ac:dyDescent="0.2">
      <c r="A11" s="44"/>
      <c r="B11" s="53" t="s">
        <v>111</v>
      </c>
      <c r="C11" s="53">
        <v>5</v>
      </c>
      <c r="D11" s="53">
        <v>4</v>
      </c>
      <c r="E11" s="44"/>
      <c r="F11" s="44"/>
      <c r="G11" s="44"/>
      <c r="H11" s="44"/>
      <c r="I11" s="44"/>
      <c r="J11" s="44"/>
      <c r="K11" s="44"/>
      <c r="L11" s="44"/>
      <c r="M11" s="44"/>
      <c r="N11" s="44"/>
    </row>
    <row r="12" spans="1:14" x14ac:dyDescent="0.2">
      <c r="A12" s="44"/>
      <c r="B12" s="47"/>
      <c r="C12" s="47"/>
      <c r="D12" s="47"/>
      <c r="E12" s="44"/>
      <c r="F12" s="44"/>
      <c r="G12" s="44"/>
      <c r="H12" s="44"/>
      <c r="I12" s="44"/>
      <c r="J12" s="44"/>
      <c r="K12" s="44"/>
      <c r="L12" s="44"/>
      <c r="M12" s="44"/>
      <c r="N12" s="44"/>
    </row>
    <row r="13" spans="1:14" x14ac:dyDescent="0.2">
      <c r="A13" s="44"/>
      <c r="B13" s="47"/>
      <c r="C13" s="47"/>
      <c r="D13" s="47"/>
      <c r="E13" s="44"/>
      <c r="F13" s="44"/>
      <c r="G13" s="44"/>
      <c r="H13" s="44"/>
      <c r="I13" s="44"/>
      <c r="J13" s="44"/>
      <c r="K13" s="44"/>
      <c r="L13" s="44"/>
      <c r="M13" s="44"/>
      <c r="N13" s="44"/>
    </row>
    <row r="14" spans="1:14" x14ac:dyDescent="0.2">
      <c r="A14" s="44"/>
      <c r="B14" s="44" t="s">
        <v>112</v>
      </c>
      <c r="C14" s="47"/>
      <c r="D14" s="47"/>
      <c r="E14" s="44"/>
      <c r="F14" s="44"/>
      <c r="G14" s="44"/>
      <c r="H14" s="44"/>
      <c r="I14" s="44"/>
      <c r="J14" s="44"/>
      <c r="K14" s="44"/>
      <c r="L14" s="44"/>
      <c r="M14" s="44"/>
      <c r="N14" s="44"/>
    </row>
    <row r="15" spans="1:14" x14ac:dyDescent="0.2">
      <c r="A15" s="44"/>
      <c r="B15" s="44" t="s">
        <v>113</v>
      </c>
      <c r="C15" s="47"/>
      <c r="D15" s="47"/>
      <c r="E15" s="44"/>
      <c r="F15" s="44"/>
      <c r="G15" s="44"/>
      <c r="H15" s="44"/>
      <c r="I15" s="44"/>
      <c r="J15" s="44"/>
      <c r="K15" s="44"/>
      <c r="L15" s="44"/>
      <c r="M15" s="44"/>
      <c r="N15" s="44"/>
    </row>
    <row r="16" spans="1:14" x14ac:dyDescent="0.2">
      <c r="A16" s="44"/>
      <c r="B16" s="44"/>
      <c r="C16" s="44"/>
      <c r="D16" s="44"/>
      <c r="E16" s="44"/>
      <c r="F16" s="44"/>
      <c r="G16" s="44"/>
      <c r="H16" s="44"/>
      <c r="I16" s="44"/>
      <c r="J16" s="44"/>
      <c r="K16" s="44"/>
      <c r="L16" s="44"/>
      <c r="M16" s="44"/>
      <c r="N16" s="44"/>
    </row>
    <row r="17" spans="1:14" ht="15" x14ac:dyDescent="0.25">
      <c r="A17" s="52"/>
      <c r="B17" s="52" t="s">
        <v>94</v>
      </c>
      <c r="C17" s="52"/>
      <c r="D17" s="52"/>
      <c r="E17" s="52"/>
      <c r="F17" s="52"/>
      <c r="G17" s="52"/>
      <c r="H17" s="52"/>
      <c r="I17" s="52"/>
      <c r="J17" s="52"/>
      <c r="K17" s="52"/>
      <c r="L17" s="52"/>
      <c r="M17" s="52"/>
      <c r="N17" s="52"/>
    </row>
    <row r="18" spans="1:14" x14ac:dyDescent="0.2">
      <c r="A18" s="44"/>
      <c r="B18" s="44"/>
      <c r="C18" s="44"/>
      <c r="D18" s="44"/>
      <c r="E18" s="44"/>
      <c r="F18" s="44"/>
      <c r="G18" s="44"/>
      <c r="H18" s="44"/>
      <c r="I18" s="44"/>
      <c r="J18" s="44"/>
      <c r="K18" s="44"/>
      <c r="L18" s="44"/>
      <c r="M18" s="44"/>
      <c r="N18" s="44"/>
    </row>
    <row r="19" spans="1:14" x14ac:dyDescent="0.2">
      <c r="A19" s="44"/>
      <c r="B19" s="44"/>
      <c r="C19" s="44"/>
      <c r="D19" s="44"/>
      <c r="E19" s="44" t="str">
        <f>+B9</f>
        <v>Salidas a comer a restaurantes</v>
      </c>
      <c r="F19" s="44"/>
      <c r="G19" s="44"/>
      <c r="H19" s="44"/>
      <c r="I19" s="44"/>
      <c r="J19" s="44"/>
      <c r="K19" s="44"/>
      <c r="L19" s="44"/>
      <c r="M19" s="44"/>
      <c r="N19" s="44"/>
    </row>
    <row r="20" spans="1:14" x14ac:dyDescent="0.2">
      <c r="A20" s="44"/>
      <c r="B20" s="44"/>
      <c r="C20" s="44"/>
      <c r="D20" s="44"/>
      <c r="E20" s="44"/>
      <c r="F20" s="44"/>
      <c r="G20" s="44"/>
      <c r="H20" s="44"/>
      <c r="I20" s="44"/>
      <c r="J20" s="44"/>
      <c r="K20" s="44"/>
      <c r="L20" s="44"/>
      <c r="M20" s="44"/>
      <c r="N20" s="44"/>
    </row>
    <row r="21" spans="1:14" x14ac:dyDescent="0.2">
      <c r="A21" s="44"/>
      <c r="B21" s="44"/>
      <c r="C21" s="44"/>
      <c r="D21" s="44"/>
      <c r="E21" s="44" t="s">
        <v>114</v>
      </c>
      <c r="F21" s="60">
        <v>0.3</v>
      </c>
      <c r="G21" s="44"/>
      <c r="H21" s="44"/>
      <c r="I21" s="44"/>
      <c r="J21" s="44"/>
      <c r="K21" s="44"/>
      <c r="L21" s="44"/>
      <c r="M21" s="44"/>
      <c r="N21" s="44"/>
    </row>
    <row r="22" spans="1:14" x14ac:dyDescent="0.2">
      <c r="A22" s="44"/>
      <c r="B22" s="44"/>
      <c r="C22" s="44"/>
      <c r="D22" s="44"/>
      <c r="E22" s="44" t="s">
        <v>115</v>
      </c>
      <c r="F22" s="44">
        <f>+C9</f>
        <v>3</v>
      </c>
      <c r="G22" s="44"/>
      <c r="H22" s="44"/>
      <c r="I22" s="44"/>
      <c r="J22" s="44"/>
      <c r="K22" s="44"/>
      <c r="L22" s="44"/>
      <c r="M22" s="44"/>
      <c r="N22" s="44"/>
    </row>
    <row r="23" spans="1:14" x14ac:dyDescent="0.2">
      <c r="A23" s="44"/>
      <c r="B23" s="44"/>
      <c r="C23" s="44"/>
      <c r="D23" s="44"/>
      <c r="E23" s="44" t="s">
        <v>116</v>
      </c>
      <c r="F23" s="44">
        <f>+D9-C9</f>
        <v>2</v>
      </c>
      <c r="G23" s="44"/>
      <c r="H23" s="44"/>
      <c r="I23" s="44"/>
      <c r="J23" s="44"/>
      <c r="K23" s="44"/>
      <c r="L23" s="44"/>
      <c r="M23" s="44"/>
      <c r="N23" s="44"/>
    </row>
    <row r="24" spans="1:14" ht="14.25" x14ac:dyDescent="0.2">
      <c r="A24" s="44"/>
      <c r="B24" s="44"/>
      <c r="C24" s="44"/>
      <c r="D24" s="44"/>
      <c r="E24" s="44" t="s">
        <v>117</v>
      </c>
      <c r="F24" s="62">
        <f>+F23/F22</f>
        <v>0.66666666666666663</v>
      </c>
      <c r="G24" s="44"/>
      <c r="H24" s="44"/>
      <c r="I24" s="44"/>
      <c r="J24" s="44"/>
      <c r="K24" s="44"/>
      <c r="L24" s="44"/>
      <c r="M24" s="44"/>
      <c r="N24" s="44"/>
    </row>
    <row r="25" spans="1:14" x14ac:dyDescent="0.2">
      <c r="A25" s="44"/>
      <c r="B25" s="44"/>
      <c r="C25" s="44"/>
      <c r="D25" s="44"/>
      <c r="E25" s="44"/>
      <c r="F25" s="44"/>
      <c r="G25" s="44"/>
      <c r="H25" s="44"/>
      <c r="I25" s="44"/>
      <c r="J25" s="44"/>
      <c r="K25" s="44"/>
      <c r="L25" s="44"/>
      <c r="M25" s="44"/>
      <c r="N25" s="44"/>
    </row>
    <row r="26" spans="1:14" x14ac:dyDescent="0.2">
      <c r="A26" s="44"/>
      <c r="B26" s="44"/>
      <c r="C26" s="44"/>
      <c r="D26" s="44"/>
      <c r="E26" s="44" t="s">
        <v>118</v>
      </c>
      <c r="F26" s="44">
        <f>+F24/F21</f>
        <v>2.2222222222222223</v>
      </c>
      <c r="G26" s="44" t="s">
        <v>119</v>
      </c>
      <c r="H26" s="44"/>
      <c r="I26" s="44"/>
      <c r="J26" s="44"/>
      <c r="K26" s="44"/>
      <c r="L26" s="44"/>
      <c r="M26" s="44"/>
      <c r="N26" s="44"/>
    </row>
    <row r="27" spans="1:14" x14ac:dyDescent="0.2">
      <c r="A27" s="44"/>
      <c r="B27" s="44"/>
      <c r="C27" s="44"/>
      <c r="D27" s="44"/>
      <c r="E27" s="44"/>
      <c r="F27" s="44"/>
      <c r="G27" s="44"/>
      <c r="H27" s="44"/>
      <c r="I27" s="44"/>
      <c r="J27" s="44"/>
      <c r="K27" s="44"/>
      <c r="L27" s="44"/>
      <c r="M27" s="44"/>
      <c r="N27" s="44"/>
    </row>
    <row r="28" spans="1:14" x14ac:dyDescent="0.2">
      <c r="A28" s="44"/>
      <c r="B28" s="44"/>
      <c r="C28" s="44"/>
      <c r="D28" s="44"/>
      <c r="E28" s="44"/>
      <c r="F28" s="44"/>
      <c r="G28" s="44"/>
      <c r="H28" s="44"/>
      <c r="I28" s="44"/>
      <c r="J28" s="44"/>
      <c r="K28" s="44"/>
      <c r="L28" s="44"/>
      <c r="M28" s="44"/>
      <c r="N28" s="44"/>
    </row>
    <row r="29" spans="1:14" x14ac:dyDescent="0.2">
      <c r="A29" s="44"/>
      <c r="B29" s="44"/>
      <c r="C29" s="44"/>
      <c r="D29" s="44"/>
      <c r="E29" s="44" t="str">
        <f>+B10</f>
        <v>Kilos de carne</v>
      </c>
      <c r="F29" s="44"/>
      <c r="G29" s="44"/>
      <c r="H29" s="44"/>
      <c r="I29" s="44"/>
      <c r="J29" s="44"/>
      <c r="K29" s="44"/>
      <c r="L29" s="44"/>
      <c r="M29" s="44"/>
      <c r="N29" s="44"/>
    </row>
    <row r="30" spans="1:14" x14ac:dyDescent="0.2">
      <c r="A30" s="44"/>
      <c r="B30" s="44"/>
      <c r="C30" s="44"/>
      <c r="D30" s="44"/>
      <c r="E30" s="44"/>
      <c r="F30" s="44"/>
      <c r="G30" s="44"/>
      <c r="H30" s="44"/>
      <c r="I30" s="44"/>
      <c r="J30" s="44"/>
      <c r="K30" s="44"/>
      <c r="L30" s="44"/>
      <c r="M30" s="44"/>
      <c r="N30" s="44"/>
    </row>
    <row r="31" spans="1:14" x14ac:dyDescent="0.2">
      <c r="A31" s="44"/>
      <c r="B31" s="44"/>
      <c r="C31" s="44"/>
      <c r="D31" s="44"/>
      <c r="E31" s="44" t="s">
        <v>114</v>
      </c>
      <c r="F31" s="60">
        <v>0.3</v>
      </c>
      <c r="G31" s="44"/>
      <c r="H31" s="44"/>
      <c r="I31" s="44"/>
      <c r="J31" s="44"/>
      <c r="K31" s="44"/>
      <c r="L31" s="44"/>
      <c r="M31" s="44"/>
      <c r="N31" s="44"/>
    </row>
    <row r="32" spans="1:14" x14ac:dyDescent="0.2">
      <c r="A32" s="44"/>
      <c r="B32" s="44"/>
      <c r="C32" s="44"/>
      <c r="D32" s="44"/>
      <c r="E32" s="44" t="s">
        <v>115</v>
      </c>
      <c r="F32" s="44">
        <f>+C10</f>
        <v>5</v>
      </c>
      <c r="G32" s="44"/>
      <c r="H32" s="44"/>
      <c r="I32" s="44"/>
      <c r="J32" s="44"/>
      <c r="K32" s="44"/>
      <c r="L32" s="44"/>
      <c r="M32" s="44"/>
      <c r="N32" s="44"/>
    </row>
    <row r="33" spans="1:14" x14ac:dyDescent="0.2">
      <c r="A33" s="44"/>
      <c r="B33" s="44"/>
      <c r="C33" s="44"/>
      <c r="D33" s="44"/>
      <c r="E33" s="44" t="s">
        <v>116</v>
      </c>
      <c r="F33" s="44">
        <f>+D10-C10</f>
        <v>1</v>
      </c>
      <c r="G33" s="44"/>
      <c r="H33" s="44"/>
      <c r="I33" s="44"/>
      <c r="J33" s="44"/>
      <c r="K33" s="44"/>
      <c r="L33" s="44"/>
      <c r="M33" s="44"/>
      <c r="N33" s="44"/>
    </row>
    <row r="34" spans="1:14" ht="14.25" x14ac:dyDescent="0.2">
      <c r="A34" s="44"/>
      <c r="B34" s="44"/>
      <c r="C34" s="44"/>
      <c r="D34" s="44"/>
      <c r="E34" s="44" t="s">
        <v>117</v>
      </c>
      <c r="F34" s="62">
        <f>+F33/F32</f>
        <v>0.2</v>
      </c>
      <c r="G34" s="44"/>
      <c r="H34" s="44"/>
      <c r="I34" s="44"/>
      <c r="J34" s="44"/>
      <c r="K34" s="44"/>
      <c r="L34" s="44"/>
      <c r="M34" s="44"/>
      <c r="N34" s="44"/>
    </row>
    <row r="35" spans="1:14" x14ac:dyDescent="0.2">
      <c r="A35" s="44"/>
      <c r="B35" s="44"/>
      <c r="C35" s="44"/>
      <c r="D35" s="44"/>
      <c r="E35" s="44"/>
      <c r="F35" s="44"/>
      <c r="G35" s="44"/>
      <c r="H35" s="44"/>
      <c r="I35" s="44"/>
      <c r="J35" s="44"/>
      <c r="K35" s="44"/>
      <c r="L35" s="44"/>
      <c r="M35" s="44"/>
      <c r="N35" s="44"/>
    </row>
    <row r="36" spans="1:14" x14ac:dyDescent="0.2">
      <c r="A36" s="44"/>
      <c r="B36" s="44"/>
      <c r="C36" s="44"/>
      <c r="D36" s="44"/>
      <c r="E36" s="44" t="s">
        <v>118</v>
      </c>
      <c r="F36" s="63">
        <f>+F34/F31</f>
        <v>0.66666666666666674</v>
      </c>
      <c r="G36" s="44" t="s">
        <v>120</v>
      </c>
      <c r="H36" s="44"/>
      <c r="I36" s="44"/>
      <c r="J36" s="44"/>
      <c r="K36" s="44"/>
      <c r="L36" s="44"/>
      <c r="M36" s="44"/>
      <c r="N36" s="44"/>
    </row>
    <row r="37" spans="1:14" x14ac:dyDescent="0.2">
      <c r="A37" s="44"/>
      <c r="B37" s="44"/>
      <c r="C37" s="44"/>
      <c r="D37" s="44"/>
      <c r="E37" s="44"/>
      <c r="F37" s="44"/>
      <c r="G37" s="44"/>
      <c r="H37" s="44"/>
      <c r="I37" s="44"/>
      <c r="J37" s="44"/>
      <c r="K37" s="44"/>
      <c r="L37" s="44"/>
      <c r="M37" s="44"/>
      <c r="N37" s="44"/>
    </row>
    <row r="38" spans="1:14" x14ac:dyDescent="0.2">
      <c r="A38" s="44"/>
      <c r="B38" s="44"/>
      <c r="C38" s="44"/>
      <c r="D38" s="44"/>
      <c r="E38" s="44"/>
      <c r="F38" s="44"/>
      <c r="G38" s="44"/>
      <c r="H38" s="44"/>
      <c r="I38" s="44"/>
      <c r="J38" s="44"/>
      <c r="K38" s="44"/>
      <c r="L38" s="44"/>
      <c r="M38" s="44"/>
      <c r="N38" s="44"/>
    </row>
    <row r="39" spans="1:14" x14ac:dyDescent="0.2">
      <c r="A39" s="44"/>
      <c r="B39" s="44"/>
      <c r="C39" s="44"/>
      <c r="D39" s="44"/>
      <c r="E39" s="44" t="str">
        <f>+B11</f>
        <v>Kilos de pan</v>
      </c>
      <c r="F39" s="44"/>
      <c r="G39" s="44"/>
      <c r="H39" s="44"/>
      <c r="I39" s="44"/>
      <c r="J39" s="44"/>
      <c r="K39" s="44"/>
      <c r="L39" s="44"/>
      <c r="M39" s="44"/>
      <c r="N39" s="44"/>
    </row>
    <row r="40" spans="1:14" x14ac:dyDescent="0.2">
      <c r="A40" s="44"/>
      <c r="B40" s="44"/>
      <c r="C40" s="44"/>
      <c r="D40" s="44"/>
      <c r="E40" s="44"/>
      <c r="F40" s="44"/>
      <c r="G40" s="44"/>
      <c r="H40" s="44"/>
      <c r="I40" s="44"/>
      <c r="J40" s="44"/>
      <c r="K40" s="44"/>
      <c r="L40" s="44"/>
      <c r="M40" s="44"/>
      <c r="N40" s="44"/>
    </row>
    <row r="41" spans="1:14" x14ac:dyDescent="0.2">
      <c r="A41" s="44"/>
      <c r="B41" s="44"/>
      <c r="C41" s="44"/>
      <c r="D41" s="44"/>
      <c r="E41" s="44" t="s">
        <v>114</v>
      </c>
      <c r="F41" s="60">
        <v>0.3</v>
      </c>
      <c r="G41" s="44"/>
      <c r="H41" s="44"/>
      <c r="I41" s="44"/>
      <c r="J41" s="44"/>
      <c r="K41" s="44"/>
      <c r="L41" s="44"/>
      <c r="M41" s="44"/>
      <c r="N41" s="44"/>
    </row>
    <row r="42" spans="1:14" x14ac:dyDescent="0.2">
      <c r="A42" s="44"/>
      <c r="B42" s="44"/>
      <c r="C42" s="44"/>
      <c r="D42" s="44"/>
      <c r="E42" s="44" t="s">
        <v>115</v>
      </c>
      <c r="F42" s="44">
        <f>+C11</f>
        <v>5</v>
      </c>
      <c r="G42" s="44"/>
      <c r="H42" s="44"/>
      <c r="I42" s="44"/>
      <c r="J42" s="44"/>
      <c r="K42" s="44"/>
      <c r="L42" s="44"/>
      <c r="M42" s="44"/>
      <c r="N42" s="44"/>
    </row>
    <row r="43" spans="1:14" x14ac:dyDescent="0.2">
      <c r="A43" s="44"/>
      <c r="B43" s="44"/>
      <c r="C43" s="44"/>
      <c r="D43" s="44"/>
      <c r="E43" s="44" t="s">
        <v>116</v>
      </c>
      <c r="F43" s="44">
        <f>+D11-C11</f>
        <v>-1</v>
      </c>
      <c r="G43" s="44"/>
      <c r="H43" s="44"/>
      <c r="I43" s="44"/>
      <c r="J43" s="44"/>
      <c r="K43" s="44"/>
      <c r="L43" s="44"/>
      <c r="M43" s="44"/>
      <c r="N43" s="44"/>
    </row>
    <row r="44" spans="1:14" ht="14.25" x14ac:dyDescent="0.2">
      <c r="A44" s="44"/>
      <c r="B44" s="44"/>
      <c r="C44" s="44"/>
      <c r="D44" s="44"/>
      <c r="E44" s="44" t="s">
        <v>117</v>
      </c>
      <c r="F44" s="62">
        <f>+F43/F42</f>
        <v>-0.2</v>
      </c>
      <c r="G44" s="44"/>
      <c r="H44" s="44"/>
      <c r="I44" s="44"/>
      <c r="J44" s="44"/>
      <c r="K44" s="44"/>
      <c r="L44" s="44"/>
      <c r="M44" s="44"/>
      <c r="N44" s="44"/>
    </row>
    <row r="45" spans="1:14" x14ac:dyDescent="0.2">
      <c r="A45" s="44"/>
      <c r="B45" s="44"/>
      <c r="C45" s="44"/>
      <c r="D45" s="44"/>
      <c r="E45" s="44"/>
      <c r="F45" s="44"/>
      <c r="G45" s="44"/>
      <c r="H45" s="44"/>
      <c r="I45" s="44"/>
      <c r="J45" s="44"/>
      <c r="K45" s="44"/>
      <c r="L45" s="44"/>
      <c r="M45" s="44"/>
      <c r="N45" s="44"/>
    </row>
    <row r="46" spans="1:14" x14ac:dyDescent="0.2">
      <c r="A46" s="44"/>
      <c r="B46" s="44"/>
      <c r="C46" s="44"/>
      <c r="D46" s="44"/>
      <c r="E46" s="44" t="s">
        <v>118</v>
      </c>
      <c r="F46" s="63">
        <f>+F44/F41</f>
        <v>-0.66666666666666674</v>
      </c>
      <c r="G46" s="44" t="s">
        <v>121</v>
      </c>
      <c r="H46" s="44"/>
      <c r="I46" s="44"/>
      <c r="J46" s="44"/>
      <c r="K46" s="44"/>
      <c r="L46" s="44"/>
      <c r="M46" s="44"/>
      <c r="N46" s="44"/>
    </row>
    <row r="47" spans="1:14" x14ac:dyDescent="0.2">
      <c r="A47" s="44"/>
      <c r="B47" s="44"/>
      <c r="C47" s="44"/>
      <c r="D47" s="44"/>
      <c r="E47" s="44"/>
      <c r="F47" s="44"/>
      <c r="G47" s="44"/>
      <c r="H47" s="44"/>
      <c r="I47" s="44"/>
      <c r="J47" s="44"/>
      <c r="K47" s="44"/>
      <c r="L47" s="44"/>
      <c r="M47" s="44"/>
      <c r="N47" s="44"/>
    </row>
    <row r="48" spans="1:14" x14ac:dyDescent="0.2">
      <c r="A48" s="44"/>
      <c r="B48" s="44"/>
      <c r="C48" s="44"/>
      <c r="D48" s="44"/>
      <c r="E48" s="44"/>
      <c r="F48" s="44"/>
      <c r="G48" s="44"/>
      <c r="H48" s="44"/>
      <c r="I48" s="44"/>
      <c r="J48" s="44"/>
      <c r="K48" s="44"/>
      <c r="L48" s="44"/>
      <c r="M48" s="44"/>
      <c r="N48" s="44"/>
    </row>
    <row r="49" spans="1:14" x14ac:dyDescent="0.2">
      <c r="A49" s="44"/>
      <c r="B49" s="44"/>
      <c r="C49" s="44"/>
      <c r="D49" s="44"/>
      <c r="E49" s="44"/>
      <c r="F49" s="44"/>
      <c r="G49" s="44"/>
      <c r="H49" s="44"/>
      <c r="I49" s="44"/>
      <c r="J49" s="44"/>
      <c r="K49" s="44"/>
      <c r="L49" s="44"/>
      <c r="M49" s="44"/>
      <c r="N49" s="44"/>
    </row>
  </sheetData>
  <mergeCells count="1">
    <mergeCell ref="B6:H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FF33"/>
    <outlinePr summaryBelow="0" summaryRight="0"/>
  </sheetPr>
  <dimension ref="A2:V54"/>
  <sheetViews>
    <sheetView workbookViewId="0">
      <selection activeCell="H17" sqref="H17"/>
    </sheetView>
  </sheetViews>
  <sheetFormatPr baseColWidth="10" defaultColWidth="12.5703125" defaultRowHeight="15.75" customHeight="1" x14ac:dyDescent="0.2"/>
  <sheetData>
    <row r="2" spans="1:22" x14ac:dyDescent="0.2">
      <c r="B2" s="87" t="s">
        <v>24</v>
      </c>
      <c r="C2" s="88"/>
      <c r="D2" s="88"/>
      <c r="E2" s="88"/>
      <c r="F2" s="88"/>
      <c r="G2" s="88"/>
      <c r="H2" s="88"/>
      <c r="I2" s="88"/>
      <c r="J2" s="88"/>
      <c r="K2" s="89"/>
    </row>
    <row r="3" spans="1:22" x14ac:dyDescent="0.2">
      <c r="B3" s="90" t="s">
        <v>25</v>
      </c>
      <c r="C3" s="91"/>
      <c r="D3" s="91"/>
      <c r="E3" s="91"/>
      <c r="F3" s="91"/>
      <c r="G3" s="91"/>
      <c r="H3" s="91"/>
      <c r="I3" s="91"/>
      <c r="J3" s="91"/>
      <c r="K3" s="92"/>
    </row>
    <row r="4" spans="1:22" x14ac:dyDescent="0.2">
      <c r="B4" s="90" t="s">
        <v>26</v>
      </c>
      <c r="C4" s="91"/>
      <c r="D4" s="91"/>
      <c r="E4" s="91"/>
      <c r="F4" s="91"/>
      <c r="G4" s="91"/>
      <c r="H4" s="91"/>
      <c r="I4" s="91"/>
      <c r="J4" s="91"/>
      <c r="K4" s="92"/>
    </row>
    <row r="5" spans="1:22" x14ac:dyDescent="0.2">
      <c r="B5" s="90" t="s">
        <v>27</v>
      </c>
      <c r="C5" s="91"/>
      <c r="D5" s="91"/>
      <c r="E5" s="91"/>
      <c r="F5" s="91"/>
      <c r="G5" s="91"/>
      <c r="H5" s="91"/>
      <c r="I5" s="91"/>
      <c r="J5" s="91"/>
      <c r="K5" s="92"/>
    </row>
    <row r="6" spans="1:22" x14ac:dyDescent="0.2">
      <c r="B6" s="93" t="s">
        <v>28</v>
      </c>
      <c r="C6" s="94"/>
      <c r="D6" s="94"/>
      <c r="E6" s="94"/>
      <c r="F6" s="94"/>
      <c r="G6" s="94"/>
      <c r="H6" s="94"/>
      <c r="I6" s="94"/>
      <c r="J6" s="94"/>
      <c r="K6" s="95"/>
    </row>
    <row r="8" spans="1:22" x14ac:dyDescent="0.2">
      <c r="A8" s="77" t="s">
        <v>29</v>
      </c>
      <c r="B8" s="74"/>
      <c r="C8" s="74"/>
      <c r="D8" s="74"/>
      <c r="E8" s="74"/>
      <c r="F8" s="74"/>
      <c r="G8" s="74"/>
      <c r="H8" s="74"/>
      <c r="I8" s="74"/>
      <c r="J8" s="74"/>
      <c r="K8" s="74"/>
      <c r="L8" s="74"/>
      <c r="M8" s="74"/>
      <c r="N8" s="74"/>
      <c r="O8" s="74"/>
      <c r="P8" s="74"/>
      <c r="Q8" s="74"/>
      <c r="R8" s="74"/>
      <c r="S8" s="74"/>
      <c r="T8" s="74"/>
      <c r="U8" s="74"/>
      <c r="V8" s="74"/>
    </row>
    <row r="10" spans="1:22" x14ac:dyDescent="0.2">
      <c r="B10" s="83" t="s">
        <v>30</v>
      </c>
      <c r="C10" s="84"/>
      <c r="D10" s="84"/>
      <c r="E10" s="84"/>
      <c r="F10" s="84"/>
      <c r="G10" s="84"/>
      <c r="H10" s="84"/>
      <c r="I10" s="84"/>
      <c r="J10" s="84"/>
      <c r="K10" s="84"/>
      <c r="L10" s="84"/>
      <c r="M10" s="84"/>
      <c r="N10" s="84"/>
      <c r="O10" s="84"/>
      <c r="P10" s="85"/>
    </row>
    <row r="11" spans="1:22" x14ac:dyDescent="0.2">
      <c r="B11" s="83" t="s">
        <v>31</v>
      </c>
      <c r="C11" s="84"/>
      <c r="D11" s="84"/>
      <c r="E11" s="84"/>
      <c r="F11" s="84"/>
      <c r="G11" s="84"/>
      <c r="H11" s="84"/>
      <c r="I11" s="85"/>
      <c r="J11" s="83" t="s">
        <v>32</v>
      </c>
      <c r="K11" s="84"/>
      <c r="L11" s="84"/>
      <c r="M11" s="84"/>
      <c r="N11" s="84"/>
      <c r="O11" s="84"/>
      <c r="P11" s="85"/>
    </row>
    <row r="12" spans="1:22" x14ac:dyDescent="0.2">
      <c r="B12" s="11"/>
      <c r="C12" s="11"/>
      <c r="D12" s="11"/>
      <c r="E12" s="11"/>
      <c r="J12" s="24"/>
    </row>
    <row r="13" spans="1:22" x14ac:dyDescent="0.2">
      <c r="J13" s="24"/>
    </row>
    <row r="14" spans="1:22" x14ac:dyDescent="0.2">
      <c r="J14" s="24"/>
    </row>
    <row r="15" spans="1:22" x14ac:dyDescent="0.2">
      <c r="J15" s="24"/>
    </row>
    <row r="16" spans="1:22" x14ac:dyDescent="0.2">
      <c r="J16" s="24"/>
    </row>
    <row r="17" spans="2:17" x14ac:dyDescent="0.2">
      <c r="B17" s="83" t="s">
        <v>33</v>
      </c>
      <c r="C17" s="84"/>
      <c r="D17" s="85"/>
      <c r="E17" s="25">
        <v>1.2</v>
      </c>
      <c r="J17" s="24"/>
    </row>
    <row r="18" spans="2:17" x14ac:dyDescent="0.2">
      <c r="B18" s="83" t="s">
        <v>34</v>
      </c>
      <c r="C18" s="84"/>
      <c r="D18" s="85"/>
      <c r="E18" s="25">
        <v>0.8</v>
      </c>
      <c r="J18" s="24"/>
    </row>
    <row r="19" spans="2:17" x14ac:dyDescent="0.2">
      <c r="J19" s="24"/>
    </row>
    <row r="20" spans="2:17" x14ac:dyDescent="0.2">
      <c r="B20" s="83" t="s">
        <v>35</v>
      </c>
      <c r="C20" s="84"/>
      <c r="D20" s="85"/>
      <c r="E20" s="25">
        <v>10000</v>
      </c>
      <c r="J20" s="24"/>
      <c r="N20" s="86"/>
      <c r="O20" s="74"/>
      <c r="P20" s="74"/>
      <c r="Q20" s="11"/>
    </row>
    <row r="21" spans="2:17" x14ac:dyDescent="0.2">
      <c r="B21" s="83" t="s">
        <v>36</v>
      </c>
      <c r="C21" s="84"/>
      <c r="D21" s="85"/>
      <c r="E21" s="25">
        <v>0.2</v>
      </c>
      <c r="J21" s="24"/>
      <c r="N21" s="86"/>
      <c r="O21" s="74"/>
      <c r="P21" s="74"/>
      <c r="Q21" s="11"/>
    </row>
    <row r="22" spans="2:17" x14ac:dyDescent="0.2">
      <c r="B22" s="83" t="s">
        <v>37</v>
      </c>
      <c r="C22" s="84"/>
      <c r="D22" s="85"/>
      <c r="E22" s="25">
        <v>3000</v>
      </c>
      <c r="J22" s="24"/>
    </row>
    <row r="23" spans="2:17" x14ac:dyDescent="0.2">
      <c r="B23" s="83" t="s">
        <v>38</v>
      </c>
      <c r="C23" s="84"/>
      <c r="D23" s="85"/>
      <c r="E23" s="26">
        <f>E22*(E21*E18)</f>
        <v>480.00000000000011</v>
      </c>
      <c r="J23" s="24"/>
    </row>
    <row r="24" spans="2:17" x14ac:dyDescent="0.2">
      <c r="B24" s="83" t="s">
        <v>39</v>
      </c>
      <c r="C24" s="84"/>
      <c r="D24" s="85"/>
      <c r="E24" s="27">
        <f>E22+E23</f>
        <v>3480</v>
      </c>
      <c r="J24" s="24"/>
    </row>
    <row r="25" spans="2:17" x14ac:dyDescent="0.2">
      <c r="J25" s="24"/>
    </row>
    <row r="26" spans="2:17" x14ac:dyDescent="0.2">
      <c r="J26" s="24"/>
    </row>
    <row r="27" spans="2:17" x14ac:dyDescent="0.2">
      <c r="J27" s="24"/>
    </row>
    <row r="28" spans="2:17" x14ac:dyDescent="0.2">
      <c r="J28" s="24"/>
    </row>
    <row r="29" spans="2:17" x14ac:dyDescent="0.2">
      <c r="J29" s="24"/>
    </row>
    <row r="30" spans="2:17" x14ac:dyDescent="0.2">
      <c r="J30" s="24"/>
    </row>
    <row r="31" spans="2:17" x14ac:dyDescent="0.2">
      <c r="J31" s="24"/>
    </row>
    <row r="32" spans="2:17" x14ac:dyDescent="0.2">
      <c r="J32" s="24"/>
    </row>
    <row r="33" spans="10:10" x14ac:dyDescent="0.2">
      <c r="J33" s="24"/>
    </row>
    <row r="34" spans="10:10" x14ac:dyDescent="0.2">
      <c r="J34" s="24"/>
    </row>
    <row r="35" spans="10:10" x14ac:dyDescent="0.2">
      <c r="J35" s="24"/>
    </row>
    <row r="36" spans="10:10" x14ac:dyDescent="0.2">
      <c r="J36" s="24"/>
    </row>
    <row r="37" spans="10:10" x14ac:dyDescent="0.2">
      <c r="J37" s="24"/>
    </row>
    <row r="38" spans="10:10" x14ac:dyDescent="0.2">
      <c r="J38" s="24"/>
    </row>
    <row r="39" spans="10:10" x14ac:dyDescent="0.2">
      <c r="J39" s="24"/>
    </row>
    <row r="40" spans="10:10" x14ac:dyDescent="0.2">
      <c r="J40" s="24"/>
    </row>
    <row r="41" spans="10:10" x14ac:dyDescent="0.2">
      <c r="J41" s="24"/>
    </row>
    <row r="42" spans="10:10" x14ac:dyDescent="0.2">
      <c r="J42" s="24"/>
    </row>
    <row r="43" spans="10:10" x14ac:dyDescent="0.2">
      <c r="J43" s="24"/>
    </row>
    <row r="44" spans="10:10" x14ac:dyDescent="0.2">
      <c r="J44" s="24"/>
    </row>
    <row r="45" spans="10:10" x14ac:dyDescent="0.2">
      <c r="J45" s="24"/>
    </row>
    <row r="46" spans="10:10" x14ac:dyDescent="0.2">
      <c r="J46" s="24"/>
    </row>
    <row r="47" spans="10:10" x14ac:dyDescent="0.2">
      <c r="J47" s="24"/>
    </row>
    <row r="48" spans="10:10" x14ac:dyDescent="0.2">
      <c r="J48" s="24"/>
    </row>
    <row r="49" spans="10:10" x14ac:dyDescent="0.2">
      <c r="J49" s="24"/>
    </row>
    <row r="50" spans="10:10" x14ac:dyDescent="0.2">
      <c r="J50" s="24"/>
    </row>
    <row r="51" spans="10:10" x14ac:dyDescent="0.2">
      <c r="J51" s="24"/>
    </row>
    <row r="52" spans="10:10" x14ac:dyDescent="0.2">
      <c r="J52" s="24"/>
    </row>
    <row r="53" spans="10:10" x14ac:dyDescent="0.2">
      <c r="J53" s="24"/>
    </row>
    <row r="54" spans="10:10" x14ac:dyDescent="0.2">
      <c r="J54" s="24"/>
    </row>
  </sheetData>
  <mergeCells count="18">
    <mergeCell ref="B2:K2"/>
    <mergeCell ref="B3:K3"/>
    <mergeCell ref="B4:K4"/>
    <mergeCell ref="B5:K5"/>
    <mergeCell ref="B6:K6"/>
    <mergeCell ref="A8:V8"/>
    <mergeCell ref="B10:P10"/>
    <mergeCell ref="B21:D21"/>
    <mergeCell ref="B22:D22"/>
    <mergeCell ref="B23:D23"/>
    <mergeCell ref="B24:D24"/>
    <mergeCell ref="B11:I11"/>
    <mergeCell ref="J11:P11"/>
    <mergeCell ref="B17:D17"/>
    <mergeCell ref="B18:D18"/>
    <mergeCell ref="B20:D20"/>
    <mergeCell ref="N20:P20"/>
    <mergeCell ref="N21:P2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FF33"/>
    <outlinePr summaryBelow="0" summaryRight="0"/>
  </sheetPr>
  <dimension ref="A3:T54"/>
  <sheetViews>
    <sheetView tabSelected="1" workbookViewId="0">
      <selection activeCell="E13" sqref="E13"/>
    </sheetView>
  </sheetViews>
  <sheetFormatPr baseColWidth="10" defaultColWidth="12.5703125" defaultRowHeight="15.75" customHeight="1" x14ac:dyDescent="0.2"/>
  <cols>
    <col min="10" max="10" width="16.42578125" customWidth="1"/>
  </cols>
  <sheetData>
    <row r="3" spans="1:11" ht="12.75" x14ac:dyDescent="0.2">
      <c r="B3" s="86" t="s">
        <v>40</v>
      </c>
      <c r="C3" s="74"/>
      <c r="D3" s="74"/>
      <c r="E3" s="74"/>
      <c r="F3" s="74"/>
      <c r="G3" s="74"/>
      <c r="H3" s="74"/>
      <c r="I3" s="74"/>
    </row>
    <row r="4" spans="1:11" ht="12.75" x14ac:dyDescent="0.2">
      <c r="B4" s="86" t="s">
        <v>41</v>
      </c>
      <c r="C4" s="74"/>
      <c r="D4" s="74"/>
      <c r="E4" s="74"/>
      <c r="F4" s="74"/>
      <c r="G4" s="74"/>
      <c r="H4" s="74"/>
      <c r="I4" s="74"/>
    </row>
    <row r="5" spans="1:11" ht="12.75" x14ac:dyDescent="0.2">
      <c r="B5" s="86" t="s">
        <v>42</v>
      </c>
      <c r="C5" s="74"/>
      <c r="D5" s="74"/>
      <c r="E5" s="74"/>
      <c r="F5" s="74"/>
      <c r="G5" s="74"/>
      <c r="H5" s="74"/>
      <c r="I5" s="74"/>
    </row>
    <row r="6" spans="1:11" ht="12.75" x14ac:dyDescent="0.2">
      <c r="B6" s="86" t="s">
        <v>43</v>
      </c>
      <c r="C6" s="74"/>
      <c r="D6" s="74"/>
      <c r="E6" s="74"/>
      <c r="F6" s="74"/>
      <c r="G6" s="74"/>
      <c r="H6" s="74"/>
      <c r="I6" s="74"/>
    </row>
    <row r="7" spans="1:11" ht="12.75" x14ac:dyDescent="0.2">
      <c r="B7" s="96" t="s">
        <v>44</v>
      </c>
      <c r="C7" s="74"/>
      <c r="D7" s="74"/>
      <c r="E7" s="74"/>
      <c r="F7" s="74"/>
      <c r="G7" s="74"/>
      <c r="H7" s="74"/>
      <c r="I7" s="74"/>
    </row>
    <row r="9" spans="1:11" ht="12.75" x14ac:dyDescent="0.2">
      <c r="B9" s="97" t="s">
        <v>45</v>
      </c>
      <c r="C9" s="71"/>
      <c r="D9" s="71"/>
      <c r="E9" s="71"/>
      <c r="F9" s="71"/>
      <c r="G9" s="71"/>
      <c r="H9" s="71"/>
      <c r="I9" s="71"/>
      <c r="J9" s="71"/>
      <c r="K9" s="72"/>
    </row>
    <row r="10" spans="1:11" ht="12.75" x14ac:dyDescent="0.2">
      <c r="B10" s="73"/>
      <c r="C10" s="74"/>
      <c r="D10" s="74"/>
      <c r="E10" s="74"/>
      <c r="F10" s="74"/>
      <c r="G10" s="74"/>
      <c r="H10" s="74"/>
      <c r="I10" s="74"/>
      <c r="J10" s="74"/>
      <c r="K10" s="75"/>
    </row>
    <row r="11" spans="1:11" ht="12.75" x14ac:dyDescent="0.2">
      <c r="B11" s="76"/>
      <c r="C11" s="65"/>
      <c r="D11" s="65"/>
      <c r="E11" s="65"/>
      <c r="F11" s="65"/>
      <c r="G11" s="65"/>
      <c r="H11" s="65"/>
      <c r="I11" s="65"/>
      <c r="J11" s="65"/>
      <c r="K11" s="66"/>
    </row>
    <row r="14" spans="1:11" ht="12.75" x14ac:dyDescent="0.2">
      <c r="G14" s="28" t="s">
        <v>46</v>
      </c>
      <c r="H14" s="28">
        <v>3000</v>
      </c>
      <c r="I14" s="28" t="s">
        <v>47</v>
      </c>
      <c r="J14" s="29">
        <v>0.75</v>
      </c>
    </row>
    <row r="15" spans="1:11" ht="14.25" x14ac:dyDescent="0.2">
      <c r="B15" s="98" t="s">
        <v>48</v>
      </c>
      <c r="C15" s="68"/>
      <c r="D15" s="69"/>
      <c r="H15" s="28" t="s">
        <v>49</v>
      </c>
      <c r="I15" s="28" t="s">
        <v>47</v>
      </c>
      <c r="J15" s="29">
        <v>1</v>
      </c>
    </row>
    <row r="16" spans="1:11" ht="14.25" x14ac:dyDescent="0.2">
      <c r="A16" s="11" t="s">
        <v>50</v>
      </c>
      <c r="B16" s="98" t="s">
        <v>51</v>
      </c>
      <c r="C16" s="68"/>
      <c r="D16" s="69"/>
      <c r="H16" s="30">
        <f>(J15*H14)/J14</f>
        <v>4000</v>
      </c>
    </row>
    <row r="17" spans="2:10" ht="14.25" x14ac:dyDescent="0.2">
      <c r="B17" s="31"/>
      <c r="C17" s="31"/>
      <c r="D17" s="31"/>
      <c r="H17" s="86" t="s">
        <v>52</v>
      </c>
      <c r="I17" s="74"/>
      <c r="J17" s="74"/>
    </row>
    <row r="18" spans="2:10" ht="14.25" x14ac:dyDescent="0.2">
      <c r="B18" s="98" t="s">
        <v>53</v>
      </c>
      <c r="C18" s="68"/>
      <c r="D18" s="69"/>
    </row>
    <row r="45" spans="11:14" ht="12.75" x14ac:dyDescent="0.2">
      <c r="K45" s="97" t="s">
        <v>54</v>
      </c>
      <c r="L45" s="71"/>
      <c r="M45" s="71"/>
      <c r="N45" s="72"/>
    </row>
    <row r="46" spans="11:14" ht="12.75" x14ac:dyDescent="0.2">
      <c r="K46" s="76"/>
      <c r="L46" s="65"/>
      <c r="M46" s="65"/>
      <c r="N46" s="66"/>
    </row>
    <row r="48" spans="11:14" ht="12.75" x14ac:dyDescent="0.2">
      <c r="K48" s="99" t="s">
        <v>55</v>
      </c>
      <c r="L48" s="71"/>
      <c r="M48" s="71"/>
      <c r="N48" s="72"/>
    </row>
    <row r="49" spans="1:20" ht="25.5" customHeight="1" x14ac:dyDescent="0.2">
      <c r="K49" s="76"/>
      <c r="L49" s="65"/>
      <c r="M49" s="65"/>
      <c r="N49" s="66"/>
    </row>
    <row r="52" spans="1:20" ht="12.75" x14ac:dyDescent="0.2">
      <c r="A52" s="77" t="s">
        <v>56</v>
      </c>
      <c r="B52" s="74"/>
      <c r="C52" s="74"/>
      <c r="D52" s="74"/>
      <c r="E52" s="74"/>
      <c r="F52" s="74"/>
      <c r="G52" s="74"/>
      <c r="H52" s="74"/>
      <c r="I52" s="74"/>
      <c r="J52" s="74"/>
      <c r="K52" s="74"/>
      <c r="L52" s="74"/>
      <c r="M52" s="74"/>
      <c r="N52" s="74"/>
      <c r="O52" s="74"/>
      <c r="P52" s="74"/>
      <c r="Q52" s="74"/>
      <c r="R52" s="74"/>
      <c r="S52" s="74"/>
      <c r="T52" s="74"/>
    </row>
    <row r="54" spans="1:20" ht="12.75" x14ac:dyDescent="0.2">
      <c r="A54" s="86" t="s">
        <v>57</v>
      </c>
      <c r="B54" s="74"/>
      <c r="C54" s="74"/>
      <c r="D54" s="74"/>
      <c r="E54" s="74"/>
      <c r="F54" s="74"/>
      <c r="G54" s="74"/>
      <c r="H54" s="74"/>
    </row>
  </sheetData>
  <mergeCells count="14">
    <mergeCell ref="A52:T52"/>
    <mergeCell ref="A54:H54"/>
    <mergeCell ref="B3:I3"/>
    <mergeCell ref="B4:I4"/>
    <mergeCell ref="B5:I5"/>
    <mergeCell ref="B6:I6"/>
    <mergeCell ref="B7:I7"/>
    <mergeCell ref="B9:K11"/>
    <mergeCell ref="B15:D15"/>
    <mergeCell ref="B16:D16"/>
    <mergeCell ref="H17:J17"/>
    <mergeCell ref="B18:D18"/>
    <mergeCell ref="K45:N46"/>
    <mergeCell ref="K48:N4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6FF33"/>
    <outlinePr summaryBelow="0" summaryRight="0"/>
  </sheetPr>
  <dimension ref="B30:N48"/>
  <sheetViews>
    <sheetView workbookViewId="0">
      <selection activeCell="F71" sqref="F71"/>
    </sheetView>
  </sheetViews>
  <sheetFormatPr baseColWidth="10" defaultColWidth="12.5703125" defaultRowHeight="15.75" customHeight="1" x14ac:dyDescent="0.2"/>
  <sheetData>
    <row r="30" spans="2:14" ht="15.75" customHeight="1" x14ac:dyDescent="0.2">
      <c r="B30" s="44"/>
      <c r="C30" s="44"/>
      <c r="D30" s="44"/>
      <c r="E30" s="44"/>
      <c r="F30" s="44"/>
      <c r="G30" s="44"/>
      <c r="H30" s="44"/>
      <c r="I30" s="44"/>
      <c r="J30" s="44"/>
      <c r="K30" s="44"/>
      <c r="L30" s="44"/>
      <c r="M30" s="44"/>
      <c r="N30" s="44"/>
    </row>
    <row r="31" spans="2:14" ht="15.75" customHeight="1" x14ac:dyDescent="0.2">
      <c r="B31" s="44"/>
      <c r="C31" s="44"/>
      <c r="D31" s="44"/>
      <c r="E31" s="44"/>
      <c r="F31" s="44"/>
      <c r="G31" s="44"/>
      <c r="H31" s="44"/>
      <c r="I31" s="44"/>
      <c r="J31" s="44"/>
      <c r="K31" s="44"/>
      <c r="L31" s="44"/>
      <c r="M31" s="44"/>
      <c r="N31" s="44"/>
    </row>
    <row r="32" spans="2:14" ht="15.75" customHeight="1" x14ac:dyDescent="0.2">
      <c r="B32" s="44"/>
      <c r="C32" s="44"/>
      <c r="D32" s="45">
        <f>+(15-10)</f>
        <v>5</v>
      </c>
      <c r="E32" s="44"/>
      <c r="F32" s="44"/>
      <c r="G32" s="44"/>
      <c r="H32" s="44"/>
      <c r="I32" s="44"/>
      <c r="J32" s="44"/>
      <c r="K32" s="44"/>
      <c r="L32" s="44"/>
      <c r="M32" s="44"/>
      <c r="N32" s="44"/>
    </row>
    <row r="33" spans="2:14" ht="15.75" customHeight="1" x14ac:dyDescent="0.2">
      <c r="B33" s="44"/>
      <c r="C33" s="44"/>
      <c r="D33" s="46">
        <v>10</v>
      </c>
      <c r="E33" s="47" t="s">
        <v>68</v>
      </c>
      <c r="F33" s="48">
        <f>+D32/D33</f>
        <v>0.5</v>
      </c>
      <c r="G33" s="47" t="s">
        <v>68</v>
      </c>
      <c r="H33" s="49">
        <f>+F33/F34</f>
        <v>-1.5</v>
      </c>
      <c r="I33" s="44" t="s">
        <v>69</v>
      </c>
      <c r="J33" s="44"/>
      <c r="K33" s="44"/>
      <c r="L33" s="44"/>
      <c r="M33" s="44"/>
      <c r="N33" s="44"/>
    </row>
    <row r="34" spans="2:14" ht="15.75" customHeight="1" x14ac:dyDescent="0.2">
      <c r="B34" s="44"/>
      <c r="C34" s="44"/>
      <c r="D34" s="45">
        <v>-50</v>
      </c>
      <c r="E34" s="47"/>
      <c r="F34" s="50">
        <f>+D34/D35</f>
        <v>-0.33333333333333331</v>
      </c>
      <c r="G34" s="47"/>
      <c r="H34" s="44"/>
      <c r="I34" s="44"/>
      <c r="J34" s="44"/>
      <c r="K34" s="44"/>
      <c r="L34" s="44"/>
      <c r="M34" s="44"/>
      <c r="N34" s="44"/>
    </row>
    <row r="35" spans="2:14" ht="15.75" customHeight="1" x14ac:dyDescent="0.2">
      <c r="B35" s="44"/>
      <c r="C35" s="44"/>
      <c r="D35" s="47">
        <v>150</v>
      </c>
      <c r="E35" s="47"/>
      <c r="F35" s="44"/>
      <c r="G35" s="47"/>
      <c r="H35" s="44"/>
      <c r="I35" s="44"/>
      <c r="J35" s="44"/>
      <c r="K35" s="44"/>
      <c r="L35" s="44"/>
      <c r="M35" s="44"/>
      <c r="N35" s="44"/>
    </row>
    <row r="36" spans="2:14" ht="15.75" customHeight="1" x14ac:dyDescent="0.2">
      <c r="B36" s="44"/>
      <c r="C36" s="44"/>
      <c r="D36" s="44"/>
      <c r="E36" s="47"/>
      <c r="F36" s="44"/>
      <c r="G36" s="47"/>
      <c r="H36" s="44"/>
      <c r="I36" s="44"/>
      <c r="J36" s="44"/>
      <c r="K36" s="44"/>
      <c r="L36" s="44"/>
      <c r="M36" s="44"/>
      <c r="N36" s="44"/>
    </row>
    <row r="37" spans="2:14" ht="15.75" customHeight="1" x14ac:dyDescent="0.2">
      <c r="B37" s="44"/>
      <c r="C37" s="44"/>
      <c r="D37" s="45">
        <v>-5</v>
      </c>
      <c r="E37" s="47"/>
      <c r="F37" s="44"/>
      <c r="G37" s="47"/>
      <c r="H37" s="44"/>
      <c r="I37" s="44"/>
      <c r="J37" s="44"/>
      <c r="K37" s="44"/>
      <c r="L37" s="44"/>
      <c r="M37" s="44"/>
      <c r="N37" s="44"/>
    </row>
    <row r="38" spans="2:14" ht="15.75" customHeight="1" x14ac:dyDescent="0.2">
      <c r="B38" s="44"/>
      <c r="C38" s="44"/>
      <c r="D38" s="46">
        <v>15</v>
      </c>
      <c r="E38" s="47" t="s">
        <v>68</v>
      </c>
      <c r="F38" s="48">
        <f>+D37/D38</f>
        <v>-0.33333333333333331</v>
      </c>
      <c r="G38" s="47" t="s">
        <v>68</v>
      </c>
      <c r="H38" s="49">
        <f>+F38/F39</f>
        <v>1</v>
      </c>
      <c r="I38" s="44" t="s">
        <v>70</v>
      </c>
      <c r="J38" s="44"/>
      <c r="K38" s="44"/>
      <c r="L38" s="44"/>
      <c r="M38" s="44"/>
      <c r="N38" s="44"/>
    </row>
    <row r="39" spans="2:14" ht="15.75" customHeight="1" x14ac:dyDescent="0.2">
      <c r="B39" s="44"/>
      <c r="C39" s="44"/>
      <c r="D39" s="45">
        <v>-50</v>
      </c>
      <c r="E39" s="44"/>
      <c r="F39" s="50">
        <f>+D39/D40</f>
        <v>-0.33333333333333331</v>
      </c>
      <c r="G39" s="44"/>
      <c r="H39" s="44"/>
      <c r="I39" s="44"/>
      <c r="J39" s="44"/>
      <c r="K39" s="44"/>
      <c r="L39" s="44"/>
      <c r="M39" s="44"/>
      <c r="N39" s="44"/>
    </row>
    <row r="40" spans="2:14" ht="15.75" customHeight="1" x14ac:dyDescent="0.2">
      <c r="B40" s="44"/>
      <c r="C40" s="44"/>
      <c r="D40" s="47">
        <v>150</v>
      </c>
      <c r="E40" s="44"/>
      <c r="F40" s="44"/>
      <c r="G40" s="44"/>
      <c r="H40" s="44"/>
      <c r="I40" s="44"/>
      <c r="J40" s="44"/>
      <c r="K40" s="44"/>
      <c r="L40" s="44"/>
      <c r="M40" s="44"/>
      <c r="N40" s="44"/>
    </row>
    <row r="41" spans="2:14" ht="15.75" customHeight="1" x14ac:dyDescent="0.2">
      <c r="B41" s="44"/>
      <c r="C41" s="44"/>
      <c r="D41" s="44"/>
      <c r="E41" s="44"/>
      <c r="F41" s="44"/>
      <c r="G41" s="44"/>
      <c r="H41" s="44"/>
      <c r="I41" s="44"/>
      <c r="J41" s="44"/>
      <c r="K41" s="44"/>
      <c r="L41" s="44"/>
      <c r="M41" s="44"/>
      <c r="N41" s="44"/>
    </row>
    <row r="42" spans="2:14" ht="15.75" customHeight="1" x14ac:dyDescent="0.2">
      <c r="B42" s="44"/>
      <c r="C42" s="44"/>
      <c r="D42" s="44"/>
      <c r="E42" s="44"/>
      <c r="F42" s="44"/>
      <c r="G42" s="44"/>
      <c r="H42" s="44"/>
      <c r="I42" s="44"/>
      <c r="J42" s="44"/>
      <c r="K42" s="44"/>
      <c r="L42" s="44"/>
      <c r="M42" s="44"/>
      <c r="N42" s="44"/>
    </row>
    <row r="43" spans="2:14" ht="15.75" customHeight="1" x14ac:dyDescent="0.2">
      <c r="B43" s="44"/>
      <c r="C43" s="44"/>
      <c r="D43" s="44"/>
      <c r="E43" s="44"/>
      <c r="F43" s="44"/>
      <c r="G43" s="44"/>
      <c r="H43" s="44"/>
      <c r="I43" s="44"/>
      <c r="J43" s="44"/>
      <c r="K43" s="44"/>
      <c r="L43" s="44"/>
      <c r="M43" s="44"/>
      <c r="N43" s="44"/>
    </row>
    <row r="44" spans="2:14" ht="15.75" customHeight="1" x14ac:dyDescent="0.2">
      <c r="B44" s="44"/>
      <c r="C44" s="44"/>
      <c r="D44" s="44"/>
      <c r="E44" s="44"/>
      <c r="F44" s="44"/>
      <c r="G44" s="44"/>
      <c r="H44" s="44"/>
      <c r="I44" s="44"/>
      <c r="J44" s="44"/>
      <c r="K44" s="44"/>
      <c r="L44" s="44"/>
      <c r="M44" s="44"/>
      <c r="N44" s="44"/>
    </row>
    <row r="45" spans="2:14" ht="15.75" customHeight="1" x14ac:dyDescent="0.2">
      <c r="B45" s="44"/>
      <c r="C45" s="44"/>
      <c r="D45" s="44"/>
      <c r="E45" s="44"/>
      <c r="F45" s="44"/>
      <c r="G45" s="44"/>
      <c r="H45" s="44"/>
      <c r="I45" s="44"/>
      <c r="J45" s="44"/>
      <c r="K45" s="44"/>
      <c r="L45" s="44"/>
      <c r="M45" s="44"/>
      <c r="N45" s="44"/>
    </row>
    <row r="46" spans="2:14" ht="15.75" customHeight="1" x14ac:dyDescent="0.2">
      <c r="B46" s="44"/>
      <c r="C46" s="44"/>
      <c r="D46" s="44"/>
      <c r="E46" s="44"/>
      <c r="F46" s="44"/>
      <c r="G46" s="44"/>
      <c r="H46" s="44"/>
      <c r="I46" s="44"/>
      <c r="J46" s="44"/>
      <c r="K46" s="44"/>
      <c r="L46" s="44"/>
      <c r="M46" s="44"/>
      <c r="N46" s="44"/>
    </row>
    <row r="47" spans="2:14" ht="15.75" customHeight="1" x14ac:dyDescent="0.2">
      <c r="B47" s="44"/>
      <c r="C47" s="44"/>
      <c r="D47" s="44"/>
      <c r="E47" s="44"/>
      <c r="F47" s="44"/>
      <c r="G47" s="44"/>
      <c r="H47" s="44"/>
      <c r="I47" s="44"/>
      <c r="J47" s="44"/>
      <c r="K47" s="44"/>
      <c r="L47" s="44"/>
      <c r="M47" s="44"/>
      <c r="N47" s="44"/>
    </row>
    <row r="48" spans="2:14" ht="15.75" customHeight="1" x14ac:dyDescent="0.2">
      <c r="B48" s="44"/>
      <c r="C48" s="44"/>
      <c r="D48" s="44"/>
      <c r="E48" s="44"/>
      <c r="F48" s="44"/>
      <c r="G48" s="44"/>
      <c r="H48" s="44"/>
      <c r="I48" s="44"/>
      <c r="J48" s="44"/>
      <c r="K48" s="44"/>
      <c r="L48" s="44"/>
      <c r="M48" s="44"/>
      <c r="N48" s="4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6FF33"/>
    <outlinePr summaryBelow="0" summaryRight="0"/>
  </sheetPr>
  <dimension ref="A18:Q60"/>
  <sheetViews>
    <sheetView workbookViewId="0">
      <selection activeCell="L26" sqref="L26"/>
    </sheetView>
  </sheetViews>
  <sheetFormatPr baseColWidth="10" defaultColWidth="12.5703125" defaultRowHeight="15.75" customHeight="1" x14ac:dyDescent="0.2"/>
  <cols>
    <col min="8" max="8" width="17.7109375" customWidth="1"/>
  </cols>
  <sheetData>
    <row r="18" spans="1:17" x14ac:dyDescent="0.2">
      <c r="A18" s="77" t="s">
        <v>58</v>
      </c>
      <c r="B18" s="74"/>
      <c r="C18" s="74"/>
      <c r="D18" s="74"/>
      <c r="E18" s="74"/>
      <c r="F18" s="74"/>
      <c r="G18" s="74"/>
      <c r="H18" s="74"/>
      <c r="I18" s="74"/>
      <c r="J18" s="74"/>
      <c r="K18" s="74"/>
      <c r="L18" s="74"/>
      <c r="M18" s="74"/>
      <c r="N18" s="74"/>
      <c r="O18" s="74"/>
      <c r="P18" s="74"/>
      <c r="Q18" s="74"/>
    </row>
    <row r="19" spans="1:17" x14ac:dyDescent="0.2">
      <c r="C19" s="32"/>
      <c r="D19" s="32"/>
      <c r="E19" s="32"/>
    </row>
    <row r="20" spans="1:17" x14ac:dyDescent="0.2">
      <c r="C20" s="33" t="s">
        <v>59</v>
      </c>
      <c r="D20" s="33" t="s">
        <v>60</v>
      </c>
      <c r="E20" s="33" t="s">
        <v>61</v>
      </c>
      <c r="H20" s="11" t="s">
        <v>62</v>
      </c>
      <c r="I20" s="11">
        <v>4000</v>
      </c>
      <c r="J20" s="14">
        <v>1</v>
      </c>
    </row>
    <row r="21" spans="1:17" x14ac:dyDescent="0.2">
      <c r="C21" s="25" t="s">
        <v>63</v>
      </c>
      <c r="D21" s="25">
        <v>5.5</v>
      </c>
      <c r="E21" s="25">
        <v>4000</v>
      </c>
      <c r="I21" s="11">
        <v>3150</v>
      </c>
      <c r="J21" s="34">
        <f>I21/I20</f>
        <v>0.78749999999999998</v>
      </c>
    </row>
    <row r="22" spans="1:17" x14ac:dyDescent="0.2">
      <c r="C22" s="25" t="s">
        <v>64</v>
      </c>
      <c r="D22" s="25">
        <v>7</v>
      </c>
      <c r="E22" s="25">
        <v>3150</v>
      </c>
      <c r="J22" s="35">
        <f>J21-J20</f>
        <v>-0.21250000000000002</v>
      </c>
    </row>
    <row r="23" spans="1:17" x14ac:dyDescent="0.2">
      <c r="J23" s="14"/>
      <c r="K23" s="14"/>
    </row>
    <row r="24" spans="1:17" x14ac:dyDescent="0.2">
      <c r="H24" s="36" t="s">
        <v>46</v>
      </c>
      <c r="I24" s="37">
        <v>5.5</v>
      </c>
      <c r="J24" s="38">
        <v>1</v>
      </c>
    </row>
    <row r="25" spans="1:17" x14ac:dyDescent="0.2">
      <c r="H25" s="36"/>
      <c r="I25" s="37">
        <v>7</v>
      </c>
      <c r="J25" s="37">
        <f>I25/I24</f>
        <v>1.2727272727272727</v>
      </c>
    </row>
    <row r="26" spans="1:17" x14ac:dyDescent="0.2">
      <c r="J26" s="35">
        <f>J25-J24</f>
        <v>0.27272727272727271</v>
      </c>
    </row>
    <row r="28" spans="1:17" x14ac:dyDescent="0.2">
      <c r="H28" s="25" t="s">
        <v>65</v>
      </c>
      <c r="I28" s="39">
        <f>-(-0.21/0.27)</f>
        <v>0.77777777777777768</v>
      </c>
    </row>
    <row r="30" spans="1:17" x14ac:dyDescent="0.2">
      <c r="A30" s="77" t="s">
        <v>14</v>
      </c>
      <c r="B30" s="74"/>
      <c r="C30" s="74"/>
      <c r="D30" s="74"/>
      <c r="E30" s="74"/>
      <c r="F30" s="74"/>
      <c r="G30" s="74"/>
      <c r="H30" s="74"/>
      <c r="I30" s="74"/>
      <c r="J30" s="74"/>
      <c r="K30" s="74"/>
      <c r="L30" s="74"/>
      <c r="M30" s="74"/>
      <c r="N30" s="74"/>
      <c r="O30" s="74"/>
      <c r="P30" s="74"/>
      <c r="Q30" s="74"/>
    </row>
    <row r="32" spans="1:17" x14ac:dyDescent="0.2">
      <c r="C32" s="25" t="s">
        <v>59</v>
      </c>
      <c r="D32" s="25" t="s">
        <v>60</v>
      </c>
      <c r="E32" s="25" t="s">
        <v>61</v>
      </c>
    </row>
    <row r="33" spans="1:17" x14ac:dyDescent="0.2">
      <c r="C33" s="25" t="s">
        <v>63</v>
      </c>
      <c r="D33" s="25">
        <v>5.5</v>
      </c>
      <c r="E33" s="25">
        <v>4000</v>
      </c>
      <c r="H33" s="34" t="s">
        <v>62</v>
      </c>
      <c r="I33" s="11">
        <v>3150</v>
      </c>
      <c r="J33" s="14">
        <v>1</v>
      </c>
    </row>
    <row r="34" spans="1:17" x14ac:dyDescent="0.2">
      <c r="C34" s="25" t="s">
        <v>64</v>
      </c>
      <c r="D34" s="25">
        <v>7</v>
      </c>
      <c r="E34" s="25">
        <v>3150</v>
      </c>
      <c r="I34" s="11">
        <v>4000</v>
      </c>
      <c r="J34" s="34">
        <f>I34/I33</f>
        <v>1.2698412698412698</v>
      </c>
      <c r="L34" s="34">
        <f>(I34-I33)/I33</f>
        <v>0.26984126984126983</v>
      </c>
    </row>
    <row r="35" spans="1:17" x14ac:dyDescent="0.2">
      <c r="J35" s="35">
        <f>J34-J33</f>
        <v>0.26984126984126977</v>
      </c>
    </row>
    <row r="37" spans="1:17" x14ac:dyDescent="0.2">
      <c r="H37" s="11" t="s">
        <v>62</v>
      </c>
      <c r="I37" s="11">
        <v>7</v>
      </c>
      <c r="J37" s="14">
        <v>1</v>
      </c>
      <c r="L37" s="34">
        <f>(I38-I37)/I37</f>
        <v>-0.21428571428571427</v>
      </c>
    </row>
    <row r="38" spans="1:17" x14ac:dyDescent="0.2">
      <c r="I38" s="11">
        <v>5.5</v>
      </c>
      <c r="J38" s="34">
        <f>I38/I37</f>
        <v>0.7857142857142857</v>
      </c>
    </row>
    <row r="39" spans="1:17" x14ac:dyDescent="0.2">
      <c r="J39" s="35">
        <f>J38-J37</f>
        <v>-0.2142857142857143</v>
      </c>
    </row>
    <row r="41" spans="1:17" x14ac:dyDescent="0.2">
      <c r="H41" s="25" t="s">
        <v>65</v>
      </c>
      <c r="I41" s="39">
        <f>-(0.27/-0.21)</f>
        <v>1.2857142857142858</v>
      </c>
    </row>
    <row r="43" spans="1:17" x14ac:dyDescent="0.2">
      <c r="A43" s="77" t="s">
        <v>18</v>
      </c>
      <c r="B43" s="74"/>
      <c r="C43" s="74"/>
      <c r="D43" s="74"/>
      <c r="E43" s="74"/>
      <c r="F43" s="74"/>
      <c r="G43" s="74"/>
      <c r="H43" s="74"/>
      <c r="I43" s="74"/>
      <c r="J43" s="74"/>
      <c r="K43" s="74"/>
      <c r="L43" s="74"/>
      <c r="M43" s="74"/>
      <c r="N43" s="74"/>
      <c r="O43" s="74"/>
      <c r="P43" s="74"/>
      <c r="Q43" s="74"/>
    </row>
    <row r="54" spans="3:7" x14ac:dyDescent="0.2">
      <c r="C54" s="40" t="s">
        <v>59</v>
      </c>
      <c r="D54" s="40" t="s">
        <v>60</v>
      </c>
      <c r="E54" s="40" t="s">
        <v>61</v>
      </c>
      <c r="F54" s="41"/>
      <c r="G54" s="41"/>
    </row>
    <row r="55" spans="3:7" x14ac:dyDescent="0.2">
      <c r="C55" s="40" t="s">
        <v>63</v>
      </c>
      <c r="D55" s="40">
        <v>5.5</v>
      </c>
      <c r="E55" s="40">
        <v>4000</v>
      </c>
      <c r="F55" s="42"/>
      <c r="G55" s="42"/>
    </row>
    <row r="56" spans="3:7" x14ac:dyDescent="0.2">
      <c r="C56" s="40" t="s">
        <v>64</v>
      </c>
      <c r="D56" s="40">
        <v>7</v>
      </c>
      <c r="E56" s="40">
        <v>3150</v>
      </c>
      <c r="F56" s="42"/>
      <c r="G56" s="42"/>
    </row>
    <row r="57" spans="3:7" x14ac:dyDescent="0.2">
      <c r="C57" s="25" t="s">
        <v>66</v>
      </c>
      <c r="D57" s="26">
        <f t="shared" ref="D57:E57" si="0">D56-D55</f>
        <v>1.5</v>
      </c>
      <c r="E57" s="26">
        <f t="shared" si="0"/>
        <v>-850</v>
      </c>
    </row>
    <row r="60" spans="3:7" x14ac:dyDescent="0.2">
      <c r="E60" s="83" t="s">
        <v>67</v>
      </c>
      <c r="F60" s="85"/>
      <c r="G60" s="43">
        <f>ABS((D56+D55)/(E56+E55)*(E57/D57))</f>
        <v>0.99067599067599066</v>
      </c>
    </row>
  </sheetData>
  <mergeCells count="4">
    <mergeCell ref="A18:Q18"/>
    <mergeCell ref="A30:Q30"/>
    <mergeCell ref="A43:Q43"/>
    <mergeCell ref="E60:F6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7855C-EC42-45F4-B2AD-DBD3976FEA95}">
  <sheetPr>
    <tabColor rgb="FF66FF33"/>
  </sheetPr>
  <dimension ref="A3:Q47"/>
  <sheetViews>
    <sheetView workbookViewId="0">
      <selection activeCell="T25" sqref="T25"/>
    </sheetView>
  </sheetViews>
  <sheetFormatPr baseColWidth="10" defaultRowHeight="12.75" x14ac:dyDescent="0.2"/>
  <sheetData>
    <row r="3" spans="1:17" x14ac:dyDescent="0.2">
      <c r="A3" s="44"/>
      <c r="B3" s="44"/>
      <c r="C3" s="44"/>
      <c r="D3" s="44"/>
      <c r="E3" s="44"/>
      <c r="F3" s="44"/>
      <c r="G3" s="44"/>
      <c r="H3" s="44"/>
      <c r="I3" s="44"/>
      <c r="J3" s="44"/>
      <c r="K3" s="44"/>
      <c r="L3" s="44"/>
      <c r="M3" s="44"/>
      <c r="N3" s="44"/>
      <c r="O3" s="44"/>
      <c r="P3" s="44"/>
      <c r="Q3" s="44"/>
    </row>
    <row r="4" spans="1:17" x14ac:dyDescent="0.2">
      <c r="A4" s="44"/>
      <c r="B4" s="44"/>
      <c r="C4" s="44"/>
      <c r="D4" s="44"/>
      <c r="E4" s="44"/>
      <c r="F4" s="44"/>
      <c r="G4" s="44"/>
      <c r="H4" s="44"/>
      <c r="I4" s="44"/>
      <c r="J4" s="44"/>
      <c r="K4" s="44"/>
      <c r="L4" s="44"/>
      <c r="M4" s="44"/>
      <c r="N4" s="44"/>
      <c r="O4" s="44"/>
      <c r="P4" s="44"/>
      <c r="Q4" s="44"/>
    </row>
    <row r="5" spans="1:17" x14ac:dyDescent="0.2">
      <c r="A5" s="44"/>
      <c r="B5" s="44"/>
      <c r="C5" s="44"/>
      <c r="D5" s="44"/>
      <c r="E5" s="44"/>
      <c r="F5" s="44"/>
      <c r="G5" s="44"/>
      <c r="H5" s="44"/>
      <c r="I5" s="44"/>
      <c r="J5" s="44"/>
      <c r="K5" s="44"/>
      <c r="L5" s="44"/>
      <c r="M5" s="44"/>
      <c r="N5" s="44"/>
      <c r="O5" s="44"/>
      <c r="P5" s="44"/>
      <c r="Q5" s="44"/>
    </row>
    <row r="6" spans="1:17" x14ac:dyDescent="0.2">
      <c r="A6" s="44"/>
      <c r="B6" s="44"/>
      <c r="C6" s="44"/>
      <c r="D6" s="44"/>
      <c r="E6" s="44"/>
      <c r="F6" s="44"/>
      <c r="G6" s="44"/>
      <c r="H6" s="44"/>
      <c r="I6" s="44"/>
      <c r="J6" s="44"/>
      <c r="K6" s="44"/>
      <c r="L6" s="44"/>
      <c r="M6" s="44"/>
      <c r="N6" s="44"/>
      <c r="O6" s="44"/>
      <c r="P6" s="44"/>
      <c r="Q6" s="44"/>
    </row>
    <row r="7" spans="1:17" x14ac:dyDescent="0.2">
      <c r="A7" s="44"/>
      <c r="B7" s="44"/>
      <c r="C7" s="44"/>
      <c r="D7" s="44"/>
      <c r="E7" s="44"/>
      <c r="F7" s="44"/>
      <c r="G7" s="44"/>
      <c r="H7" s="44"/>
      <c r="I7" s="44"/>
      <c r="J7" s="44"/>
      <c r="K7" s="44"/>
      <c r="L7" s="44"/>
      <c r="M7" s="44"/>
      <c r="N7" s="44"/>
      <c r="O7" s="44"/>
      <c r="P7" s="44"/>
      <c r="Q7" s="44"/>
    </row>
    <row r="8" spans="1:17" x14ac:dyDescent="0.2">
      <c r="A8" s="44"/>
      <c r="B8" s="44"/>
      <c r="C8" s="44"/>
      <c r="D8" s="44"/>
      <c r="E8" s="44"/>
      <c r="F8" s="44"/>
      <c r="G8" s="44"/>
      <c r="H8" s="44"/>
      <c r="I8" s="44"/>
      <c r="J8" s="44"/>
      <c r="K8" s="44"/>
      <c r="L8" s="44"/>
      <c r="M8" s="44"/>
      <c r="N8" s="44"/>
      <c r="O8" s="44"/>
      <c r="P8" s="44"/>
      <c r="Q8" s="44"/>
    </row>
    <row r="9" spans="1:17" x14ac:dyDescent="0.2">
      <c r="A9" s="44"/>
      <c r="B9" s="44"/>
      <c r="C9" s="44"/>
      <c r="D9" s="44"/>
      <c r="E9" s="44"/>
      <c r="F9" s="44"/>
      <c r="G9" s="44"/>
      <c r="H9" s="44"/>
      <c r="I9" s="44"/>
      <c r="J9" s="44"/>
      <c r="K9" s="44"/>
      <c r="L9" s="44"/>
      <c r="M9" s="44"/>
      <c r="N9" s="44"/>
      <c r="O9" s="44"/>
      <c r="P9" s="44"/>
      <c r="Q9" s="44"/>
    </row>
    <row r="10" spans="1:17" x14ac:dyDescent="0.2">
      <c r="A10" s="44"/>
      <c r="B10" s="44"/>
      <c r="C10" s="44"/>
      <c r="D10" s="44"/>
      <c r="E10" s="44"/>
      <c r="F10" s="44"/>
      <c r="G10" s="44"/>
      <c r="H10" s="44"/>
      <c r="I10" s="44"/>
      <c r="J10" s="44"/>
      <c r="K10" s="44"/>
      <c r="L10" s="44"/>
      <c r="M10" s="44"/>
      <c r="N10" s="44"/>
      <c r="O10" s="44"/>
      <c r="P10" s="44"/>
      <c r="Q10" s="44"/>
    </row>
    <row r="11" spans="1:17" x14ac:dyDescent="0.2">
      <c r="A11" s="44"/>
      <c r="B11" s="44"/>
      <c r="C11" s="44"/>
      <c r="D11" s="44"/>
      <c r="E11" s="44"/>
      <c r="F11" s="44"/>
      <c r="G11" s="44"/>
      <c r="H11" s="44"/>
      <c r="I11" s="44"/>
      <c r="J11" s="44"/>
      <c r="K11" s="44"/>
      <c r="L11" s="44"/>
      <c r="M11" s="44"/>
      <c r="N11" s="44"/>
      <c r="O11" s="44"/>
      <c r="P11" s="44"/>
      <c r="Q11" s="44"/>
    </row>
    <row r="12" spans="1:17" x14ac:dyDescent="0.2">
      <c r="A12" s="44"/>
      <c r="B12" s="44"/>
      <c r="C12" s="44"/>
      <c r="D12" s="44"/>
      <c r="E12" s="44"/>
      <c r="F12" s="44"/>
      <c r="G12" s="44"/>
      <c r="H12" s="44"/>
      <c r="I12" s="44"/>
      <c r="J12" s="44"/>
      <c r="K12" s="44"/>
      <c r="L12" s="44"/>
      <c r="M12" s="44"/>
      <c r="N12" s="44"/>
      <c r="O12" s="44"/>
      <c r="P12" s="44"/>
      <c r="Q12" s="44"/>
    </row>
    <row r="13" spans="1:17" x14ac:dyDescent="0.2">
      <c r="A13" s="44"/>
      <c r="B13" s="44"/>
      <c r="C13" s="44"/>
      <c r="D13" s="44"/>
      <c r="E13" s="44"/>
      <c r="F13" s="44"/>
      <c r="G13" s="44"/>
      <c r="H13" s="44"/>
      <c r="I13" s="44"/>
      <c r="J13" s="44"/>
      <c r="K13" s="44"/>
      <c r="L13" s="44"/>
      <c r="M13" s="44"/>
      <c r="N13" s="44"/>
      <c r="O13" s="44"/>
      <c r="P13" s="44"/>
      <c r="Q13" s="44"/>
    </row>
    <row r="14" spans="1:17" x14ac:dyDescent="0.2">
      <c r="A14" s="44"/>
      <c r="B14" s="44"/>
      <c r="C14" s="44"/>
      <c r="D14" s="44"/>
      <c r="E14" s="44"/>
      <c r="F14" s="44"/>
      <c r="G14" s="44"/>
      <c r="H14" s="44"/>
      <c r="I14" s="44"/>
      <c r="J14" s="44"/>
      <c r="K14" s="44"/>
      <c r="L14" s="44"/>
      <c r="M14" s="44"/>
      <c r="N14" s="44"/>
      <c r="O14" s="44"/>
      <c r="P14" s="44"/>
      <c r="Q14" s="44"/>
    </row>
    <row r="15" spans="1:17" x14ac:dyDescent="0.2">
      <c r="A15" s="44"/>
      <c r="B15" s="44"/>
      <c r="C15" s="44"/>
      <c r="D15" s="44"/>
      <c r="E15" s="44"/>
      <c r="F15" s="44"/>
      <c r="G15" s="44"/>
      <c r="H15" s="44"/>
      <c r="I15" s="44"/>
      <c r="J15" s="44"/>
      <c r="K15" s="44"/>
      <c r="L15" s="44"/>
      <c r="M15" s="44"/>
      <c r="N15" s="44"/>
      <c r="O15" s="44"/>
      <c r="P15" s="44"/>
      <c r="Q15" s="44"/>
    </row>
    <row r="16" spans="1:17" x14ac:dyDescent="0.2">
      <c r="A16" s="44"/>
      <c r="B16" s="44"/>
      <c r="C16" s="44"/>
      <c r="D16" s="44"/>
      <c r="E16" s="44"/>
      <c r="F16" s="44"/>
      <c r="G16" s="44"/>
      <c r="H16" s="44"/>
      <c r="I16" s="44"/>
      <c r="J16" s="44"/>
      <c r="K16" s="44"/>
      <c r="L16" s="44"/>
      <c r="M16" s="44"/>
      <c r="N16" s="44"/>
      <c r="O16" s="44"/>
      <c r="P16" s="44"/>
      <c r="Q16" s="44"/>
    </row>
    <row r="17" spans="1:17" x14ac:dyDescent="0.2">
      <c r="A17" s="44"/>
      <c r="B17" s="44"/>
      <c r="C17" s="44"/>
      <c r="D17" s="44"/>
      <c r="E17" s="44"/>
      <c r="F17" s="44"/>
      <c r="G17" s="44"/>
      <c r="H17" s="44"/>
      <c r="I17" s="44"/>
      <c r="J17" s="44"/>
      <c r="K17" s="44"/>
      <c r="L17" s="44"/>
      <c r="M17" s="44"/>
      <c r="N17" s="44"/>
      <c r="O17" s="44"/>
      <c r="P17" s="44"/>
      <c r="Q17" s="44"/>
    </row>
    <row r="18" spans="1:17" x14ac:dyDescent="0.2">
      <c r="A18" s="44"/>
      <c r="B18" s="44"/>
      <c r="C18" s="44"/>
      <c r="D18" s="44"/>
      <c r="E18" s="44"/>
      <c r="F18" s="44"/>
      <c r="G18" s="44"/>
      <c r="H18" s="44"/>
      <c r="I18" s="44"/>
      <c r="J18" s="44"/>
      <c r="K18" s="44"/>
      <c r="L18" s="44"/>
      <c r="M18" s="44"/>
      <c r="N18" s="44"/>
      <c r="O18" s="44"/>
      <c r="P18" s="44"/>
      <c r="Q18" s="44"/>
    </row>
    <row r="19" spans="1:17" x14ac:dyDescent="0.2">
      <c r="A19" s="44"/>
      <c r="B19" s="44"/>
      <c r="C19" s="44"/>
      <c r="D19" s="44"/>
      <c r="E19" s="44"/>
      <c r="F19" s="44"/>
      <c r="G19" s="44"/>
      <c r="H19" s="44"/>
      <c r="I19" s="44"/>
      <c r="J19" s="44"/>
      <c r="K19" s="44"/>
      <c r="L19" s="44"/>
      <c r="M19" s="44"/>
      <c r="N19" s="44"/>
      <c r="O19" s="44"/>
      <c r="P19" s="44"/>
      <c r="Q19" s="44"/>
    </row>
    <row r="20" spans="1:17" x14ac:dyDescent="0.2">
      <c r="A20" s="44"/>
      <c r="B20" s="44"/>
      <c r="C20" s="44"/>
      <c r="D20" s="44"/>
      <c r="E20" s="44"/>
      <c r="F20" s="44"/>
      <c r="G20" s="44"/>
      <c r="H20" s="44"/>
      <c r="I20" s="44"/>
      <c r="J20" s="44"/>
      <c r="K20" s="44"/>
      <c r="L20" s="44"/>
      <c r="M20" s="44"/>
      <c r="N20" s="44"/>
      <c r="O20" s="44"/>
      <c r="P20" s="44"/>
      <c r="Q20" s="44"/>
    </row>
    <row r="21" spans="1:17" x14ac:dyDescent="0.2">
      <c r="A21" s="44"/>
      <c r="B21" s="44"/>
      <c r="C21" s="44"/>
      <c r="D21" s="44"/>
      <c r="E21" s="44"/>
      <c r="F21" s="44"/>
      <c r="G21" s="44"/>
      <c r="H21" s="44"/>
      <c r="I21" s="44"/>
      <c r="J21" s="44"/>
      <c r="K21" s="44"/>
      <c r="L21" s="44"/>
      <c r="M21" s="44"/>
      <c r="N21" s="44"/>
      <c r="O21" s="44"/>
      <c r="P21" s="44"/>
      <c r="Q21" s="44"/>
    </row>
    <row r="22" spans="1:17" x14ac:dyDescent="0.2">
      <c r="A22" s="44"/>
      <c r="B22" s="44"/>
      <c r="C22" s="44"/>
      <c r="D22" s="44"/>
      <c r="E22" s="44"/>
      <c r="F22" s="44"/>
      <c r="G22" s="44"/>
      <c r="H22" s="44"/>
      <c r="I22" s="44"/>
      <c r="J22" s="44"/>
      <c r="K22" s="44"/>
      <c r="L22" s="44"/>
      <c r="M22" s="44"/>
      <c r="N22" s="44"/>
      <c r="O22" s="44"/>
      <c r="P22" s="44"/>
      <c r="Q22" s="44"/>
    </row>
    <row r="23" spans="1:17" x14ac:dyDescent="0.2">
      <c r="A23" s="100" t="s">
        <v>58</v>
      </c>
      <c r="B23" s="101"/>
      <c r="C23" s="101"/>
      <c r="D23" s="101"/>
      <c r="E23" s="101"/>
      <c r="F23" s="101"/>
      <c r="G23" s="101"/>
      <c r="H23" s="101"/>
      <c r="I23" s="101"/>
      <c r="J23" s="101"/>
      <c r="K23" s="101"/>
      <c r="L23" s="101"/>
      <c r="M23" s="101"/>
      <c r="N23" s="101"/>
      <c r="O23" s="101"/>
      <c r="P23" s="101"/>
      <c r="Q23" s="101"/>
    </row>
    <row r="24" spans="1:17" x14ac:dyDescent="0.2">
      <c r="A24" s="44"/>
      <c r="B24" s="44"/>
      <c r="C24" s="44"/>
      <c r="D24" s="44"/>
      <c r="E24" s="44"/>
      <c r="F24" s="44"/>
      <c r="G24" s="44"/>
      <c r="H24" s="44"/>
      <c r="I24" s="44"/>
      <c r="J24" s="44"/>
      <c r="K24" s="44"/>
      <c r="L24" s="44"/>
      <c r="M24" s="44"/>
      <c r="N24" s="44"/>
      <c r="O24" s="44"/>
      <c r="P24" s="44"/>
      <c r="Q24" s="44"/>
    </row>
    <row r="25" spans="1:17" x14ac:dyDescent="0.2">
      <c r="A25" s="44"/>
      <c r="B25" s="34" t="s">
        <v>71</v>
      </c>
      <c r="C25" s="44"/>
      <c r="D25" s="44"/>
      <c r="E25" s="44"/>
      <c r="F25" s="34" t="s">
        <v>72</v>
      </c>
      <c r="G25" s="44"/>
      <c r="H25" s="44"/>
      <c r="I25" s="44"/>
      <c r="J25" s="102" t="s">
        <v>73</v>
      </c>
      <c r="K25" s="71"/>
      <c r="L25" s="71"/>
      <c r="M25" s="71"/>
      <c r="N25" s="72"/>
      <c r="O25" s="44"/>
      <c r="P25" s="44"/>
      <c r="Q25" s="44"/>
    </row>
    <row r="26" spans="1:17" x14ac:dyDescent="0.2">
      <c r="A26" s="44"/>
      <c r="B26" s="28">
        <v>1000</v>
      </c>
      <c r="C26" s="29">
        <v>1</v>
      </c>
      <c r="D26" s="44"/>
      <c r="E26" s="44"/>
      <c r="F26" s="28">
        <v>15</v>
      </c>
      <c r="G26" s="29">
        <v>1</v>
      </c>
      <c r="H26" s="44"/>
      <c r="I26" s="44"/>
      <c r="J26" s="73"/>
      <c r="K26" s="101"/>
      <c r="L26" s="101"/>
      <c r="M26" s="101"/>
      <c r="N26" s="75"/>
      <c r="O26" s="44"/>
      <c r="P26" s="44"/>
      <c r="Q26" s="44"/>
    </row>
    <row r="27" spans="1:17" x14ac:dyDescent="0.2">
      <c r="A27" s="44"/>
      <c r="B27" s="28">
        <v>800</v>
      </c>
      <c r="C27" s="28" t="s">
        <v>74</v>
      </c>
      <c r="D27" s="44"/>
      <c r="E27" s="44"/>
      <c r="F27" s="28">
        <v>20</v>
      </c>
      <c r="G27" s="28" t="s">
        <v>74</v>
      </c>
      <c r="H27" s="44"/>
      <c r="I27" s="44"/>
      <c r="J27" s="73"/>
      <c r="K27" s="101"/>
      <c r="L27" s="101"/>
      <c r="M27" s="101"/>
      <c r="N27" s="75"/>
      <c r="O27" s="44"/>
      <c r="P27" s="44"/>
      <c r="Q27" s="44"/>
    </row>
    <row r="28" spans="1:17" x14ac:dyDescent="0.2">
      <c r="A28" s="44"/>
      <c r="B28" s="44"/>
      <c r="C28" s="10">
        <f>(B27*C26)/B26</f>
        <v>0.8</v>
      </c>
      <c r="D28" s="44"/>
      <c r="E28" s="44"/>
      <c r="F28" s="44"/>
      <c r="G28" s="10">
        <f>(F27*G26)/F26</f>
        <v>1.3333333333333333</v>
      </c>
      <c r="H28" s="44"/>
      <c r="I28" s="44"/>
      <c r="J28" s="73"/>
      <c r="K28" s="101"/>
      <c r="L28" s="101"/>
      <c r="M28" s="101"/>
      <c r="N28" s="75"/>
      <c r="O28" s="44"/>
      <c r="P28" s="44"/>
      <c r="Q28" s="44"/>
    </row>
    <row r="29" spans="1:17" x14ac:dyDescent="0.2">
      <c r="A29" s="44"/>
      <c r="B29" s="10" t="s">
        <v>75</v>
      </c>
      <c r="C29" s="10">
        <f>0.8-1</f>
        <v>-0.19999999999999996</v>
      </c>
      <c r="D29" s="44"/>
      <c r="E29" s="44"/>
      <c r="F29" s="10" t="s">
        <v>75</v>
      </c>
      <c r="G29" s="10">
        <f>G28-1</f>
        <v>0.33333333333333326</v>
      </c>
      <c r="H29" s="44"/>
      <c r="I29" s="44"/>
      <c r="J29" s="73"/>
      <c r="K29" s="101"/>
      <c r="L29" s="101"/>
      <c r="M29" s="101"/>
      <c r="N29" s="75"/>
      <c r="O29" s="44"/>
      <c r="P29" s="44"/>
      <c r="Q29" s="44"/>
    </row>
    <row r="30" spans="1:17" x14ac:dyDescent="0.2">
      <c r="A30" s="44"/>
      <c r="B30" s="44"/>
      <c r="C30" s="44"/>
      <c r="D30" s="44"/>
      <c r="E30" s="44"/>
      <c r="F30" s="44"/>
      <c r="G30" s="44"/>
      <c r="H30" s="44"/>
      <c r="I30" s="44"/>
      <c r="J30" s="73"/>
      <c r="K30" s="101"/>
      <c r="L30" s="101"/>
      <c r="M30" s="101"/>
      <c r="N30" s="75"/>
      <c r="O30" s="44"/>
      <c r="P30" s="44"/>
      <c r="Q30" s="44"/>
    </row>
    <row r="31" spans="1:17" x14ac:dyDescent="0.2">
      <c r="A31" s="44"/>
      <c r="B31" s="44"/>
      <c r="C31" s="44"/>
      <c r="D31" s="44"/>
      <c r="E31" s="44"/>
      <c r="F31" s="44"/>
      <c r="G31" s="44"/>
      <c r="H31" s="44"/>
      <c r="I31" s="44"/>
      <c r="J31" s="73"/>
      <c r="K31" s="101"/>
      <c r="L31" s="101"/>
      <c r="M31" s="101"/>
      <c r="N31" s="75"/>
      <c r="O31" s="44"/>
      <c r="P31" s="44"/>
      <c r="Q31" s="44"/>
    </row>
    <row r="32" spans="1:17" x14ac:dyDescent="0.2">
      <c r="A32" s="44"/>
      <c r="B32" s="103" t="s">
        <v>76</v>
      </c>
      <c r="C32" s="69"/>
      <c r="D32" s="10">
        <f>G29/C29</f>
        <v>-1.6666666666666667</v>
      </c>
      <c r="E32" s="44"/>
      <c r="F32" s="44"/>
      <c r="G32" s="44"/>
      <c r="H32" s="44"/>
      <c r="I32" s="44"/>
      <c r="J32" s="76"/>
      <c r="K32" s="65"/>
      <c r="L32" s="65"/>
      <c r="M32" s="65"/>
      <c r="N32" s="66"/>
      <c r="O32" s="44"/>
      <c r="P32" s="44"/>
      <c r="Q32" s="44"/>
    </row>
    <row r="33" spans="1:17" x14ac:dyDescent="0.2">
      <c r="A33" s="44"/>
      <c r="B33" s="44"/>
      <c r="C33" s="44"/>
      <c r="D33" s="44"/>
      <c r="E33" s="44"/>
      <c r="F33" s="44"/>
      <c r="G33" s="44"/>
      <c r="H33" s="44"/>
      <c r="I33" s="44"/>
      <c r="J33" s="44"/>
      <c r="K33" s="44"/>
      <c r="L33" s="44"/>
      <c r="M33" s="44"/>
      <c r="N33" s="44"/>
      <c r="O33" s="44"/>
      <c r="P33" s="44"/>
      <c r="Q33" s="44"/>
    </row>
    <row r="34" spans="1:17" x14ac:dyDescent="0.2">
      <c r="A34" s="44"/>
      <c r="B34" s="44"/>
      <c r="C34" s="44"/>
      <c r="D34" s="44"/>
      <c r="E34" s="44"/>
      <c r="F34" s="44"/>
      <c r="G34" s="44"/>
      <c r="H34" s="44"/>
      <c r="I34" s="44"/>
      <c r="J34" s="44"/>
      <c r="K34" s="44"/>
      <c r="L34" s="44"/>
      <c r="M34" s="44"/>
      <c r="N34" s="44"/>
      <c r="O34" s="44"/>
      <c r="P34" s="44"/>
      <c r="Q34" s="44"/>
    </row>
    <row r="35" spans="1:17" x14ac:dyDescent="0.2">
      <c r="A35" s="51" t="s">
        <v>14</v>
      </c>
      <c r="B35" s="51"/>
      <c r="C35" s="51"/>
      <c r="D35" s="51"/>
      <c r="E35" s="51"/>
      <c r="F35" s="51"/>
      <c r="G35" s="51"/>
      <c r="H35" s="51"/>
      <c r="I35" s="51"/>
      <c r="J35" s="51"/>
      <c r="K35" s="51"/>
      <c r="L35" s="51"/>
      <c r="M35" s="51"/>
      <c r="N35" s="51"/>
      <c r="O35" s="51"/>
      <c r="P35" s="51"/>
      <c r="Q35" s="51"/>
    </row>
    <row r="36" spans="1:17" x14ac:dyDescent="0.2">
      <c r="A36" s="44"/>
      <c r="B36" s="44"/>
      <c r="C36" s="44"/>
      <c r="D36" s="44"/>
      <c r="E36" s="44"/>
      <c r="F36" s="44"/>
      <c r="G36" s="44"/>
      <c r="H36" s="44"/>
      <c r="I36" s="44"/>
      <c r="J36" s="44"/>
      <c r="K36" s="44"/>
      <c r="L36" s="44"/>
      <c r="M36" s="44"/>
      <c r="N36" s="44"/>
      <c r="O36" s="44"/>
      <c r="P36" s="44"/>
      <c r="Q36" s="44"/>
    </row>
    <row r="37" spans="1:17" x14ac:dyDescent="0.2">
      <c r="A37" s="44"/>
      <c r="B37" s="34" t="s">
        <v>71</v>
      </c>
      <c r="C37" s="44"/>
      <c r="D37" s="44"/>
      <c r="E37" s="44"/>
      <c r="F37" s="34" t="s">
        <v>77</v>
      </c>
      <c r="G37" s="44"/>
      <c r="H37" s="44"/>
      <c r="I37" s="44"/>
      <c r="J37" s="44"/>
      <c r="K37" s="44"/>
      <c r="L37" s="44"/>
      <c r="M37" s="44"/>
      <c r="N37" s="44"/>
      <c r="O37" s="44"/>
      <c r="P37" s="44"/>
      <c r="Q37" s="44"/>
    </row>
    <row r="38" spans="1:17" x14ac:dyDescent="0.2">
      <c r="A38" s="44"/>
      <c r="B38" s="28">
        <v>1000</v>
      </c>
      <c r="C38" s="29">
        <v>1</v>
      </c>
      <c r="D38" s="44"/>
      <c r="E38" s="44"/>
      <c r="F38" s="28">
        <v>30</v>
      </c>
      <c r="G38" s="29">
        <v>1</v>
      </c>
      <c r="H38" s="44"/>
      <c r="I38" s="44"/>
      <c r="J38" s="102" t="s">
        <v>73</v>
      </c>
      <c r="K38" s="71"/>
      <c r="L38" s="71"/>
      <c r="M38" s="71"/>
      <c r="N38" s="72"/>
      <c r="O38" s="44"/>
      <c r="P38" s="44"/>
      <c r="Q38" s="44"/>
    </row>
    <row r="39" spans="1:17" x14ac:dyDescent="0.2">
      <c r="A39" s="44"/>
      <c r="B39" s="28">
        <v>800</v>
      </c>
      <c r="C39" s="28" t="s">
        <v>74</v>
      </c>
      <c r="D39" s="44"/>
      <c r="E39" s="44"/>
      <c r="F39" s="28">
        <v>30</v>
      </c>
      <c r="G39" s="28" t="s">
        <v>74</v>
      </c>
      <c r="H39" s="44"/>
      <c r="I39" s="44"/>
      <c r="J39" s="73"/>
      <c r="K39" s="101"/>
      <c r="L39" s="101"/>
      <c r="M39" s="101"/>
      <c r="N39" s="75"/>
      <c r="O39" s="44"/>
      <c r="P39" s="44"/>
      <c r="Q39" s="44"/>
    </row>
    <row r="40" spans="1:17" x14ac:dyDescent="0.2">
      <c r="A40" s="44"/>
      <c r="B40" s="44"/>
      <c r="C40" s="10">
        <f>(B39*C38)/B38</f>
        <v>0.8</v>
      </c>
      <c r="D40" s="44"/>
      <c r="E40" s="44"/>
      <c r="F40" s="44"/>
      <c r="G40" s="10">
        <f>(F39*G38)/F38</f>
        <v>1</v>
      </c>
      <c r="H40" s="44"/>
      <c r="I40" s="44"/>
      <c r="J40" s="73"/>
      <c r="K40" s="101"/>
      <c r="L40" s="101"/>
      <c r="M40" s="101"/>
      <c r="N40" s="75"/>
      <c r="O40" s="44"/>
      <c r="P40" s="44"/>
      <c r="Q40" s="44"/>
    </row>
    <row r="41" spans="1:17" x14ac:dyDescent="0.2">
      <c r="A41" s="44"/>
      <c r="B41" s="10" t="s">
        <v>75</v>
      </c>
      <c r="C41" s="10">
        <f>0.8-1</f>
        <v>-0.19999999999999996</v>
      </c>
      <c r="D41" s="44"/>
      <c r="E41" s="44"/>
      <c r="F41" s="10" t="s">
        <v>75</v>
      </c>
      <c r="G41" s="10">
        <f>G40-1</f>
        <v>0</v>
      </c>
      <c r="H41" s="44"/>
      <c r="I41" s="44"/>
      <c r="J41" s="73"/>
      <c r="K41" s="101"/>
      <c r="L41" s="101"/>
      <c r="M41" s="101"/>
      <c r="N41" s="75"/>
      <c r="O41" s="44"/>
      <c r="P41" s="44"/>
      <c r="Q41" s="44"/>
    </row>
    <row r="42" spans="1:17" x14ac:dyDescent="0.2">
      <c r="A42" s="44"/>
      <c r="B42" s="44"/>
      <c r="C42" s="44"/>
      <c r="D42" s="44"/>
      <c r="E42" s="44"/>
      <c r="F42" s="44"/>
      <c r="G42" s="44"/>
      <c r="H42" s="44"/>
      <c r="I42" s="44"/>
      <c r="J42" s="73"/>
      <c r="K42" s="101"/>
      <c r="L42" s="101"/>
      <c r="M42" s="101"/>
      <c r="N42" s="75"/>
      <c r="O42" s="44"/>
      <c r="P42" s="44"/>
      <c r="Q42" s="44"/>
    </row>
    <row r="43" spans="1:17" x14ac:dyDescent="0.2">
      <c r="A43" s="44"/>
      <c r="B43" s="44"/>
      <c r="C43" s="44"/>
      <c r="D43" s="44"/>
      <c r="E43" s="44"/>
      <c r="F43" s="44"/>
      <c r="G43" s="44"/>
      <c r="H43" s="44"/>
      <c r="I43" s="44"/>
      <c r="J43" s="73"/>
      <c r="K43" s="101"/>
      <c r="L43" s="101"/>
      <c r="M43" s="101"/>
      <c r="N43" s="75"/>
      <c r="O43" s="44"/>
      <c r="P43" s="44"/>
      <c r="Q43" s="44"/>
    </row>
    <row r="44" spans="1:17" x14ac:dyDescent="0.2">
      <c r="A44" s="44"/>
      <c r="B44" s="103" t="s">
        <v>76</v>
      </c>
      <c r="C44" s="69"/>
      <c r="D44" s="10">
        <f>G41/C41</f>
        <v>0</v>
      </c>
      <c r="E44" s="44"/>
      <c r="F44" s="44"/>
      <c r="G44" s="44"/>
      <c r="H44" s="44"/>
      <c r="I44" s="44"/>
      <c r="J44" s="73"/>
      <c r="K44" s="101"/>
      <c r="L44" s="101"/>
      <c r="M44" s="101"/>
      <c r="N44" s="75"/>
      <c r="O44" s="44"/>
      <c r="P44" s="44"/>
      <c r="Q44" s="44"/>
    </row>
    <row r="45" spans="1:17" x14ac:dyDescent="0.2">
      <c r="A45" s="44"/>
      <c r="B45" s="44"/>
      <c r="C45" s="44"/>
      <c r="D45" s="44"/>
      <c r="E45" s="44"/>
      <c r="F45" s="44"/>
      <c r="G45" s="44"/>
      <c r="H45" s="44"/>
      <c r="I45" s="44"/>
      <c r="J45" s="76"/>
      <c r="K45" s="65"/>
      <c r="L45" s="65"/>
      <c r="M45" s="65"/>
      <c r="N45" s="66"/>
      <c r="O45" s="44"/>
      <c r="P45" s="44"/>
      <c r="Q45" s="44"/>
    </row>
    <row r="46" spans="1:17" x14ac:dyDescent="0.2">
      <c r="A46" s="44"/>
      <c r="B46" s="44"/>
      <c r="C46" s="44"/>
      <c r="D46" s="44"/>
      <c r="E46" s="44"/>
      <c r="F46" s="44"/>
      <c r="G46" s="44"/>
      <c r="H46" s="44"/>
      <c r="I46" s="44"/>
      <c r="J46" s="44"/>
      <c r="K46" s="44"/>
      <c r="L46" s="44"/>
      <c r="M46" s="44"/>
      <c r="N46" s="44"/>
      <c r="O46" s="44"/>
      <c r="P46" s="44"/>
      <c r="Q46" s="44"/>
    </row>
    <row r="47" spans="1:17" x14ac:dyDescent="0.2">
      <c r="A47" s="44"/>
      <c r="B47" s="44"/>
      <c r="C47" s="44"/>
      <c r="D47" s="44"/>
      <c r="E47" s="44"/>
      <c r="F47" s="44"/>
      <c r="G47" s="44"/>
      <c r="H47" s="44"/>
      <c r="I47" s="44"/>
      <c r="J47" s="44"/>
      <c r="K47" s="44"/>
      <c r="L47" s="44"/>
      <c r="M47" s="44"/>
      <c r="N47" s="44"/>
      <c r="O47" s="44"/>
      <c r="P47" s="44"/>
      <c r="Q47" s="44"/>
    </row>
  </sheetData>
  <mergeCells count="5">
    <mergeCell ref="A23:Q23"/>
    <mergeCell ref="J25:N32"/>
    <mergeCell ref="B32:C32"/>
    <mergeCell ref="J38:N45"/>
    <mergeCell ref="B44:C4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6038-E47F-4384-8E64-11355C1D3D65}">
  <sheetPr>
    <tabColor rgb="FF66FF33"/>
  </sheetPr>
  <dimension ref="A3:P16"/>
  <sheetViews>
    <sheetView workbookViewId="0">
      <selection activeCell="H31" sqref="H31"/>
    </sheetView>
  </sheetViews>
  <sheetFormatPr baseColWidth="10" defaultRowHeight="12.75" x14ac:dyDescent="0.2"/>
  <cols>
    <col min="2" max="2" width="17.7109375" customWidth="1"/>
    <col min="3" max="3" width="26.85546875" customWidth="1"/>
    <col min="4" max="4" width="21.140625" customWidth="1"/>
  </cols>
  <sheetData>
    <row r="3" spans="1:16" ht="15" x14ac:dyDescent="0.25">
      <c r="A3" s="52"/>
      <c r="B3" s="52" t="s">
        <v>78</v>
      </c>
      <c r="C3" s="52"/>
      <c r="D3" s="52"/>
      <c r="E3" s="52"/>
      <c r="F3" s="52"/>
      <c r="G3" s="52"/>
      <c r="H3" s="52"/>
      <c r="I3" s="52"/>
      <c r="J3" s="52"/>
      <c r="K3" s="52"/>
      <c r="L3" s="52"/>
      <c r="M3" s="52"/>
      <c r="N3" s="52"/>
      <c r="O3" s="52"/>
      <c r="P3" s="52"/>
    </row>
    <row r="4" spans="1:16" x14ac:dyDescent="0.2">
      <c r="A4" s="44"/>
      <c r="B4" s="44"/>
      <c r="C4" s="44"/>
      <c r="D4" s="44"/>
      <c r="E4" s="44"/>
      <c r="F4" s="44"/>
      <c r="G4" s="44"/>
      <c r="H4" s="44"/>
      <c r="I4" s="44"/>
      <c r="J4" s="44"/>
      <c r="K4" s="44"/>
      <c r="L4" s="44"/>
      <c r="M4" s="44"/>
      <c r="N4" s="44"/>
      <c r="O4" s="44"/>
      <c r="P4" s="44"/>
    </row>
    <row r="5" spans="1:16" x14ac:dyDescent="0.2">
      <c r="A5" s="44"/>
      <c r="B5" s="104" t="s">
        <v>79</v>
      </c>
      <c r="C5" s="105"/>
      <c r="D5" s="105"/>
      <c r="E5" s="105"/>
      <c r="F5" s="105"/>
      <c r="G5" s="105"/>
      <c r="H5" s="105"/>
      <c r="I5" s="105"/>
      <c r="J5" s="44"/>
      <c r="K5" s="44"/>
      <c r="L5" s="44"/>
      <c r="M5" s="44"/>
      <c r="N5" s="44"/>
      <c r="O5" s="44"/>
      <c r="P5" s="44"/>
    </row>
    <row r="6" spans="1:16" x14ac:dyDescent="0.2">
      <c r="A6" s="44"/>
      <c r="B6" s="44"/>
      <c r="C6" s="44"/>
      <c r="D6" s="44"/>
      <c r="E6" s="44"/>
      <c r="F6" s="44"/>
      <c r="G6" s="44"/>
      <c r="H6" s="44"/>
      <c r="I6" s="44"/>
      <c r="J6" s="44"/>
      <c r="K6" s="44"/>
      <c r="L6" s="44"/>
      <c r="M6" s="44"/>
      <c r="N6" s="44"/>
      <c r="O6" s="44"/>
      <c r="P6" s="44"/>
    </row>
    <row r="7" spans="1:16" x14ac:dyDescent="0.2">
      <c r="A7" s="44"/>
      <c r="B7" s="53" t="s">
        <v>60</v>
      </c>
      <c r="C7" s="53" t="s">
        <v>80</v>
      </c>
      <c r="D7" s="53" t="s">
        <v>81</v>
      </c>
      <c r="E7" s="44"/>
      <c r="F7" s="44"/>
      <c r="G7" s="44"/>
      <c r="H7" s="44"/>
      <c r="I7" s="44"/>
      <c r="J7" s="44"/>
      <c r="K7" s="44"/>
      <c r="L7" s="44"/>
      <c r="M7" s="44"/>
      <c r="N7" s="44"/>
      <c r="O7" s="44"/>
      <c r="P7" s="44"/>
    </row>
    <row r="8" spans="1:16" x14ac:dyDescent="0.2">
      <c r="A8" s="44"/>
      <c r="B8" s="53"/>
      <c r="C8" s="53" t="s">
        <v>82</v>
      </c>
      <c r="D8" s="53" t="s">
        <v>83</v>
      </c>
      <c r="E8" s="44"/>
      <c r="F8" s="44"/>
      <c r="G8" s="44"/>
      <c r="H8" s="44"/>
      <c r="I8" s="44"/>
      <c r="J8" s="44"/>
      <c r="K8" s="44"/>
      <c r="L8" s="44"/>
      <c r="M8" s="44"/>
      <c r="N8" s="44"/>
      <c r="O8" s="44"/>
      <c r="P8" s="44"/>
    </row>
    <row r="9" spans="1:16" x14ac:dyDescent="0.2">
      <c r="A9" s="44"/>
      <c r="B9" s="53" t="s">
        <v>84</v>
      </c>
      <c r="C9" s="53" t="s">
        <v>85</v>
      </c>
      <c r="D9" s="53" t="s">
        <v>85</v>
      </c>
      <c r="E9" s="44"/>
      <c r="F9" s="44"/>
      <c r="G9" s="44"/>
      <c r="H9" s="44"/>
      <c r="I9" s="44"/>
      <c r="J9" s="44"/>
      <c r="K9" s="44"/>
      <c r="L9" s="44"/>
      <c r="M9" s="44"/>
      <c r="N9" s="44"/>
      <c r="O9" s="44"/>
      <c r="P9" s="44"/>
    </row>
    <row r="10" spans="1:16" x14ac:dyDescent="0.2">
      <c r="A10" s="44"/>
      <c r="B10" s="53">
        <v>1500</v>
      </c>
      <c r="C10" s="53">
        <v>4200</v>
      </c>
      <c r="D10" s="53">
        <v>2000</v>
      </c>
      <c r="E10" s="44"/>
      <c r="F10" s="47"/>
      <c r="G10" s="44">
        <f>+((C11-C10)/C10)/(($B11-$B10)/$B10)*-1</f>
        <v>0.14285714285714285</v>
      </c>
      <c r="H10" s="44">
        <f>+((D11-D10)/D10)/(($B11-$B10)/$B10)*-1</f>
        <v>0.60000000000000009</v>
      </c>
      <c r="I10" s="44"/>
      <c r="J10" s="44"/>
      <c r="K10" s="44"/>
      <c r="L10" s="44"/>
      <c r="M10" s="44"/>
      <c r="N10" s="44"/>
      <c r="O10" s="44"/>
      <c r="P10" s="44"/>
    </row>
    <row r="11" spans="1:16" x14ac:dyDescent="0.2">
      <c r="A11" s="44"/>
      <c r="B11" s="53">
        <v>2000</v>
      </c>
      <c r="C11" s="53">
        <v>4000</v>
      </c>
      <c r="D11" s="53">
        <v>1600</v>
      </c>
      <c r="E11" s="44"/>
      <c r="F11" s="44"/>
      <c r="G11" s="44">
        <f t="shared" ref="G11:H11" si="0">+((C12-C11)/C11)/(($B12-$B11)/$B11)*-1</f>
        <v>0.2</v>
      </c>
      <c r="H11" s="44">
        <f t="shared" si="0"/>
        <v>1</v>
      </c>
      <c r="I11" s="44"/>
      <c r="J11" s="44"/>
      <c r="K11" s="44"/>
      <c r="L11" s="44"/>
      <c r="M11" s="44"/>
      <c r="N11" s="44"/>
      <c r="O11" s="44"/>
      <c r="P11" s="44"/>
    </row>
    <row r="12" spans="1:16" x14ac:dyDescent="0.2">
      <c r="A12" s="44"/>
      <c r="B12" s="53">
        <v>2500</v>
      </c>
      <c r="C12" s="53">
        <v>3800</v>
      </c>
      <c r="D12" s="53">
        <v>1200</v>
      </c>
      <c r="E12" s="44"/>
      <c r="F12" s="44"/>
      <c r="G12" s="44">
        <f>+((C13-C12)/C12)/(($B13-$B12)/$B12)*-1</f>
        <v>0.26315789473684209</v>
      </c>
      <c r="H12" s="44">
        <f>+((D13-D12)/D12)/(($B13-$B12)/$B12)*-1</f>
        <v>1.6666666666666665</v>
      </c>
      <c r="I12" s="44"/>
      <c r="J12" s="44"/>
      <c r="K12" s="44"/>
      <c r="L12" s="44"/>
      <c r="M12" s="44"/>
      <c r="N12" s="44"/>
      <c r="O12" s="44"/>
      <c r="P12" s="44"/>
    </row>
    <row r="13" spans="1:16" x14ac:dyDescent="0.2">
      <c r="A13" s="44"/>
      <c r="B13" s="53">
        <v>3000</v>
      </c>
      <c r="C13" s="53">
        <v>3600</v>
      </c>
      <c r="D13" s="53">
        <v>800</v>
      </c>
      <c r="E13" s="44"/>
      <c r="F13" s="44"/>
      <c r="G13" s="44"/>
      <c r="H13" s="44"/>
      <c r="I13" s="44"/>
      <c r="J13" s="44"/>
      <c r="K13" s="44"/>
      <c r="L13" s="44"/>
      <c r="M13" s="44"/>
      <c r="N13" s="44"/>
      <c r="O13" s="44"/>
      <c r="P13" s="44"/>
    </row>
    <row r="14" spans="1:16" x14ac:dyDescent="0.2">
      <c r="A14" s="44"/>
      <c r="B14" s="44"/>
      <c r="C14" s="44"/>
      <c r="D14" s="44"/>
      <c r="E14" s="44"/>
      <c r="F14" s="44"/>
      <c r="G14" s="44"/>
      <c r="H14" s="44"/>
      <c r="I14" s="44"/>
      <c r="J14" s="44"/>
      <c r="K14" s="44"/>
      <c r="L14" s="44"/>
      <c r="M14" s="44"/>
      <c r="N14" s="44"/>
      <c r="O14" s="44"/>
      <c r="P14" s="44"/>
    </row>
    <row r="15" spans="1:16" x14ac:dyDescent="0.2">
      <c r="A15" s="44"/>
      <c r="B15" s="104" t="s">
        <v>86</v>
      </c>
      <c r="C15" s="104"/>
      <c r="D15" s="104"/>
      <c r="E15" s="104"/>
      <c r="F15" s="104"/>
      <c r="G15" s="104"/>
      <c r="H15" s="104"/>
      <c r="I15" s="104"/>
      <c r="J15" s="44"/>
      <c r="K15" s="44"/>
      <c r="L15" s="44"/>
      <c r="M15" s="44"/>
      <c r="N15" s="44"/>
      <c r="O15" s="44"/>
      <c r="P15" s="44"/>
    </row>
    <row r="16" spans="1:16" x14ac:dyDescent="0.2">
      <c r="A16" s="44"/>
      <c r="B16" s="105" t="s">
        <v>87</v>
      </c>
      <c r="C16" s="105"/>
      <c r="D16" s="105"/>
      <c r="E16" s="105"/>
      <c r="F16" s="105"/>
      <c r="G16" s="105"/>
      <c r="H16" s="105"/>
      <c r="I16" s="105"/>
      <c r="J16" s="44"/>
      <c r="K16" s="44"/>
      <c r="L16" s="44"/>
      <c r="M16" s="44"/>
      <c r="N16" s="44"/>
      <c r="O16" s="44"/>
      <c r="P16" s="44"/>
    </row>
  </sheetData>
  <mergeCells count="3">
    <mergeCell ref="B5:I5"/>
    <mergeCell ref="B15:I15"/>
    <mergeCell ref="B16:I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8E847-D705-4D5A-85A8-C5222DEABCC3}">
  <sheetPr>
    <tabColor rgb="FF66FF33"/>
  </sheetPr>
  <dimension ref="A4:N43"/>
  <sheetViews>
    <sheetView workbookViewId="0">
      <selection activeCell="H45" sqref="H45"/>
    </sheetView>
  </sheetViews>
  <sheetFormatPr baseColWidth="10" defaultRowHeight="12.75" x14ac:dyDescent="0.2"/>
  <cols>
    <col min="6" max="6" width="14.140625" customWidth="1"/>
    <col min="7" max="7" width="18.140625" customWidth="1"/>
    <col min="14" max="14" width="17.85546875" customWidth="1"/>
  </cols>
  <sheetData>
    <row r="4" spans="1:14" x14ac:dyDescent="0.2">
      <c r="A4" s="105" t="s">
        <v>88</v>
      </c>
      <c r="B4" s="105"/>
      <c r="C4" s="105"/>
      <c r="D4" s="105"/>
      <c r="E4" s="105"/>
      <c r="F4" s="105"/>
      <c r="G4" s="105"/>
      <c r="H4" s="105"/>
      <c r="I4" s="105"/>
      <c r="J4" s="105"/>
      <c r="K4" s="44"/>
      <c r="L4" s="44"/>
      <c r="M4" s="44"/>
      <c r="N4" s="44"/>
    </row>
    <row r="5" spans="1:14" x14ac:dyDescent="0.2">
      <c r="A5" s="44"/>
      <c r="B5" s="44"/>
      <c r="C5" s="44"/>
      <c r="D5" s="44"/>
      <c r="E5" s="44"/>
      <c r="F5" s="44"/>
      <c r="G5" s="44"/>
      <c r="H5" s="44"/>
      <c r="I5" s="44"/>
      <c r="J5" s="44"/>
      <c r="K5" s="44"/>
      <c r="L5" s="44"/>
      <c r="M5" s="44"/>
      <c r="N5" s="44"/>
    </row>
    <row r="6" spans="1:14" x14ac:dyDescent="0.2">
      <c r="A6" s="44"/>
      <c r="B6" s="53" t="s">
        <v>60</v>
      </c>
      <c r="C6" s="107" t="s">
        <v>89</v>
      </c>
      <c r="D6" s="107"/>
      <c r="E6" s="107"/>
      <c r="F6" s="44"/>
      <c r="G6" s="44"/>
      <c r="H6" s="44"/>
      <c r="I6" s="44"/>
      <c r="J6" s="44"/>
      <c r="K6" s="44"/>
      <c r="L6" s="44"/>
      <c r="M6" s="44"/>
      <c r="N6" s="44"/>
    </row>
    <row r="7" spans="1:14" x14ac:dyDescent="0.2">
      <c r="A7" s="44"/>
      <c r="B7" s="54">
        <v>45</v>
      </c>
      <c r="C7" s="107">
        <v>100</v>
      </c>
      <c r="D7" s="107"/>
      <c r="E7" s="107"/>
      <c r="F7" s="44"/>
      <c r="G7" s="44"/>
      <c r="H7" s="44"/>
      <c r="I7" s="44"/>
      <c r="J7" s="44"/>
      <c r="K7" s="44"/>
      <c r="L7" s="44"/>
      <c r="M7" s="44"/>
      <c r="N7" s="44"/>
    </row>
    <row r="8" spans="1:14" x14ac:dyDescent="0.2">
      <c r="A8" s="44"/>
      <c r="B8" s="54">
        <v>40</v>
      </c>
      <c r="C8" s="107">
        <v>200</v>
      </c>
      <c r="D8" s="107"/>
      <c r="E8" s="107"/>
      <c r="F8" s="44"/>
      <c r="G8" s="44"/>
      <c r="H8" s="44"/>
      <c r="I8" s="44"/>
      <c r="J8" s="44"/>
      <c r="K8" s="44"/>
      <c r="L8" s="44"/>
      <c r="M8" s="44"/>
      <c r="N8" s="44"/>
    </row>
    <row r="9" spans="1:14" x14ac:dyDescent="0.2">
      <c r="A9" s="44"/>
      <c r="B9" s="54">
        <v>30</v>
      </c>
      <c r="C9" s="107">
        <v>400</v>
      </c>
      <c r="D9" s="107"/>
      <c r="E9" s="107"/>
      <c r="F9" s="44"/>
      <c r="G9" s="44"/>
      <c r="H9" s="44"/>
      <c r="I9" s="44"/>
      <c r="J9" s="44"/>
      <c r="K9" s="44"/>
      <c r="L9" s="44"/>
      <c r="M9" s="44"/>
      <c r="N9" s="44"/>
    </row>
    <row r="10" spans="1:14" x14ac:dyDescent="0.2">
      <c r="A10" s="44"/>
      <c r="B10" s="54">
        <v>25</v>
      </c>
      <c r="C10" s="107">
        <v>500</v>
      </c>
      <c r="D10" s="107"/>
      <c r="E10" s="107"/>
      <c r="F10" s="44"/>
      <c r="G10" s="44"/>
      <c r="H10" s="44"/>
      <c r="I10" s="44"/>
      <c r="J10" s="44"/>
      <c r="K10" s="44"/>
      <c r="L10" s="44"/>
      <c r="M10" s="44"/>
      <c r="N10" s="44"/>
    </row>
    <row r="11" spans="1:14" x14ac:dyDescent="0.2">
      <c r="A11" s="44"/>
      <c r="B11" s="54">
        <v>20</v>
      </c>
      <c r="C11" s="107">
        <v>600</v>
      </c>
      <c r="D11" s="107"/>
      <c r="E11" s="107"/>
      <c r="F11" s="44"/>
      <c r="G11" s="44"/>
      <c r="H11" s="44"/>
      <c r="I11" s="44"/>
      <c r="J11" s="44"/>
      <c r="K11" s="44"/>
      <c r="L11" s="44"/>
      <c r="M11" s="44"/>
      <c r="N11" s="44"/>
    </row>
    <row r="12" spans="1:14" x14ac:dyDescent="0.2">
      <c r="A12" s="44"/>
      <c r="B12" s="54">
        <v>10</v>
      </c>
      <c r="C12" s="107">
        <v>800</v>
      </c>
      <c r="D12" s="107"/>
      <c r="E12" s="107"/>
      <c r="F12" s="44"/>
      <c r="G12" s="44"/>
      <c r="H12" s="44"/>
      <c r="I12" s="44"/>
      <c r="J12" s="44"/>
      <c r="K12" s="44"/>
      <c r="L12" s="44"/>
      <c r="M12" s="44"/>
      <c r="N12" s="44"/>
    </row>
    <row r="13" spans="1:14" x14ac:dyDescent="0.2">
      <c r="A13" s="44"/>
      <c r="B13" s="54">
        <v>5</v>
      </c>
      <c r="C13" s="107">
        <v>900</v>
      </c>
      <c r="D13" s="107"/>
      <c r="E13" s="107"/>
      <c r="F13" s="44"/>
      <c r="G13" s="44"/>
      <c r="H13" s="44"/>
      <c r="I13" s="44"/>
      <c r="J13" s="44"/>
      <c r="K13" s="44"/>
      <c r="L13" s="44"/>
      <c r="M13" s="44"/>
      <c r="N13" s="44"/>
    </row>
    <row r="14" spans="1:14" x14ac:dyDescent="0.2">
      <c r="A14" s="44"/>
      <c r="B14" s="54">
        <v>2</v>
      </c>
      <c r="C14" s="107">
        <v>950</v>
      </c>
      <c r="D14" s="107"/>
      <c r="E14" s="107"/>
      <c r="F14" s="44"/>
      <c r="G14" s="44"/>
      <c r="H14" s="44"/>
      <c r="I14" s="44"/>
      <c r="J14" s="44"/>
      <c r="K14" s="44"/>
      <c r="L14" s="44"/>
      <c r="M14" s="44"/>
      <c r="N14" s="44"/>
    </row>
    <row r="15" spans="1:14" x14ac:dyDescent="0.2">
      <c r="A15" s="44"/>
      <c r="B15" s="54">
        <v>0</v>
      </c>
      <c r="C15" s="107">
        <v>1000</v>
      </c>
      <c r="D15" s="107"/>
      <c r="E15" s="107"/>
      <c r="F15" s="44"/>
      <c r="G15" s="44"/>
      <c r="H15" s="44"/>
      <c r="I15" s="44"/>
      <c r="J15" s="44"/>
      <c r="K15" s="44"/>
      <c r="L15" s="44"/>
      <c r="M15" s="44"/>
      <c r="N15" s="44"/>
    </row>
    <row r="16" spans="1:14" x14ac:dyDescent="0.2">
      <c r="A16" s="44"/>
      <c r="B16" s="44"/>
      <c r="C16" s="44"/>
      <c r="D16" s="44"/>
      <c r="E16" s="44"/>
      <c r="F16" s="44"/>
      <c r="G16" s="44"/>
      <c r="H16" s="44"/>
      <c r="I16" s="44"/>
      <c r="J16" s="44"/>
      <c r="K16" s="44"/>
      <c r="L16" s="44"/>
      <c r="M16" s="44"/>
      <c r="N16" s="44"/>
    </row>
    <row r="17" spans="1:14" x14ac:dyDescent="0.2">
      <c r="A17" s="44"/>
      <c r="B17" s="44"/>
      <c r="C17" s="44"/>
      <c r="D17" s="44"/>
      <c r="E17" s="44"/>
      <c r="F17" s="44"/>
      <c r="G17" s="44"/>
      <c r="H17" s="44"/>
      <c r="I17" s="44"/>
      <c r="J17" s="44"/>
      <c r="K17" s="44"/>
      <c r="L17" s="44"/>
      <c r="M17" s="44"/>
      <c r="N17" s="44"/>
    </row>
    <row r="18" spans="1:14" x14ac:dyDescent="0.2">
      <c r="A18" s="44" t="s">
        <v>90</v>
      </c>
      <c r="B18" s="44"/>
      <c r="C18" s="44"/>
      <c r="D18" s="44"/>
      <c r="E18" s="44"/>
      <c r="F18" s="44"/>
      <c r="G18" s="44"/>
      <c r="H18" s="44"/>
      <c r="I18" s="44"/>
      <c r="J18" s="44"/>
      <c r="K18" s="44"/>
      <c r="L18" s="44"/>
      <c r="M18" s="44"/>
      <c r="N18" s="44"/>
    </row>
    <row r="19" spans="1:14" x14ac:dyDescent="0.2">
      <c r="A19" s="44"/>
      <c r="B19" s="44"/>
      <c r="C19" s="44"/>
      <c r="D19" s="44"/>
      <c r="E19" s="44"/>
      <c r="F19" s="44"/>
      <c r="G19" s="44"/>
      <c r="H19" s="44"/>
      <c r="I19" s="44"/>
      <c r="J19" s="44"/>
      <c r="K19" s="44"/>
      <c r="L19" s="44"/>
      <c r="M19" s="44"/>
      <c r="N19" s="44"/>
    </row>
    <row r="20" spans="1:14" x14ac:dyDescent="0.2">
      <c r="A20" s="44" t="s">
        <v>91</v>
      </c>
      <c r="B20" s="44"/>
      <c r="C20" s="44"/>
      <c r="D20" s="44"/>
      <c r="E20" s="44"/>
      <c r="F20" s="44"/>
      <c r="G20" s="44"/>
      <c r="H20" s="44"/>
      <c r="I20" s="44"/>
      <c r="J20" s="44"/>
      <c r="K20" s="44"/>
      <c r="L20" s="44"/>
      <c r="M20" s="44"/>
      <c r="N20" s="44"/>
    </row>
    <row r="21" spans="1:14" x14ac:dyDescent="0.2">
      <c r="A21" s="44" t="s">
        <v>92</v>
      </c>
      <c r="B21" s="44"/>
      <c r="C21" s="44"/>
      <c r="D21" s="44"/>
      <c r="E21" s="44"/>
      <c r="F21" s="44"/>
      <c r="G21" s="44"/>
      <c r="H21" s="44"/>
      <c r="I21" s="44"/>
      <c r="J21" s="44"/>
      <c r="K21" s="44"/>
      <c r="L21" s="44"/>
      <c r="M21" s="44"/>
      <c r="N21" s="44"/>
    </row>
    <row r="22" spans="1:14" x14ac:dyDescent="0.2">
      <c r="A22" s="44" t="s">
        <v>93</v>
      </c>
      <c r="B22" s="44"/>
      <c r="C22" s="44"/>
      <c r="D22" s="44"/>
      <c r="E22" s="44"/>
      <c r="F22" s="44"/>
      <c r="G22" s="44"/>
      <c r="H22" s="44"/>
      <c r="I22" s="44"/>
      <c r="J22" s="44"/>
      <c r="K22" s="44"/>
      <c r="L22" s="44"/>
      <c r="M22" s="44"/>
      <c r="N22" s="44"/>
    </row>
    <row r="23" spans="1:14" x14ac:dyDescent="0.2">
      <c r="A23" s="44"/>
      <c r="B23" s="44"/>
      <c r="C23" s="44"/>
      <c r="D23" s="44"/>
      <c r="E23" s="44"/>
      <c r="F23" s="44"/>
      <c r="G23" s="44"/>
      <c r="H23" s="44"/>
      <c r="I23" s="44"/>
      <c r="J23" s="44"/>
      <c r="K23" s="44"/>
      <c r="L23" s="44"/>
      <c r="M23" s="44"/>
      <c r="N23" s="44"/>
    </row>
    <row r="24" spans="1:14" x14ac:dyDescent="0.2">
      <c r="A24" s="44"/>
      <c r="B24" s="44"/>
      <c r="C24" s="44"/>
      <c r="D24" s="44"/>
      <c r="E24" s="44"/>
      <c r="F24" s="44"/>
      <c r="G24" s="44"/>
      <c r="H24" s="44"/>
      <c r="I24" s="44"/>
      <c r="J24" s="44"/>
      <c r="K24" s="44"/>
      <c r="L24" s="44"/>
      <c r="M24" s="44"/>
      <c r="N24" s="44"/>
    </row>
    <row r="25" spans="1:14" ht="15" x14ac:dyDescent="0.25">
      <c r="A25" s="52"/>
      <c r="B25" s="52" t="s">
        <v>94</v>
      </c>
      <c r="C25" s="52"/>
      <c r="D25" s="52"/>
      <c r="E25" s="52"/>
      <c r="F25" s="52"/>
      <c r="G25" s="52"/>
      <c r="H25" s="52"/>
      <c r="I25" s="52"/>
      <c r="J25" s="52"/>
      <c r="K25" s="52"/>
      <c r="L25" s="52"/>
      <c r="M25" s="52"/>
      <c r="N25" s="52"/>
    </row>
    <row r="26" spans="1:14" x14ac:dyDescent="0.2">
      <c r="A26" s="44"/>
      <c r="B26" s="44"/>
      <c r="C26" s="44"/>
      <c r="D26" s="44"/>
      <c r="E26" s="44"/>
      <c r="F26" s="44"/>
      <c r="G26" s="44"/>
      <c r="H26" s="44"/>
      <c r="I26" s="44"/>
      <c r="J26" s="44"/>
      <c r="K26" s="44"/>
      <c r="L26" s="44"/>
      <c r="M26" s="44"/>
      <c r="N26" s="44"/>
    </row>
    <row r="27" spans="1:14" ht="15" x14ac:dyDescent="0.25">
      <c r="A27" s="44" t="s">
        <v>95</v>
      </c>
      <c r="B27" s="55" t="s">
        <v>60</v>
      </c>
      <c r="C27" s="106" t="s">
        <v>89</v>
      </c>
      <c r="D27" s="106"/>
      <c r="E27" s="106"/>
      <c r="F27" s="55" t="s">
        <v>96</v>
      </c>
      <c r="G27" s="55" t="s">
        <v>97</v>
      </c>
      <c r="H27" s="44"/>
      <c r="I27" s="44"/>
      <c r="J27" s="44"/>
      <c r="K27" s="44"/>
      <c r="L27" s="44"/>
      <c r="M27" s="44"/>
      <c r="N27" s="44"/>
    </row>
    <row r="28" spans="1:14" x14ac:dyDescent="0.2">
      <c r="A28" s="44"/>
      <c r="B28" s="54">
        <v>45</v>
      </c>
      <c r="C28" s="107">
        <v>100</v>
      </c>
      <c r="D28" s="107"/>
      <c r="E28" s="107"/>
      <c r="F28" s="56">
        <f>+((C29-C28)/C28)/((B29-B28)/B28)*-1</f>
        <v>9</v>
      </c>
      <c r="G28" s="54">
        <f>+B28*C28</f>
        <v>4500</v>
      </c>
      <c r="H28" s="44"/>
      <c r="I28" s="44"/>
      <c r="J28" s="44"/>
      <c r="K28" s="44"/>
      <c r="L28" s="44"/>
      <c r="M28" s="44"/>
      <c r="N28" s="44"/>
    </row>
    <row r="29" spans="1:14" x14ac:dyDescent="0.2">
      <c r="A29" s="44"/>
      <c r="B29" s="54">
        <v>40</v>
      </c>
      <c r="C29" s="107">
        <v>200</v>
      </c>
      <c r="D29" s="107"/>
      <c r="E29" s="107"/>
      <c r="F29" s="56">
        <f t="shared" ref="F29:F35" si="0">+((C30-C29)/C29)/((B30-B29)/B29)*-1</f>
        <v>4</v>
      </c>
      <c r="G29" s="54">
        <f t="shared" ref="G29:G36" si="1">+B29*C29</f>
        <v>8000</v>
      </c>
      <c r="H29" s="44"/>
      <c r="I29" s="44"/>
      <c r="J29" s="44"/>
      <c r="K29" s="44"/>
      <c r="L29" s="44"/>
      <c r="M29" s="44"/>
      <c r="N29" s="44"/>
    </row>
    <row r="30" spans="1:14" x14ac:dyDescent="0.2">
      <c r="A30" s="44"/>
      <c r="B30" s="54">
        <v>30</v>
      </c>
      <c r="C30" s="107">
        <v>400</v>
      </c>
      <c r="D30" s="107"/>
      <c r="E30" s="107"/>
      <c r="F30" s="56">
        <f t="shared" si="0"/>
        <v>1.5</v>
      </c>
      <c r="G30" s="54">
        <f t="shared" si="1"/>
        <v>12000</v>
      </c>
      <c r="H30" s="44"/>
      <c r="I30" s="44"/>
      <c r="J30" s="44"/>
      <c r="K30" s="44"/>
      <c r="L30" s="44"/>
      <c r="M30" s="44"/>
      <c r="N30" s="44"/>
    </row>
    <row r="31" spans="1:14" x14ac:dyDescent="0.2">
      <c r="A31" s="44"/>
      <c r="B31" s="57">
        <v>25</v>
      </c>
      <c r="C31" s="108">
        <v>500</v>
      </c>
      <c r="D31" s="108"/>
      <c r="E31" s="108"/>
      <c r="F31" s="58">
        <f t="shared" si="0"/>
        <v>1</v>
      </c>
      <c r="G31" s="57">
        <f>+B31*C31</f>
        <v>12500</v>
      </c>
      <c r="H31" s="44"/>
      <c r="I31" s="44"/>
      <c r="J31" s="44"/>
      <c r="K31" s="44"/>
      <c r="L31" s="44"/>
      <c r="M31" s="44"/>
      <c r="N31" s="44"/>
    </row>
    <row r="32" spans="1:14" x14ac:dyDescent="0.2">
      <c r="A32" s="44"/>
      <c r="B32" s="54">
        <v>20</v>
      </c>
      <c r="C32" s="107">
        <v>600</v>
      </c>
      <c r="D32" s="107"/>
      <c r="E32" s="107"/>
      <c r="F32" s="56">
        <f t="shared" si="0"/>
        <v>0.66666666666666663</v>
      </c>
      <c r="G32" s="54">
        <f t="shared" si="1"/>
        <v>12000</v>
      </c>
      <c r="H32" s="44"/>
      <c r="I32" s="44"/>
      <c r="J32" s="44"/>
      <c r="K32" s="44"/>
      <c r="L32" s="44"/>
      <c r="M32" s="44"/>
      <c r="N32" s="44"/>
    </row>
    <row r="33" spans="1:14" x14ac:dyDescent="0.2">
      <c r="A33" s="44"/>
      <c r="B33" s="54">
        <v>10</v>
      </c>
      <c r="C33" s="107">
        <v>800</v>
      </c>
      <c r="D33" s="107"/>
      <c r="E33" s="107"/>
      <c r="F33" s="56">
        <f t="shared" si="0"/>
        <v>0.25</v>
      </c>
      <c r="G33" s="54">
        <f t="shared" si="1"/>
        <v>8000</v>
      </c>
      <c r="H33" s="44"/>
      <c r="I33" s="44"/>
      <c r="J33" s="44"/>
      <c r="K33" s="44"/>
      <c r="L33" s="44"/>
      <c r="M33" s="44"/>
      <c r="N33" s="44"/>
    </row>
    <row r="34" spans="1:14" x14ac:dyDescent="0.2">
      <c r="A34" s="44"/>
      <c r="B34" s="54">
        <v>5</v>
      </c>
      <c r="C34" s="107">
        <v>900</v>
      </c>
      <c r="D34" s="107"/>
      <c r="E34" s="107"/>
      <c r="F34" s="56">
        <f t="shared" si="0"/>
        <v>9.2592592592592587E-2</v>
      </c>
      <c r="G34" s="54">
        <f t="shared" si="1"/>
        <v>4500</v>
      </c>
      <c r="H34" s="44"/>
      <c r="I34" s="44"/>
      <c r="J34" s="44"/>
      <c r="K34" s="44"/>
      <c r="L34" s="44"/>
      <c r="M34" s="44"/>
      <c r="N34" s="44"/>
    </row>
    <row r="35" spans="1:14" x14ac:dyDescent="0.2">
      <c r="A35" s="44"/>
      <c r="B35" s="54">
        <v>2</v>
      </c>
      <c r="C35" s="107">
        <v>950</v>
      </c>
      <c r="D35" s="107"/>
      <c r="E35" s="107"/>
      <c r="F35" s="56">
        <f t="shared" si="0"/>
        <v>5.2631578947368418E-2</v>
      </c>
      <c r="G35" s="54">
        <f t="shared" si="1"/>
        <v>1900</v>
      </c>
      <c r="H35" s="44"/>
      <c r="I35" s="44"/>
      <c r="J35" s="44"/>
      <c r="K35" s="44"/>
      <c r="L35" s="44"/>
      <c r="M35" s="44"/>
      <c r="N35" s="44"/>
    </row>
    <row r="36" spans="1:14" x14ac:dyDescent="0.2">
      <c r="A36" s="44"/>
      <c r="B36" s="54">
        <v>0</v>
      </c>
      <c r="C36" s="107">
        <v>1000</v>
      </c>
      <c r="D36" s="107"/>
      <c r="E36" s="107"/>
      <c r="F36" s="56" t="e">
        <f>+((C37-C36)/C36)/((B37-B36)/B36)*-1</f>
        <v>#DIV/0!</v>
      </c>
      <c r="G36" s="54">
        <f t="shared" si="1"/>
        <v>0</v>
      </c>
      <c r="H36" s="44"/>
      <c r="I36" s="44"/>
      <c r="J36" s="44"/>
      <c r="K36" s="44"/>
      <c r="L36" s="44"/>
      <c r="M36" s="44"/>
      <c r="N36" s="44"/>
    </row>
    <row r="37" spans="1:14" x14ac:dyDescent="0.2">
      <c r="A37" s="44"/>
      <c r="B37" s="44"/>
      <c r="C37" s="44"/>
      <c r="D37" s="44"/>
      <c r="E37" s="44"/>
      <c r="F37" s="44"/>
      <c r="G37" s="44"/>
      <c r="H37" s="44"/>
      <c r="I37" s="44"/>
      <c r="J37" s="44"/>
      <c r="K37" s="44"/>
      <c r="L37" s="44"/>
      <c r="M37" s="44"/>
      <c r="N37" s="44"/>
    </row>
    <row r="38" spans="1:14" x14ac:dyDescent="0.2">
      <c r="A38" s="44"/>
      <c r="B38" s="44"/>
      <c r="C38" s="44"/>
      <c r="D38" s="44"/>
      <c r="E38" s="44"/>
      <c r="F38" s="44"/>
      <c r="G38" s="44"/>
      <c r="H38" s="44"/>
      <c r="I38" s="44"/>
      <c r="J38" s="44"/>
      <c r="K38" s="44"/>
      <c r="L38" s="44"/>
      <c r="M38" s="44"/>
      <c r="N38" s="44"/>
    </row>
    <row r="39" spans="1:14" x14ac:dyDescent="0.2">
      <c r="A39" s="44"/>
      <c r="B39" s="44"/>
      <c r="C39" s="44"/>
      <c r="D39" s="44"/>
      <c r="E39" s="44"/>
      <c r="F39" s="44"/>
      <c r="G39" s="44"/>
      <c r="H39" s="44"/>
      <c r="I39" s="44"/>
      <c r="J39" s="44"/>
      <c r="K39" s="44"/>
      <c r="L39" s="44"/>
      <c r="M39" s="44"/>
      <c r="N39" s="44"/>
    </row>
    <row r="40" spans="1:14" x14ac:dyDescent="0.2">
      <c r="A40" s="44"/>
      <c r="B40" s="44"/>
      <c r="C40" s="44"/>
      <c r="D40" s="44"/>
      <c r="E40" s="44"/>
      <c r="F40" s="44"/>
      <c r="G40" s="44"/>
      <c r="H40" s="44"/>
      <c r="I40" s="44"/>
      <c r="J40" s="44"/>
      <c r="K40" s="44"/>
      <c r="L40" s="44"/>
      <c r="M40" s="44"/>
      <c r="N40" s="44"/>
    </row>
    <row r="41" spans="1:14" x14ac:dyDescent="0.2">
      <c r="A41" s="44"/>
      <c r="B41" s="44"/>
      <c r="C41" s="44"/>
      <c r="D41" s="44"/>
      <c r="E41" s="44"/>
      <c r="F41" s="44"/>
      <c r="G41" s="44"/>
      <c r="H41" s="44"/>
      <c r="I41" s="44"/>
      <c r="J41" s="44"/>
      <c r="K41" s="44"/>
      <c r="L41" s="44"/>
      <c r="M41" s="44"/>
      <c r="N41" s="44"/>
    </row>
    <row r="42" spans="1:14" x14ac:dyDescent="0.2">
      <c r="A42" s="44"/>
      <c r="B42" s="44"/>
      <c r="C42" s="44"/>
      <c r="D42" s="44"/>
      <c r="E42" s="44"/>
      <c r="F42" s="44"/>
      <c r="G42" s="44"/>
      <c r="H42" s="44"/>
      <c r="I42" s="44"/>
      <c r="J42" s="44"/>
      <c r="K42" s="44"/>
      <c r="L42" s="44"/>
      <c r="M42" s="44"/>
      <c r="N42" s="44"/>
    </row>
    <row r="43" spans="1:14" x14ac:dyDescent="0.2">
      <c r="A43" s="44"/>
      <c r="B43" s="44"/>
      <c r="C43" s="44"/>
      <c r="D43" s="44"/>
      <c r="E43" s="44"/>
      <c r="F43" s="44"/>
      <c r="G43" s="44"/>
      <c r="H43" s="44"/>
      <c r="I43" s="44"/>
      <c r="J43" s="44"/>
      <c r="K43" s="44"/>
      <c r="L43" s="44"/>
      <c r="M43" s="44"/>
      <c r="N43" s="44"/>
    </row>
  </sheetData>
  <mergeCells count="21">
    <mergeCell ref="C34:E34"/>
    <mergeCell ref="C35:E35"/>
    <mergeCell ref="C36:E36"/>
    <mergeCell ref="C28:E28"/>
    <mergeCell ref="C29:E29"/>
    <mergeCell ref="C30:E30"/>
    <mergeCell ref="C31:E31"/>
    <mergeCell ref="C32:E32"/>
    <mergeCell ref="C33:E33"/>
    <mergeCell ref="C27:E27"/>
    <mergeCell ref="A4:J4"/>
    <mergeCell ref="C6:E6"/>
    <mergeCell ref="C7:E7"/>
    <mergeCell ref="C8:E8"/>
    <mergeCell ref="C9:E9"/>
    <mergeCell ref="C10:E10"/>
    <mergeCell ref="C11:E11"/>
    <mergeCell ref="C12:E12"/>
    <mergeCell ref="C13:E13"/>
    <mergeCell ref="C14:E14"/>
    <mergeCell ref="C15:E1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B344D-D066-4336-9A51-033CA3F5FD7F}">
  <sheetPr>
    <tabColor rgb="FF66FF33"/>
  </sheetPr>
  <dimension ref="A4:L23"/>
  <sheetViews>
    <sheetView workbookViewId="0">
      <selection activeCell="G45" sqref="G45"/>
    </sheetView>
  </sheetViews>
  <sheetFormatPr baseColWidth="10" defaultRowHeight="12.75" x14ac:dyDescent="0.2"/>
  <cols>
    <col min="4" max="4" width="34" customWidth="1"/>
  </cols>
  <sheetData>
    <row r="4" spans="1:12" ht="15" x14ac:dyDescent="0.25">
      <c r="A4" s="52"/>
      <c r="B4" s="52" t="s">
        <v>78</v>
      </c>
      <c r="C4" s="52"/>
      <c r="D4" s="52"/>
      <c r="E4" s="52"/>
      <c r="F4" s="52"/>
      <c r="G4" s="52"/>
      <c r="H4" s="52"/>
      <c r="I4" s="52"/>
      <c r="J4" s="52"/>
      <c r="K4" s="52"/>
      <c r="L4" s="52"/>
    </row>
    <row r="5" spans="1:12" x14ac:dyDescent="0.2">
      <c r="A5" s="44"/>
      <c r="B5" s="44"/>
      <c r="C5" s="44"/>
      <c r="D5" s="44"/>
      <c r="E5" s="44"/>
      <c r="F5" s="44"/>
      <c r="G5" s="44"/>
      <c r="H5" s="44"/>
      <c r="I5" s="44"/>
      <c r="J5" s="44"/>
      <c r="K5" s="44"/>
      <c r="L5" s="44"/>
    </row>
    <row r="6" spans="1:12" x14ac:dyDescent="0.2">
      <c r="A6" s="44"/>
      <c r="B6" s="109" t="s">
        <v>98</v>
      </c>
      <c r="C6" s="109"/>
      <c r="D6" s="109"/>
      <c r="E6" s="109"/>
      <c r="F6" s="109"/>
      <c r="G6" s="109"/>
      <c r="H6" s="109"/>
      <c r="I6" s="109"/>
      <c r="J6" s="109"/>
      <c r="K6" s="109"/>
      <c r="L6" s="44"/>
    </row>
    <row r="7" spans="1:12" x14ac:dyDescent="0.2">
      <c r="A7" s="44"/>
      <c r="B7" s="44" t="s">
        <v>99</v>
      </c>
      <c r="C7" s="44"/>
      <c r="D7" s="44"/>
      <c r="E7" s="44"/>
      <c r="F7" s="44"/>
      <c r="G7" s="44"/>
      <c r="H7" s="44"/>
      <c r="I7" s="44"/>
      <c r="J7" s="44"/>
      <c r="K7" s="44"/>
      <c r="L7" s="44"/>
    </row>
    <row r="8" spans="1:12" x14ac:dyDescent="0.2">
      <c r="A8" s="44"/>
      <c r="B8" s="44" t="s">
        <v>100</v>
      </c>
      <c r="C8" s="44"/>
      <c r="D8" s="44"/>
      <c r="E8" s="44"/>
      <c r="F8" s="44"/>
      <c r="G8" s="44"/>
      <c r="H8" s="44"/>
      <c r="I8" s="44"/>
      <c r="J8" s="44"/>
      <c r="K8" s="44"/>
      <c r="L8" s="44"/>
    </row>
    <row r="9" spans="1:12" x14ac:dyDescent="0.2">
      <c r="A9" s="44"/>
      <c r="B9" s="44"/>
      <c r="C9" s="44"/>
      <c r="D9" s="44"/>
      <c r="E9" s="44"/>
      <c r="F9" s="44"/>
      <c r="G9" s="44"/>
      <c r="H9" s="44"/>
      <c r="I9" s="44"/>
      <c r="J9" s="44"/>
      <c r="K9" s="44"/>
      <c r="L9" s="44"/>
    </row>
    <row r="10" spans="1:12" ht="15" x14ac:dyDescent="0.25">
      <c r="A10" s="52"/>
      <c r="B10" s="52" t="s">
        <v>94</v>
      </c>
      <c r="C10" s="52"/>
      <c r="D10" s="52"/>
      <c r="E10" s="52"/>
      <c r="F10" s="52"/>
      <c r="G10" s="52"/>
      <c r="H10" s="52"/>
      <c r="I10" s="52"/>
      <c r="J10" s="52"/>
      <c r="K10" s="52"/>
      <c r="L10" s="52"/>
    </row>
    <row r="11" spans="1:12" x14ac:dyDescent="0.2">
      <c r="A11" s="44"/>
      <c r="B11" s="44"/>
      <c r="C11" s="44"/>
      <c r="D11" s="44"/>
      <c r="E11" s="44"/>
      <c r="F11" s="44"/>
      <c r="G11" s="44"/>
      <c r="H11" s="44"/>
      <c r="I11" s="44"/>
      <c r="J11" s="44"/>
      <c r="K11" s="44"/>
      <c r="L11" s="44"/>
    </row>
    <row r="12" spans="1:12" x14ac:dyDescent="0.2">
      <c r="A12" s="44"/>
      <c r="B12" s="44"/>
      <c r="C12" s="44"/>
      <c r="D12" s="44" t="s">
        <v>101</v>
      </c>
      <c r="E12" s="59">
        <v>-4.2999999999999997E-2</v>
      </c>
      <c r="F12" s="44"/>
      <c r="G12" s="44"/>
      <c r="H12" s="44"/>
      <c r="I12" s="44"/>
      <c r="J12" s="44"/>
      <c r="K12" s="44"/>
      <c r="L12" s="44"/>
    </row>
    <row r="13" spans="1:12" x14ac:dyDescent="0.2">
      <c r="A13" s="44"/>
      <c r="B13" s="44"/>
      <c r="C13" s="44"/>
      <c r="D13" s="44"/>
      <c r="E13" s="44"/>
      <c r="F13" s="44"/>
      <c r="G13" s="44"/>
      <c r="H13" s="44"/>
      <c r="I13" s="44"/>
      <c r="J13" s="44"/>
      <c r="K13" s="44"/>
      <c r="L13" s="44"/>
    </row>
    <row r="14" spans="1:12" x14ac:dyDescent="0.2">
      <c r="A14" s="44"/>
      <c r="B14" s="44"/>
      <c r="C14" s="44"/>
      <c r="D14" s="44" t="s">
        <v>102</v>
      </c>
      <c r="E14" s="44">
        <f>1.5-0.25</f>
        <v>1.25</v>
      </c>
      <c r="F14" s="44"/>
      <c r="G14" s="44"/>
      <c r="H14" s="44"/>
      <c r="I14" s="44"/>
      <c r="J14" s="44"/>
      <c r="K14" s="44"/>
      <c r="L14" s="44"/>
    </row>
    <row r="15" spans="1:12" x14ac:dyDescent="0.2">
      <c r="A15" s="44"/>
      <c r="B15" s="44"/>
      <c r="C15" s="44"/>
      <c r="D15" s="44" t="s">
        <v>103</v>
      </c>
      <c r="E15" s="44">
        <v>0.25</v>
      </c>
      <c r="F15" s="44"/>
      <c r="G15" s="44"/>
      <c r="H15" s="44"/>
      <c r="I15" s="44"/>
      <c r="J15" s="44"/>
      <c r="K15" s="44"/>
      <c r="L15" s="44"/>
    </row>
    <row r="16" spans="1:12" x14ac:dyDescent="0.2">
      <c r="A16" s="44"/>
      <c r="B16" s="44"/>
      <c r="C16" s="44"/>
      <c r="D16" s="44" t="s">
        <v>104</v>
      </c>
      <c r="E16" s="60">
        <f>+E15/E14</f>
        <v>0.2</v>
      </c>
      <c r="F16" s="44"/>
      <c r="G16" s="44"/>
      <c r="H16" s="44"/>
      <c r="I16" s="44"/>
      <c r="J16" s="44"/>
      <c r="K16" s="44"/>
      <c r="L16" s="44"/>
    </row>
    <row r="17" spans="1:12" x14ac:dyDescent="0.2">
      <c r="A17" s="44"/>
      <c r="B17" s="44"/>
      <c r="C17" s="44"/>
      <c r="D17" s="44"/>
      <c r="E17" s="44"/>
      <c r="F17" s="44"/>
      <c r="G17" s="44"/>
      <c r="H17" s="44"/>
      <c r="I17" s="44"/>
      <c r="J17" s="44"/>
      <c r="K17" s="44"/>
      <c r="L17" s="44"/>
    </row>
    <row r="18" spans="1:12" x14ac:dyDescent="0.2">
      <c r="A18" s="44"/>
      <c r="B18" s="44"/>
      <c r="C18" s="44"/>
      <c r="D18" s="44" t="s">
        <v>105</v>
      </c>
      <c r="E18" s="61">
        <f>+E12/E16*-1</f>
        <v>0.21499999999999997</v>
      </c>
      <c r="F18" s="44"/>
      <c r="G18" s="44"/>
      <c r="H18" s="44"/>
      <c r="I18" s="44"/>
      <c r="J18" s="44"/>
      <c r="K18" s="44"/>
      <c r="L18" s="44"/>
    </row>
    <row r="19" spans="1:12" x14ac:dyDescent="0.2">
      <c r="A19" s="44"/>
      <c r="B19" s="44"/>
      <c r="C19" s="44"/>
      <c r="D19" s="44"/>
      <c r="E19" s="44"/>
      <c r="F19" s="44"/>
      <c r="G19" s="44"/>
      <c r="H19" s="44"/>
      <c r="I19" s="44"/>
      <c r="J19" s="44"/>
      <c r="K19" s="44"/>
      <c r="L19" s="44"/>
    </row>
    <row r="20" spans="1:12" x14ac:dyDescent="0.2">
      <c r="A20" s="44"/>
      <c r="B20" s="44"/>
      <c r="C20" s="44"/>
      <c r="D20" s="44"/>
      <c r="E20" s="44"/>
      <c r="F20" s="44"/>
      <c r="G20" s="44"/>
      <c r="H20" s="44"/>
      <c r="I20" s="44"/>
      <c r="J20" s="44"/>
      <c r="K20" s="44"/>
      <c r="L20" s="44"/>
    </row>
    <row r="21" spans="1:12" x14ac:dyDescent="0.2">
      <c r="A21" s="44"/>
      <c r="B21" s="44"/>
      <c r="C21" s="44"/>
      <c r="D21" s="44"/>
      <c r="E21" s="44"/>
      <c r="F21" s="44"/>
      <c r="G21" s="44"/>
      <c r="H21" s="44"/>
      <c r="I21" s="44"/>
      <c r="J21" s="44"/>
      <c r="K21" s="44"/>
      <c r="L21" s="44"/>
    </row>
    <row r="22" spans="1:12" x14ac:dyDescent="0.2">
      <c r="A22" s="44"/>
      <c r="B22" s="44"/>
      <c r="C22" s="44"/>
      <c r="D22" s="44"/>
      <c r="E22" s="44"/>
      <c r="F22" s="44"/>
      <c r="G22" s="44"/>
      <c r="H22" s="44"/>
      <c r="I22" s="44"/>
      <c r="J22" s="44"/>
      <c r="K22" s="44"/>
      <c r="L22" s="44"/>
    </row>
    <row r="23" spans="1:12" x14ac:dyDescent="0.2">
      <c r="A23" s="44"/>
      <c r="B23" s="44"/>
      <c r="C23" s="44"/>
      <c r="D23" s="44"/>
      <c r="E23" s="44"/>
      <c r="F23" s="44"/>
      <c r="G23" s="44"/>
      <c r="H23" s="44"/>
      <c r="I23" s="44"/>
      <c r="J23" s="44"/>
      <c r="K23" s="44"/>
      <c r="L23" s="44"/>
    </row>
  </sheetData>
  <mergeCells count="1">
    <mergeCell ref="B6:K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Elast - 1</vt:lpstr>
      <vt:lpstr>Elast - 2</vt:lpstr>
      <vt:lpstr>Elast - 3</vt:lpstr>
      <vt:lpstr>Elast - 4</vt:lpstr>
      <vt:lpstr>Elast - Arco</vt:lpstr>
      <vt:lpstr>Elast - Cruzada</vt:lpstr>
      <vt:lpstr>Elast - 5</vt:lpstr>
      <vt:lpstr>Elast - 6</vt:lpstr>
      <vt:lpstr>Elast - Precio</vt:lpstr>
      <vt:lpstr>Elast - Ingreso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santiago</cp:lastModifiedBy>
  <dcterms:modified xsi:type="dcterms:W3CDTF">2024-04-04T16:42:05Z</dcterms:modified>
</cp:coreProperties>
</file>