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drawings/drawing5.xml" ContentType="application/vnd.openxmlformats-officedocument.drawingml.chartshapes+xml"/>
  <Override PartName="/xl/charts/chart3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Santiago\Documentos\UCC-Santi\4to\Economia\Practico\Ejercicios\Unidad 3\2023\"/>
    </mc:Choice>
  </mc:AlternateContent>
  <xr:revisionPtr revIDLastSave="0" documentId="13_ncr:1_{0700527A-462F-4615-B85C-8A91998B7482}" xr6:coauthVersionLast="47" xr6:coauthVersionMax="47" xr10:uidLastSave="{00000000-0000-0000-0000-000000000000}"/>
  <bookViews>
    <workbookView xWindow="28680" yWindow="-120" windowWidth="24240" windowHeight="13020" tabRatio="739" activeTab="9" xr2:uid="{00000000-000D-0000-FFFF-FFFF00000000}"/>
  </bookViews>
  <sheets>
    <sheet name="Elast-1" sheetId="1" r:id="rId1"/>
    <sheet name="Elast-2" sheetId="3" r:id="rId2"/>
    <sheet name="Elast-3" sheetId="2" r:id="rId3"/>
    <sheet name="Elast-4" sheetId="4" r:id="rId4"/>
    <sheet name="Elast arco" sheetId="6" r:id="rId5"/>
    <sheet name="Elast. Cruz" sheetId="5" r:id="rId6"/>
    <sheet name="Elast-5" sheetId="7" r:id="rId7"/>
    <sheet name="Elast-6" sheetId="11" r:id="rId8"/>
    <sheet name="Elast. Precio" sheetId="8" r:id="rId9"/>
    <sheet name="Elast. Ingr" sheetId="10" r:id="rId10"/>
  </sheets>
  <externalReferences>
    <externalReference r:id="rId11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3" i="11" l="1"/>
  <c r="G28" i="11"/>
  <c r="G25" i="11"/>
  <c r="H11" i="7"/>
  <c r="G11" i="7"/>
  <c r="H9" i="7"/>
  <c r="G9" i="7"/>
  <c r="H10" i="7"/>
  <c r="G10" i="7"/>
  <c r="G33" i="11" l="1"/>
  <c r="G32" i="11"/>
  <c r="G31" i="11"/>
  <c r="G30" i="11"/>
  <c r="G29" i="11"/>
  <c r="G27" i="11"/>
  <c r="G26" i="11"/>
  <c r="F32" i="11"/>
  <c r="F31" i="11"/>
  <c r="F30" i="11"/>
  <c r="F29" i="11"/>
  <c r="F28" i="11"/>
  <c r="F27" i="11"/>
  <c r="F26" i="11"/>
  <c r="F25" i="11"/>
  <c r="J16" i="2"/>
  <c r="I14" i="3"/>
  <c r="E15" i="3" l="1"/>
  <c r="E16" i="1"/>
  <c r="E12" i="1"/>
  <c r="E8" i="1"/>
  <c r="E4" i="1"/>
  <c r="E12" i="8"/>
  <c r="E14" i="8" s="1"/>
  <c r="E16" i="8" s="1"/>
  <c r="E35" i="1"/>
  <c r="E31" i="1"/>
  <c r="E27" i="1"/>
  <c r="E23" i="1"/>
  <c r="F41" i="10"/>
  <c r="F40" i="10"/>
  <c r="E37" i="10"/>
  <c r="F31" i="10"/>
  <c r="F30" i="10"/>
  <c r="E27" i="10"/>
  <c r="E17" i="10"/>
  <c r="F21" i="10"/>
  <c r="F20" i="10"/>
  <c r="D25" i="5"/>
  <c r="D26" i="5"/>
  <c r="F26" i="5" s="1"/>
  <c r="D28" i="5"/>
  <c r="D27" i="5"/>
  <c r="D23" i="5"/>
  <c r="D22" i="5"/>
  <c r="D20" i="5"/>
  <c r="D21" i="5"/>
  <c r="F22" i="10" l="1"/>
  <c r="F24" i="10" s="1"/>
  <c r="F42" i="10"/>
  <c r="F44" i="10" s="1"/>
  <c r="F32" i="10"/>
  <c r="F34" i="10" s="1"/>
  <c r="F27" i="5"/>
  <c r="H26" i="5" s="1"/>
  <c r="F22" i="5"/>
  <c r="F21" i="5"/>
  <c r="H21" i="5" l="1"/>
  <c r="J37" i="6" l="1"/>
  <c r="J36" i="6"/>
  <c r="D37" i="6"/>
  <c r="H37" i="6" s="1"/>
  <c r="D35" i="6"/>
  <c r="H36" i="6" s="1"/>
  <c r="D27" i="6"/>
  <c r="F27" i="6" s="1"/>
  <c r="D25" i="6"/>
  <c r="F26" i="6" s="1"/>
  <c r="F19" i="6"/>
  <c r="H19" i="6" s="1"/>
  <c r="D20" i="6"/>
  <c r="F20" i="6" s="1"/>
  <c r="D18" i="6"/>
  <c r="F27" i="4"/>
  <c r="F26" i="4"/>
  <c r="H26" i="4" s="1"/>
  <c r="F22" i="4"/>
  <c r="D20" i="4"/>
  <c r="F21" i="4" s="1"/>
  <c r="E17" i="2"/>
  <c r="E16" i="3"/>
  <c r="G7" i="5"/>
  <c r="F7" i="5"/>
  <c r="H7" i="4"/>
  <c r="G7" i="4"/>
  <c r="E19" i="2" l="1"/>
  <c r="E20" i="2" s="1"/>
  <c r="H26" i="6"/>
  <c r="L36" i="6"/>
  <c r="H21" i="4"/>
  <c r="L37" i="6"/>
  <c r="N36" i="6" l="1"/>
</calcChain>
</file>

<file path=xl/sharedStrings.xml><?xml version="1.0" encoding="utf-8"?>
<sst xmlns="http://schemas.openxmlformats.org/spreadsheetml/2006/main" count="163" uniqueCount="97">
  <si>
    <t>Se sabe que la cantidad demandada del bien "A" disminuye un 8 % cuando el ingreso se reduce un 4%. Calcule la elasticidad ingreso del bien "A" y determine sus características</t>
  </si>
  <si>
    <t>Se sabe que la cantidad demandada del bien "A" disminuye un 3 % cuando el ingreso se aumenta un 4%. Calcule la elasticidad ingreso del bien "A" y determine sus características</t>
  </si>
  <si>
    <t>ENUNCIADO</t>
  </si>
  <si>
    <t>Antes</t>
  </si>
  <si>
    <t>Precio ($/Kg)</t>
  </si>
  <si>
    <t>Cantidad (kg/mes)</t>
  </si>
  <si>
    <t>Carne</t>
  </si>
  <si>
    <t>Pollo</t>
  </si>
  <si>
    <t>Precio ($/Un)</t>
  </si>
  <si>
    <t>Cantidad (un/año)</t>
  </si>
  <si>
    <t>Raquetas</t>
  </si>
  <si>
    <t>Pelotas</t>
  </si>
  <si>
    <t>Corbatas</t>
  </si>
  <si>
    <t>La cantidad demandada del bien A disminuye un 1,2% cuando el precio del bien B disminuye un 6%. Calcule la elasticidad cruzada y explique la relación que existe entre estos dos bienes.</t>
  </si>
  <si>
    <t>sustituto</t>
  </si>
  <si>
    <t>bien normal superior</t>
  </si>
  <si>
    <t>La cantidad demandada del bien A aumenta un 6% cuando el precio del bien B disminuye un 5%. Calcule la elasticidad cruzada y explique la relación que existe entre estos dos bienes.</t>
  </si>
  <si>
    <t>complementarios</t>
  </si>
  <si>
    <t>bien inferior</t>
  </si>
  <si>
    <t>Delta Q=</t>
  </si>
  <si>
    <t>Cant Inicial (Qi)=</t>
  </si>
  <si>
    <t>% cambio ingreso=</t>
  </si>
  <si>
    <t>Elasticidad Ingreso=</t>
  </si>
  <si>
    <t>Delta Q = Qf  - Qi =</t>
  </si>
  <si>
    <t>Qf= DeltaQ+Qi=</t>
  </si>
  <si>
    <t>Ep=</t>
  </si>
  <si>
    <t>Qi=</t>
  </si>
  <si>
    <t>Delta P=</t>
  </si>
  <si>
    <t>Precio Inicial=</t>
  </si>
  <si>
    <t>Precio final=</t>
  </si>
  <si>
    <t>P</t>
  </si>
  <si>
    <t>Q</t>
  </si>
  <si>
    <t>Q=F(Pa)=a-bx</t>
  </si>
  <si>
    <t>Sustitutos</t>
  </si>
  <si>
    <t>A-&gt;B</t>
  </si>
  <si>
    <t>B-&gt;A</t>
  </si>
  <si>
    <t>Unitaria</t>
  </si>
  <si>
    <t>=</t>
  </si>
  <si>
    <t>Elasticidad Arco</t>
  </si>
  <si>
    <t>x</t>
  </si>
  <si>
    <t>(viajeros de negocios)</t>
  </si>
  <si>
    <t>Cantidad demandada</t>
  </si>
  <si>
    <t>(vacacionistas)</t>
  </si>
  <si>
    <t>Precio</t>
  </si>
  <si>
    <t xml:space="preserve"> Cantidad demandada</t>
  </si>
  <si>
    <t>(Pesos)</t>
  </si>
  <si>
    <t>(Boletos)</t>
  </si>
  <si>
    <t>(Método del punto medio)</t>
  </si>
  <si>
    <t>b. ¿Por qué puede ser que los vacacionistas muestren diferente elasticidad que los viajeros de negocios?</t>
  </si>
  <si>
    <t>a. Utilice estos datos para estimar la elasticidad precio de la demanda de los viajes en metro.</t>
  </si>
  <si>
    <t>variación porcentual de la cantidad</t>
  </si>
  <si>
    <t>Delta precio</t>
  </si>
  <si>
    <t>variación porcentual del precio</t>
  </si>
  <si>
    <t>Elasticidad:</t>
  </si>
  <si>
    <t>independientes</t>
  </si>
  <si>
    <t>Kilos de carne</t>
  </si>
  <si>
    <t>Después</t>
  </si>
  <si>
    <t>Kilos de pan</t>
  </si>
  <si>
    <t>% cambio cantidad=</t>
  </si>
  <si>
    <t>Salidas a comer a restaurantes</t>
  </si>
  <si>
    <t>bienes necesarios</t>
  </si>
  <si>
    <t>bienes de lujo</t>
  </si>
  <si>
    <t>Solución</t>
  </si>
  <si>
    <t>Precio inicial</t>
  </si>
  <si>
    <t>X-3000/3000</t>
  </si>
  <si>
    <t>Artículo</t>
  </si>
  <si>
    <r>
      <t xml:space="preserve">a) </t>
    </r>
    <r>
      <rPr>
        <sz val="11"/>
        <color rgb="FF000000"/>
        <rFont val="Arial"/>
        <family val="2"/>
      </rPr>
      <t>Explique cómo afecta la disminución de precio de las raquetas a la demanda de pelotas</t>
    </r>
  </si>
  <si>
    <r>
      <t xml:space="preserve">b) </t>
    </r>
    <r>
      <rPr>
        <sz val="11"/>
        <color rgb="FF000000"/>
        <rFont val="Arial"/>
        <family val="2"/>
      </rPr>
      <t>Explique cómo afecta la disminución de precio de las raquetas a la demanda de corbatas</t>
    </r>
  </si>
  <si>
    <t>En la siguiente tabla se muestra el cambio en el consumo de pelotas de tenis cuando varía el precio de las raquetas de tenis; y el cambio en consumo de corbatas cuando varía el precio de las raquetas de tenis:</t>
  </si>
  <si>
    <t>Un trabajador cobra mensualmente 1000 dólares de salario y gracias a una promoción en su trabajo, su salario mensual se incrementa a 1300 dólares. En la tabla a continuación se presentan las cantidades consumidas mensualmente de algunos bienes o productos, antes y después del incremento salarial.</t>
  </si>
  <si>
    <t>a) Determine la elasticidad ingreso respecto a cada consumo.</t>
  </si>
  <si>
    <t>b) Determine qué tipo de "bienes" son cada uno.</t>
  </si>
  <si>
    <t>productos genéricos/inferior</t>
  </si>
  <si>
    <t>La curva de demanda del mercado de una bebida muestra que cuando el precio de la misma es de 5.50$ la demanda mensual es de 4000 unidades (punto A); mientras que cuando el precio es de 7$ la cantidad demanda es de 3150 (punto B).</t>
  </si>
  <si>
    <r>
      <t xml:space="preserve">a) </t>
    </r>
    <r>
      <rPr>
        <sz val="11"/>
        <color rgb="FF000000"/>
        <rFont val="Calibri"/>
        <family val="2"/>
        <scheme val="minor"/>
      </rPr>
      <t>La elasticidad precio de la demanda de A a B</t>
    </r>
  </si>
  <si>
    <r>
      <t xml:space="preserve">b) </t>
    </r>
    <r>
      <rPr>
        <sz val="11"/>
        <color rgb="FF000000"/>
        <rFont val="Calibri"/>
        <family val="2"/>
        <scheme val="minor"/>
      </rPr>
      <t>La elasticidad precio de la demanda de B a A</t>
    </r>
  </si>
  <si>
    <r>
      <t xml:space="preserve">c) </t>
    </r>
    <r>
      <rPr>
        <sz val="11"/>
        <color rgb="FF000000"/>
        <rFont val="Calibri"/>
        <family val="2"/>
        <scheme val="minor"/>
      </rPr>
      <t>La elasticidad precio de la demanda entre A y B (elasticidad arco)</t>
    </r>
  </si>
  <si>
    <t>b. Con base en su estimación, ¿qué sucede con los ingresos de la Oficina de Transito cuando aumenta el precio del boleto? Demuestre numéricamente.</t>
  </si>
  <si>
    <t>Elástica</t>
  </si>
  <si>
    <t>Inelástica</t>
  </si>
  <si>
    <t xml:space="preserve">Su empresa produce y vende un producto llamado “A” a un precio de $57. Este producto posee una Elasticidad precio de 1,2 y una Elasticidad ingreso de 0,8. Su empresa se desarrolla en un contexto para el cual se estima el siguiente escenario para el año próximo:
El ingreso promedio por familia (de $/mes 10.000 actualmente) aumentará el 20%.
Si actualmente, antes del aumento, su empresa vende 3000 unidades del Producto “A”, indique cuál será la nueva cantidad vendida.
</t>
  </si>
  <si>
    <r>
      <t xml:space="preserve">a) </t>
    </r>
    <r>
      <rPr>
        <sz val="11"/>
        <color rgb="FF000000"/>
        <rFont val="Calibri"/>
        <family val="2"/>
        <scheme val="minor"/>
      </rPr>
      <t>Explique cómo se modifica la demanda de los carne al modificar su precio.</t>
    </r>
  </si>
  <si>
    <r>
      <t xml:space="preserve">b) </t>
    </r>
    <r>
      <rPr>
        <sz val="11"/>
        <color rgb="FF000000"/>
        <rFont val="Calibri"/>
        <family val="2"/>
        <scheme val="minor"/>
      </rPr>
      <t>Explique cómo afecta la disminución de precio de la carne a la demanda de los pollo.</t>
    </r>
  </si>
  <si>
    <t>En la siguiente tabla se muestra el cambio en el consumo de carne y pollo cuando varía el precio de la carne:</t>
  </si>
  <si>
    <t>Suponga que viajeros de negocios y vacacionistas tienen la siguiente demanda de boletos de avión de Buenos Aires a Córdoba:</t>
  </si>
  <si>
    <t>Un teatro tiene la siguiente la siguiente función de demanda respecto al precio:</t>
  </si>
  <si>
    <t>Cantidad Entradas Vendidas</t>
  </si>
  <si>
    <t>Se le solicita:</t>
  </si>
  <si>
    <t xml:space="preserve">b) Graficar </t>
  </si>
  <si>
    <t xml:space="preserve">a) Calcular la elasticad precio en cada precio cuando este disminuye. </t>
  </si>
  <si>
    <t>d) ¿Cuál es el precio que maximiza los ingresos para el teatro? Corroborar numéricamente.</t>
  </si>
  <si>
    <t xml:space="preserve">a) </t>
  </si>
  <si>
    <t>Ep</t>
  </si>
  <si>
    <t>IT</t>
  </si>
  <si>
    <t xml:space="preserve">a. Al modificar el precio de los boletos de $2000 a $2500, ¿cuál es la elasticidad precio de la demanda para viajeros de negocios y cuál para vacacionistas? </t>
  </si>
  <si>
    <t xml:space="preserve">El New York Times, famoso periódico estadounidense, reportó el 17 de febrero de 1996 que los viajes en metro disminuyeron después de incrementar el precio del boleto: “Hubo cerca de cuatro millones menos de pasajeros en diciembre de 1995, el primer mes completo después de que se incrementó el precio del boleto de 1,25 centavos a $1,50 que en diciembre anterior; es decir, una disminución de 4.3%”.
</t>
  </si>
  <si>
    <t>En su fabrica de tornillos, usted produce y vende 4000 unidades mensuales a un costo de 0.50$ cada una. La elasticidad precio de la demanda de los tornillos, es igual a uno y la elasticidad ingreso, es igual a dos. Actualmente, su planta de producción se encuentra funcionando con una capacidad ociosa del 25%. Cual deberia ser el precio de los tornillos, para que usted lleve su planta al maximo de produccion posible. Deduzca la funcion de demanda.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</si>
</sst>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_-&quot;$&quot;\ * #,##0.000_-;\-&quot;$&quot;\ * #,##0.000_-;_-&quot;$&quot;\ * &quot;-&quot;??_-;_-@_-"/>
    <numFmt numFmtId="165" formatCode="0.0"/>
    <numFmt numFmtId="166" formatCode="0.0%"/>
    <numFmt numFmtId="167" formatCode="_-* #,##0.0000_-;\-* #,##0.0000_-;_-* &quot;-&quot;??_-;_-@_-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Arial"/>
      <family val="2"/>
    </font>
    <font>
      <sz val="11"/>
      <color rgb="FF000000"/>
      <name val="Calibri"/>
      <family val="2"/>
      <scheme val="minor"/>
    </font>
    <font>
      <sz val="11"/>
      <color theme="1"/>
      <name val="+mj-lt"/>
    </font>
    <font>
      <sz val="11"/>
      <color rgb="FF000000"/>
      <name val="Arial"/>
      <family val="2"/>
    </font>
    <font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</font>
  </fonts>
  <fills count="5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2" borderId="0" applyNumberFormat="0" applyBorder="0" applyAlignment="0" applyProtection="0"/>
    <xf numFmtId="43" fontId="1" fillId="0" borderId="0" applyFont="0" applyFill="0" applyBorder="0" applyAlignment="0" applyProtection="0"/>
  </cellStyleXfs>
  <cellXfs count="77">
    <xf numFmtId="0" fontId="0" fillId="0" borderId="0" xfId="0"/>
    <xf numFmtId="0" fontId="0" fillId="0" borderId="0" xfId="0" applyAlignment="1">
      <alignment horizontal="left" wrapText="1"/>
    </xf>
    <xf numFmtId="0" fontId="0" fillId="0" borderId="0" xfId="0" applyAlignment="1">
      <alignment horizontal="center"/>
    </xf>
    <xf numFmtId="0" fontId="2" fillId="2" borderId="0" xfId="3" applyFont="1"/>
    <xf numFmtId="0" fontId="5" fillId="0" borderId="0" xfId="0" applyFont="1" applyAlignment="1">
      <alignment horizontal="left" vertical="center" readingOrder="1"/>
    </xf>
    <xf numFmtId="0" fontId="6" fillId="0" borderId="0" xfId="0" applyFont="1" applyAlignment="1">
      <alignment horizontal="left" vertical="center" indent="4" readingOrder="1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2" fillId="0" borderId="0" xfId="3" applyFont="1" applyFill="1"/>
    <xf numFmtId="0" fontId="0" fillId="0" borderId="0" xfId="0" applyFont="1" applyAlignment="1">
      <alignment horizontal="left" vertical="center" readingOrder="1"/>
    </xf>
    <xf numFmtId="9" fontId="0" fillId="0" borderId="0" xfId="2" applyFont="1"/>
    <xf numFmtId="0" fontId="9" fillId="0" borderId="0" xfId="0" applyFont="1"/>
    <xf numFmtId="44" fontId="0" fillId="0" borderId="0" xfId="1" applyFont="1"/>
    <xf numFmtId="164" fontId="0" fillId="0" borderId="0" xfId="1" applyNumberFormat="1" applyFont="1"/>
    <xf numFmtId="0" fontId="0" fillId="3" borderId="13" xfId="0" applyFill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0" fillId="0" borderId="14" xfId="0" applyBorder="1" applyAlignment="1">
      <alignment horizontal="center"/>
    </xf>
    <xf numFmtId="9" fontId="0" fillId="0" borderId="14" xfId="2" applyFont="1" applyBorder="1" applyAlignment="1">
      <alignment horizontal="center"/>
    </xf>
    <xf numFmtId="9" fontId="0" fillId="0" borderId="0" xfId="2" applyFont="1" applyAlignment="1">
      <alignment horizontal="center"/>
    </xf>
    <xf numFmtId="2" fontId="0" fillId="0" borderId="0" xfId="0" applyNumberFormat="1"/>
    <xf numFmtId="165" fontId="0" fillId="0" borderId="0" xfId="0" applyNumberFormat="1"/>
    <xf numFmtId="0" fontId="0" fillId="0" borderId="0" xfId="0" applyAlignment="1">
      <alignment horizontal="left" wrapText="1"/>
    </xf>
    <xf numFmtId="0" fontId="4" fillId="0" borderId="0" xfId="0" applyFont="1" applyAlignment="1">
      <alignment horizontal="left" wrapText="1"/>
    </xf>
    <xf numFmtId="164" fontId="9" fillId="0" borderId="0" xfId="0" applyNumberFormat="1" applyFont="1"/>
    <xf numFmtId="0" fontId="0" fillId="3" borderId="13" xfId="0" applyFill="1" applyBorder="1" applyAlignment="1">
      <alignment horizontal="center" vertical="center" wrapText="1"/>
    </xf>
    <xf numFmtId="166" fontId="8" fillId="0" borderId="0" xfId="2" applyNumberFormat="1" applyFont="1"/>
    <xf numFmtId="166" fontId="0" fillId="0" borderId="0" xfId="2" applyNumberFormat="1" applyFont="1"/>
    <xf numFmtId="166" fontId="0" fillId="0" borderId="0" xfId="0" applyNumberFormat="1"/>
    <xf numFmtId="166" fontId="1" fillId="0" borderId="0" xfId="2" applyNumberFormat="1" applyFont="1"/>
    <xf numFmtId="0" fontId="0" fillId="0" borderId="0" xfId="0" applyFont="1" applyBorder="1" applyAlignment="1">
      <alignment horizontal="center"/>
    </xf>
    <xf numFmtId="0" fontId="0" fillId="0" borderId="0" xfId="0" applyFont="1" applyBorder="1"/>
    <xf numFmtId="9" fontId="0" fillId="0" borderId="0" xfId="2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10" fillId="0" borderId="0" xfId="0" applyFont="1" applyAlignment="1">
      <alignment horizontal="center"/>
    </xf>
    <xf numFmtId="0" fontId="10" fillId="0" borderId="0" xfId="0" applyFont="1"/>
    <xf numFmtId="0" fontId="0" fillId="0" borderId="0" xfId="0" applyAlignment="1">
      <alignment horizontal="left"/>
    </xf>
    <xf numFmtId="0" fontId="0" fillId="0" borderId="0" xfId="0" applyAlignment="1"/>
    <xf numFmtId="10" fontId="0" fillId="0" borderId="0" xfId="2" applyNumberFormat="1" applyFont="1"/>
    <xf numFmtId="9" fontId="11" fillId="0" borderId="0" xfId="2" applyFont="1"/>
    <xf numFmtId="0" fontId="0" fillId="0" borderId="13" xfId="0" applyBorder="1" applyAlignment="1">
      <alignment horizontal="center"/>
    </xf>
    <xf numFmtId="167" fontId="0" fillId="0" borderId="0" xfId="4" applyNumberFormat="1" applyFont="1"/>
    <xf numFmtId="9" fontId="0" fillId="0" borderId="0" xfId="0" applyNumberFormat="1"/>
    <xf numFmtId="0" fontId="0" fillId="0" borderId="0" xfId="0" applyFont="1"/>
    <xf numFmtId="0" fontId="0" fillId="3" borderId="0" xfId="0" applyFill="1" applyBorder="1" applyAlignment="1">
      <alignment horizontal="center" vertical="center"/>
    </xf>
    <xf numFmtId="44" fontId="0" fillId="0" borderId="13" xfId="1" applyFont="1" applyBorder="1" applyAlignment="1">
      <alignment horizontal="center"/>
    </xf>
    <xf numFmtId="43" fontId="0" fillId="0" borderId="13" xfId="4" applyFont="1" applyBorder="1"/>
    <xf numFmtId="43" fontId="0" fillId="4" borderId="13" xfId="4" applyFont="1" applyFill="1" applyBorder="1"/>
    <xf numFmtId="44" fontId="0" fillId="4" borderId="13" xfId="1" applyFont="1" applyFill="1" applyBorder="1" applyAlignment="1">
      <alignment horizontal="center"/>
    </xf>
    <xf numFmtId="0" fontId="10" fillId="0" borderId="13" xfId="0" applyFont="1" applyBorder="1" applyAlignment="1">
      <alignment horizontal="center"/>
    </xf>
    <xf numFmtId="0" fontId="0" fillId="0" borderId="0" xfId="0" applyAlignment="1">
      <alignment horizontal="left" wrapText="1"/>
    </xf>
    <xf numFmtId="0" fontId="4" fillId="0" borderId="0" xfId="0" applyFont="1" applyAlignment="1">
      <alignment horizontal="left" wrapText="1"/>
    </xf>
    <xf numFmtId="0" fontId="12" fillId="0" borderId="0" xfId="0" applyFont="1" applyAlignment="1">
      <alignment horizontal="left" wrapText="1"/>
    </xf>
    <xf numFmtId="0" fontId="0" fillId="0" borderId="0" xfId="0"/>
    <xf numFmtId="0" fontId="0" fillId="3" borderId="13" xfId="0" applyFill="1" applyBorder="1" applyAlignment="1">
      <alignment horizontal="center" vertical="center"/>
    </xf>
    <xf numFmtId="0" fontId="5" fillId="0" borderId="0" xfId="0" applyFont="1" applyAlignment="1">
      <alignment horizontal="left" vertical="center" wrapText="1" readingOrder="1"/>
    </xf>
    <xf numFmtId="0" fontId="0" fillId="3" borderId="1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7" fillId="0" borderId="0" xfId="0" applyFont="1" applyAlignment="1">
      <alignment horizontal="left" vertical="center" wrapText="1" readingOrder="1"/>
    </xf>
    <xf numFmtId="0" fontId="0" fillId="0" borderId="0" xfId="0" applyAlignment="1">
      <alignment horizontal="left"/>
    </xf>
    <xf numFmtId="0" fontId="10" fillId="0" borderId="1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0" borderId="0" xfId="0" applyAlignment="1">
      <alignment horizontal="left" vertical="top" wrapText="1"/>
    </xf>
  </cellXfs>
  <cellStyles count="5">
    <cellStyle name="Énfasis5" xfId="3" builtinId="45"/>
    <cellStyle name="Millares" xfId="4" builtinId="3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1914260717410323E-2"/>
          <c:y val="7.407407407407407E-2"/>
          <c:w val="0.85219685039370074"/>
          <c:h val="0.8416746864975212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867812686780489"/>
                  <c:y val="2.48563524154075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'Elast-3'!$H$16:$H$17</c:f>
              <c:numCache>
                <c:formatCode>General</c:formatCode>
                <c:ptCount val="2"/>
                <c:pt idx="0">
                  <c:v>4000</c:v>
                </c:pt>
                <c:pt idx="1">
                  <c:v>5000</c:v>
                </c:pt>
              </c:numCache>
            </c:numRef>
          </c:xVal>
          <c:yVal>
            <c:numRef>
              <c:f>'Elast-3'!$G$16:$G$17</c:f>
              <c:numCache>
                <c:formatCode>General</c:formatCode>
                <c:ptCount val="2"/>
                <c:pt idx="0">
                  <c:v>0.5</c:v>
                </c:pt>
                <c:pt idx="1">
                  <c:v>0.375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785-4593-9229-7246C94C77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03206752"/>
        <c:axId val="-1803213824"/>
      </c:scatterChart>
      <c:valAx>
        <c:axId val="-1803206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-1803213824"/>
        <c:crosses val="autoZero"/>
        <c:crossBetween val="midCat"/>
      </c:valAx>
      <c:valAx>
        <c:axId val="-180321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-1803206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2928351721077845"/>
          <c:y val="2.4539877300613498E-2"/>
        </c:manualLayout>
      </c:layout>
      <c:overlay val="0"/>
      <c:txPr>
        <a:bodyPr/>
        <a:lstStyle/>
        <a:p>
          <a:pPr>
            <a:defRPr sz="1200"/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2325038166790755"/>
          <c:y val="0.15313678813404139"/>
          <c:w val="0.82447681539807716"/>
          <c:h val="0.63271179644211351"/>
        </c:manualLayout>
      </c:layout>
      <c:scatterChart>
        <c:scatterStyle val="lineMarker"/>
        <c:varyColors val="0"/>
        <c:ser>
          <c:idx val="0"/>
          <c:order val="0"/>
          <c:tx>
            <c:strRef>
              <c:f>'[1]bs complem y sustit (2)'!$B$4</c:f>
              <c:strCache>
                <c:ptCount val="1"/>
                <c:pt idx="0">
                  <c:v>Carne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19050"/>
            </c:spPr>
            <c:trendlineType val="linear"/>
            <c:forward val="3"/>
            <c:backward val="3"/>
            <c:dispRSqr val="0"/>
            <c:dispEq val="1"/>
            <c:trendlineLbl>
              <c:layout>
                <c:manualLayout>
                  <c:x val="1.4708005249343868E-2"/>
                  <c:y val="5.5761154855643306E-2"/>
                </c:manualLayout>
              </c:layout>
              <c:numFmt formatCode="General" sourceLinked="0"/>
            </c:trendlineLbl>
          </c:trendline>
          <c:xVal>
            <c:numRef>
              <c:f>'[1]bs complem y sustit (2)'!$H$9:$H$10</c:f>
              <c:numCache>
                <c:formatCode>General</c:formatCode>
                <c:ptCount val="2"/>
                <c:pt idx="0">
                  <c:v>10</c:v>
                </c:pt>
                <c:pt idx="1">
                  <c:v>15</c:v>
                </c:pt>
              </c:numCache>
            </c:numRef>
          </c:xVal>
          <c:yVal>
            <c:numRef>
              <c:f>'[1]bs complem y sustit (2)'!$G$9:$G$10</c:f>
              <c:numCache>
                <c:formatCode>General</c:formatCode>
                <c:ptCount val="2"/>
                <c:pt idx="0">
                  <c:v>150</c:v>
                </c:pt>
                <c:pt idx="1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59-47E8-8599-0668BE6F51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03204032"/>
        <c:axId val="-1803217632"/>
      </c:scatterChart>
      <c:valAx>
        <c:axId val="-180320403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Cantidad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1803217632"/>
        <c:crosses val="autoZero"/>
        <c:crossBetween val="midCat"/>
      </c:valAx>
      <c:valAx>
        <c:axId val="-18032176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Precio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18032040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en-US" sz="1100"/>
              <a:t>Pollo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3089129483814524"/>
          <c:y val="0.15788203557888641"/>
          <c:w val="0.8244768153980776"/>
          <c:h val="0.69145856767904024"/>
        </c:manualLayout>
      </c:layout>
      <c:scatterChart>
        <c:scatterStyle val="lineMarker"/>
        <c:varyColors val="0"/>
        <c:ser>
          <c:idx val="3"/>
          <c:order val="3"/>
          <c:tx>
            <c:strRef>
              <c:f>'[1]bs complem y sustit (2)'!$B$5</c:f>
              <c:strCache>
                <c:ptCount val="1"/>
                <c:pt idx="0">
                  <c:v>Pollo</c:v>
                </c:pt>
              </c:strCache>
            </c:strRef>
          </c:tx>
          <c:spPr>
            <a:ln w="3175"/>
          </c:spPr>
          <c:marker>
            <c:symbol val="none"/>
          </c:marker>
          <c:xVal>
            <c:numRef>
              <c:f>'[1]bs complem y sustit (2)'!$H$15:$H$16</c:f>
              <c:numCache>
                <c:formatCode>General</c:formatCode>
                <c:ptCount val="2"/>
                <c:pt idx="0">
                  <c:v>10</c:v>
                </c:pt>
                <c:pt idx="1">
                  <c:v>25</c:v>
                </c:pt>
              </c:numCache>
            </c:numRef>
          </c:xVal>
          <c:yVal>
            <c:numRef>
              <c:f>'[1]bs complem y sustit (2)'!$G$15:$G$16</c:f>
              <c:numCache>
                <c:formatCode>General</c:formatCode>
                <c:ptCount val="2"/>
                <c:pt idx="0">
                  <c:v>50</c:v>
                </c:pt>
                <c:pt idx="1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C4-4360-999D-25EC6E7062A4}"/>
            </c:ext>
          </c:extLst>
        </c:ser>
        <c:ser>
          <c:idx val="4"/>
          <c:order val="4"/>
          <c:tx>
            <c:strRef>
              <c:f>'[1]bs complem y sustit (2)'!$B$5</c:f>
              <c:strCache>
                <c:ptCount val="1"/>
                <c:pt idx="0">
                  <c:v>Pollo</c:v>
                </c:pt>
              </c:strCache>
            </c:strRef>
          </c:tx>
          <c:spPr>
            <a:ln w="9525"/>
          </c:spPr>
          <c:marker>
            <c:symbol val="none"/>
          </c:marker>
          <c:xVal>
            <c:numRef>
              <c:f>'[1]bs complem y sustit (2)'!$H$12:$H$13</c:f>
              <c:numCache>
                <c:formatCode>General</c:formatCode>
                <c:ptCount val="2"/>
                <c:pt idx="0">
                  <c:v>15</c:v>
                </c:pt>
                <c:pt idx="1">
                  <c:v>30</c:v>
                </c:pt>
              </c:numCache>
            </c:numRef>
          </c:xVal>
          <c:yVal>
            <c:numRef>
              <c:f>'[1]bs complem y sustit (2)'!$G$12:$G$13</c:f>
              <c:numCache>
                <c:formatCode>General</c:formatCode>
                <c:ptCount val="2"/>
                <c:pt idx="0">
                  <c:v>50</c:v>
                </c:pt>
                <c:pt idx="1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C4-4360-999D-25EC6E7062A4}"/>
            </c:ext>
          </c:extLst>
        </c:ser>
        <c:ser>
          <c:idx val="5"/>
          <c:order val="5"/>
          <c:tx>
            <c:strRef>
              <c:f>'[1]bs complem y sustit (2)'!$B$5</c:f>
              <c:strCache>
                <c:ptCount val="1"/>
                <c:pt idx="0">
                  <c:v>Pollo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xVal>
            <c:numRef>
              <c:f>'[1]bs complem y sustit (2)'!$H$18:$H$19</c:f>
              <c:numCache>
                <c:formatCode>General</c:formatCode>
                <c:ptCount val="2"/>
                <c:pt idx="0">
                  <c:v>15</c:v>
                </c:pt>
                <c:pt idx="1">
                  <c:v>10</c:v>
                </c:pt>
              </c:numCache>
            </c:numRef>
          </c:xVal>
          <c:yVal>
            <c:numRef>
              <c:f>'[1]bs complem y sustit (2)'!$G$18:$G$19</c:f>
              <c:numCache>
                <c:formatCode>General</c:formatCode>
                <c:ptCount val="2"/>
                <c:pt idx="0">
                  <c:v>50</c:v>
                </c:pt>
                <c:pt idx="1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DC4-4360-999D-25EC6E7062A4}"/>
            </c:ext>
          </c:extLst>
        </c:ser>
        <c:ser>
          <c:idx val="6"/>
          <c:order val="6"/>
          <c:tx>
            <c:strRef>
              <c:f>'[1]bs complem y sustit (2)'!$B$5</c:f>
              <c:strCache>
                <c:ptCount val="1"/>
                <c:pt idx="0">
                  <c:v>Pollo</c:v>
                </c:pt>
              </c:strCache>
            </c:strRef>
          </c:tx>
          <c:spPr>
            <a:ln w="3175"/>
          </c:spPr>
          <c:marker>
            <c:symbol val="none"/>
          </c:marker>
          <c:xVal>
            <c:numRef>
              <c:f>'[1]bs complem y sustit (2)'!$H$15:$H$16</c:f>
              <c:numCache>
                <c:formatCode>General</c:formatCode>
                <c:ptCount val="2"/>
                <c:pt idx="0">
                  <c:v>10</c:v>
                </c:pt>
                <c:pt idx="1">
                  <c:v>25</c:v>
                </c:pt>
              </c:numCache>
            </c:numRef>
          </c:xVal>
          <c:yVal>
            <c:numRef>
              <c:f>'[1]bs complem y sustit (2)'!$G$15:$G$16</c:f>
              <c:numCache>
                <c:formatCode>General</c:formatCode>
                <c:ptCount val="2"/>
                <c:pt idx="0">
                  <c:v>50</c:v>
                </c:pt>
                <c:pt idx="1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DC4-4360-999D-25EC6E7062A4}"/>
            </c:ext>
          </c:extLst>
        </c:ser>
        <c:ser>
          <c:idx val="7"/>
          <c:order val="7"/>
          <c:tx>
            <c:strRef>
              <c:f>'[1]bs complem y sustit (2)'!$B$5</c:f>
              <c:strCache>
                <c:ptCount val="1"/>
                <c:pt idx="0">
                  <c:v>Pollo</c:v>
                </c:pt>
              </c:strCache>
            </c:strRef>
          </c:tx>
          <c:spPr>
            <a:ln w="9525"/>
          </c:spPr>
          <c:marker>
            <c:symbol val="none"/>
          </c:marker>
          <c:xVal>
            <c:numRef>
              <c:f>'[1]bs complem y sustit (2)'!$H$12:$H$13</c:f>
              <c:numCache>
                <c:formatCode>General</c:formatCode>
                <c:ptCount val="2"/>
                <c:pt idx="0">
                  <c:v>15</c:v>
                </c:pt>
                <c:pt idx="1">
                  <c:v>30</c:v>
                </c:pt>
              </c:numCache>
            </c:numRef>
          </c:xVal>
          <c:yVal>
            <c:numRef>
              <c:f>'[1]bs complem y sustit (2)'!$G$12:$G$13</c:f>
              <c:numCache>
                <c:formatCode>General</c:formatCode>
                <c:ptCount val="2"/>
                <c:pt idx="0">
                  <c:v>50</c:v>
                </c:pt>
                <c:pt idx="1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DC4-4360-999D-25EC6E7062A4}"/>
            </c:ext>
          </c:extLst>
        </c:ser>
        <c:ser>
          <c:idx val="8"/>
          <c:order val="8"/>
          <c:tx>
            <c:strRef>
              <c:f>'[1]bs complem y sustit (2)'!$B$5</c:f>
              <c:strCache>
                <c:ptCount val="1"/>
                <c:pt idx="0">
                  <c:v>Pollo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xVal>
            <c:numRef>
              <c:f>'[1]bs complem y sustit (2)'!$H$18:$H$19</c:f>
              <c:numCache>
                <c:formatCode>General</c:formatCode>
                <c:ptCount val="2"/>
                <c:pt idx="0">
                  <c:v>15</c:v>
                </c:pt>
                <c:pt idx="1">
                  <c:v>10</c:v>
                </c:pt>
              </c:numCache>
            </c:numRef>
          </c:xVal>
          <c:yVal>
            <c:numRef>
              <c:f>'[1]bs complem y sustit (2)'!$G$18:$G$19</c:f>
              <c:numCache>
                <c:formatCode>General</c:formatCode>
                <c:ptCount val="2"/>
                <c:pt idx="0">
                  <c:v>50</c:v>
                </c:pt>
                <c:pt idx="1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DC4-4360-999D-25EC6E7062A4}"/>
            </c:ext>
          </c:extLst>
        </c:ser>
        <c:ser>
          <c:idx val="0"/>
          <c:order val="0"/>
          <c:tx>
            <c:strRef>
              <c:f>'[1]bs complem y sustit (2)'!$B$5</c:f>
              <c:strCache>
                <c:ptCount val="1"/>
                <c:pt idx="0">
                  <c:v>Pollo</c:v>
                </c:pt>
              </c:strCache>
            </c:strRef>
          </c:tx>
          <c:spPr>
            <a:ln w="3175"/>
          </c:spPr>
          <c:marker>
            <c:symbol val="none"/>
          </c:marker>
          <c:trendline>
            <c:spPr>
              <a:ln w="19050"/>
            </c:spPr>
            <c:trendlineType val="linear"/>
            <c:forward val="3"/>
            <c:backward val="3"/>
            <c:dispRSqr val="0"/>
            <c:dispEq val="0"/>
          </c:trendline>
          <c:xVal>
            <c:numRef>
              <c:f>'[1]bs complem y sustit (2)'!$H$15:$H$16</c:f>
              <c:numCache>
                <c:formatCode>General</c:formatCode>
                <c:ptCount val="2"/>
                <c:pt idx="0">
                  <c:v>10</c:v>
                </c:pt>
                <c:pt idx="1">
                  <c:v>25</c:v>
                </c:pt>
              </c:numCache>
            </c:numRef>
          </c:xVal>
          <c:yVal>
            <c:numRef>
              <c:f>'[1]bs complem y sustit (2)'!$G$15:$G$16</c:f>
              <c:numCache>
                <c:formatCode>General</c:formatCode>
                <c:ptCount val="2"/>
                <c:pt idx="0">
                  <c:v>50</c:v>
                </c:pt>
                <c:pt idx="1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DC4-4360-999D-25EC6E7062A4}"/>
            </c:ext>
          </c:extLst>
        </c:ser>
        <c:ser>
          <c:idx val="1"/>
          <c:order val="1"/>
          <c:tx>
            <c:strRef>
              <c:f>'[1]bs complem y sustit (2)'!$B$5</c:f>
              <c:strCache>
                <c:ptCount val="1"/>
                <c:pt idx="0">
                  <c:v>Pollo</c:v>
                </c:pt>
              </c:strCache>
            </c:strRef>
          </c:tx>
          <c:spPr>
            <a:ln w="9525"/>
          </c:spPr>
          <c:marker>
            <c:symbol val="none"/>
          </c:marker>
          <c:trendline>
            <c:spPr>
              <a:ln w="19050"/>
            </c:spPr>
            <c:trendlineType val="linear"/>
            <c:forward val="3"/>
            <c:backward val="3"/>
            <c:dispRSqr val="0"/>
            <c:dispEq val="0"/>
          </c:trendline>
          <c:xVal>
            <c:numRef>
              <c:f>'[1]bs complem y sustit (2)'!$H$12:$H$13</c:f>
              <c:numCache>
                <c:formatCode>General</c:formatCode>
                <c:ptCount val="2"/>
                <c:pt idx="0">
                  <c:v>15</c:v>
                </c:pt>
                <c:pt idx="1">
                  <c:v>30</c:v>
                </c:pt>
              </c:numCache>
            </c:numRef>
          </c:xVal>
          <c:yVal>
            <c:numRef>
              <c:f>'[1]bs complem y sustit (2)'!$G$12:$G$13</c:f>
              <c:numCache>
                <c:formatCode>General</c:formatCode>
                <c:ptCount val="2"/>
                <c:pt idx="0">
                  <c:v>50</c:v>
                </c:pt>
                <c:pt idx="1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DC4-4360-999D-25EC6E7062A4}"/>
            </c:ext>
          </c:extLst>
        </c:ser>
        <c:ser>
          <c:idx val="2"/>
          <c:order val="2"/>
          <c:tx>
            <c:strRef>
              <c:f>'[1]bs complem y sustit (2)'!$B$5</c:f>
              <c:strCache>
                <c:ptCount val="1"/>
                <c:pt idx="0">
                  <c:v>Pollo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9"/>
          </c:marker>
          <c:xVal>
            <c:numRef>
              <c:f>'[1]bs complem y sustit (2)'!$H$18:$H$19</c:f>
              <c:numCache>
                <c:formatCode>General</c:formatCode>
                <c:ptCount val="2"/>
                <c:pt idx="0">
                  <c:v>15</c:v>
                </c:pt>
                <c:pt idx="1">
                  <c:v>10</c:v>
                </c:pt>
              </c:numCache>
            </c:numRef>
          </c:xVal>
          <c:yVal>
            <c:numRef>
              <c:f>'[1]bs complem y sustit (2)'!$G$18:$G$19</c:f>
              <c:numCache>
                <c:formatCode>General</c:formatCode>
                <c:ptCount val="2"/>
                <c:pt idx="0">
                  <c:v>50</c:v>
                </c:pt>
                <c:pt idx="1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CDC4-4360-999D-25EC6E7062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03209472"/>
        <c:axId val="-1803211104"/>
      </c:scatterChart>
      <c:valAx>
        <c:axId val="-180320947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Cantidad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1803211104"/>
        <c:crosses val="autoZero"/>
        <c:crossBetween val="midCat"/>
      </c:valAx>
      <c:valAx>
        <c:axId val="-18032111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Precio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1803209472"/>
        <c:crosses val="autoZero"/>
        <c:crossBetween val="midCat"/>
        <c:majorUnit val="10"/>
      </c:valAx>
    </c:plotArea>
    <c:plotVisOnly val="1"/>
    <c:dispBlanksAs val="gap"/>
    <c:showDLblsOverMax val="0"/>
  </c:chart>
  <c:printSettings>
    <c:headerFooter/>
    <c:pageMargins b="0.75000000000000178" l="0.70000000000000062" r="0.70000000000000062" t="0.75000000000000178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power"/>
            <c:forward val="500"/>
            <c:backward val="500"/>
            <c:dispRSqr val="0"/>
            <c:dispEq val="0"/>
          </c:trendline>
          <c:xVal>
            <c:numRef>
              <c:f>'[1]Elasticidad Arco'!$D$12:$D$13</c:f>
              <c:numCache>
                <c:formatCode>General</c:formatCode>
                <c:ptCount val="2"/>
                <c:pt idx="0">
                  <c:v>4000</c:v>
                </c:pt>
                <c:pt idx="1">
                  <c:v>3150</c:v>
                </c:pt>
              </c:numCache>
            </c:numRef>
          </c:xVal>
          <c:yVal>
            <c:numRef>
              <c:f>'[1]Elasticidad Arco'!$C$12:$C$13</c:f>
              <c:numCache>
                <c:formatCode>General</c:formatCode>
                <c:ptCount val="2"/>
                <c:pt idx="0">
                  <c:v>5.5</c:v>
                </c:pt>
                <c:pt idx="1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FE-4201-9F62-5C0B086AB2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03205120"/>
        <c:axId val="-1803204576"/>
      </c:scatterChart>
      <c:valAx>
        <c:axId val="-1803205120"/>
        <c:scaling>
          <c:orientation val="minMax"/>
          <c:min val="2000"/>
        </c:scaling>
        <c:delete val="0"/>
        <c:axPos val="b"/>
        <c:numFmt formatCode="General" sourceLinked="1"/>
        <c:majorTickMark val="out"/>
        <c:minorTickMark val="none"/>
        <c:tickLblPos val="nextTo"/>
        <c:crossAx val="-1803204576"/>
        <c:crosses val="autoZero"/>
        <c:crossBetween val="midCat"/>
      </c:valAx>
      <c:valAx>
        <c:axId val="-1803204576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8032051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'Elast-6'!$C$25:$E$33</c:f>
              <c:strCache>
                <c:ptCount val="9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800</c:v>
                </c:pt>
                <c:pt idx="6">
                  <c:v>900</c:v>
                </c:pt>
                <c:pt idx="7">
                  <c:v>950</c:v>
                </c:pt>
                <c:pt idx="8">
                  <c:v>1000</c:v>
                </c:pt>
              </c:strCache>
            </c:strRef>
          </c:cat>
          <c:val>
            <c:numRef>
              <c:f>'Elast-6'!$B$25:$B$33</c:f>
              <c:numCache>
                <c:formatCode>_("$"* #,##0.00_);_("$"* \(#,##0.00\);_("$"* "-"??_);_(@_)</c:formatCode>
                <c:ptCount val="9"/>
                <c:pt idx="0">
                  <c:v>45</c:v>
                </c:pt>
                <c:pt idx="1">
                  <c:v>40</c:v>
                </c:pt>
                <c:pt idx="2">
                  <c:v>30</c:v>
                </c:pt>
                <c:pt idx="3">
                  <c:v>25</c:v>
                </c:pt>
                <c:pt idx="4">
                  <c:v>20</c:v>
                </c:pt>
                <c:pt idx="5">
                  <c:v>10</c:v>
                </c:pt>
                <c:pt idx="6">
                  <c:v>5</c:v>
                </c:pt>
                <c:pt idx="7">
                  <c:v>2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49-4FE3-9620-83E36B8423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803217088"/>
        <c:axId val="-180321654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'Elast-6'!$C$25:$E$33</c15:sqref>
                        </c15:formulaRef>
                      </c:ext>
                    </c:extLst>
                    <c:strCache>
                      <c:ptCount val="9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400</c:v>
                      </c:pt>
                      <c:pt idx="3">
                        <c:v>500</c:v>
                      </c:pt>
                      <c:pt idx="4">
                        <c:v>600</c:v>
                      </c:pt>
                      <c:pt idx="5">
                        <c:v>800</c:v>
                      </c:pt>
                      <c:pt idx="6">
                        <c:v>900</c:v>
                      </c:pt>
                      <c:pt idx="7">
                        <c:v>950</c:v>
                      </c:pt>
                      <c:pt idx="8">
                        <c:v>1000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'Elast-6'!$C$24:$C$33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100</c:v>
                      </c:pt>
                      <c:pt idx="2">
                        <c:v>200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800</c:v>
                      </c:pt>
                      <c:pt idx="7">
                        <c:v>900</c:v>
                      </c:pt>
                      <c:pt idx="8">
                        <c:v>950</c:v>
                      </c:pt>
                      <c:pt idx="9">
                        <c:v>1000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EC49-4FE3-9620-83E36B842328}"/>
                  </c:ext>
                </c:extLst>
              </c15:ser>
            </c15:filteredLineSeries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'Elast-6'!$C$25:$E$33</c15:sqref>
                        </c15:formulaRef>
                      </c:ext>
                    </c:extLst>
                    <c:strCache>
                      <c:ptCount val="9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400</c:v>
                      </c:pt>
                      <c:pt idx="3">
                        <c:v>500</c:v>
                      </c:pt>
                      <c:pt idx="4">
                        <c:v>600</c:v>
                      </c:pt>
                      <c:pt idx="5">
                        <c:v>800</c:v>
                      </c:pt>
                      <c:pt idx="6">
                        <c:v>900</c:v>
                      </c:pt>
                      <c:pt idx="7">
                        <c:v>950</c:v>
                      </c:pt>
                      <c:pt idx="8">
                        <c:v>1000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'Elast-6'!$D$24:$D$33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C49-4FE3-9620-83E36B842328}"/>
                  </c:ext>
                </c:extLst>
              </c15:ser>
            </c15:filteredLineSeries>
            <c15:filteredLineSeries>
              <c15:ser>
                <c:idx val="3"/>
                <c:order val="3"/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'Elast-6'!$C$25:$E$33</c15:sqref>
                        </c15:formulaRef>
                      </c:ext>
                    </c:extLst>
                    <c:strCache>
                      <c:ptCount val="9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400</c:v>
                      </c:pt>
                      <c:pt idx="3">
                        <c:v>500</c:v>
                      </c:pt>
                      <c:pt idx="4">
                        <c:v>600</c:v>
                      </c:pt>
                      <c:pt idx="5">
                        <c:v>800</c:v>
                      </c:pt>
                      <c:pt idx="6">
                        <c:v>900</c:v>
                      </c:pt>
                      <c:pt idx="7">
                        <c:v>950</c:v>
                      </c:pt>
                      <c:pt idx="8">
                        <c:v>1000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'Elast-6'!$E$24:$E$33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C49-4FE3-9620-83E36B842328}"/>
                  </c:ext>
                </c:extLst>
              </c15:ser>
            </c15:filteredLineSeries>
          </c:ext>
        </c:extLst>
      </c:lineChart>
      <c:catAx>
        <c:axId val="-1803217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-1803216544"/>
        <c:crosses val="autoZero"/>
        <c:auto val="1"/>
        <c:lblAlgn val="ctr"/>
        <c:lblOffset val="100"/>
        <c:noMultiLvlLbl val="0"/>
      </c:catAx>
      <c:valAx>
        <c:axId val="-180321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-1803217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3.png"/><Relationship Id="rId1" Type="http://schemas.openxmlformats.org/officeDocument/2006/relationships/image" Target="../media/image1.png"/><Relationship Id="rId4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4.xml"/><Relationship Id="rId1" Type="http://schemas.openxmlformats.org/officeDocument/2006/relationships/image" Target="../media/image4.emf"/><Relationship Id="rId4" Type="http://schemas.openxmlformats.org/officeDocument/2006/relationships/image" Target="../media/image5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57150</xdr:colOff>
      <xdr:row>2</xdr:row>
      <xdr:rowOff>57150</xdr:rowOff>
    </xdr:from>
    <xdr:to>
      <xdr:col>7</xdr:col>
      <xdr:colOff>525309</xdr:colOff>
      <xdr:row>7</xdr:row>
      <xdr:rowOff>47507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62675" y="438150"/>
          <a:ext cx="1230159" cy="942857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454025</xdr:colOff>
      <xdr:row>22</xdr:row>
      <xdr:rowOff>130175</xdr:rowOff>
    </xdr:from>
    <xdr:to>
      <xdr:col>13</xdr:col>
      <xdr:colOff>454025</xdr:colOff>
      <xdr:row>37</xdr:row>
      <xdr:rowOff>111125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</xdr:row>
      <xdr:rowOff>0</xdr:rowOff>
    </xdr:from>
    <xdr:to>
      <xdr:col>2</xdr:col>
      <xdr:colOff>466571</xdr:colOff>
      <xdr:row>13</xdr:row>
      <xdr:rowOff>180857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2105025"/>
          <a:ext cx="1228571" cy="942857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42333</xdr:colOff>
      <xdr:row>18</xdr:row>
      <xdr:rowOff>21167</xdr:rowOff>
    </xdr:from>
    <xdr:to>
      <xdr:col>1</xdr:col>
      <xdr:colOff>1128047</xdr:colOff>
      <xdr:row>23</xdr:row>
      <xdr:rowOff>21048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1908" y="1545167"/>
          <a:ext cx="1085714" cy="95238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402167</xdr:colOff>
      <xdr:row>17</xdr:row>
      <xdr:rowOff>52916</xdr:rowOff>
    </xdr:from>
    <xdr:to>
      <xdr:col>2</xdr:col>
      <xdr:colOff>313131</xdr:colOff>
      <xdr:row>22</xdr:row>
      <xdr:rowOff>52797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2167" y="1957916"/>
          <a:ext cx="1085714" cy="95238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238125</xdr:colOff>
      <xdr:row>17</xdr:row>
      <xdr:rowOff>28575</xdr:rowOff>
    </xdr:from>
    <xdr:to>
      <xdr:col>10</xdr:col>
      <xdr:colOff>276225</xdr:colOff>
      <xdr:row>24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508000</xdr:colOff>
      <xdr:row>13</xdr:row>
      <xdr:rowOff>39688</xdr:rowOff>
    </xdr:from>
    <xdr:to>
      <xdr:col>2</xdr:col>
      <xdr:colOff>212571</xdr:colOff>
      <xdr:row>18</xdr:row>
      <xdr:rowOff>30045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08000" y="2524126"/>
          <a:ext cx="1228571" cy="94285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266700</xdr:colOff>
      <xdr:row>18</xdr:row>
      <xdr:rowOff>95250</xdr:rowOff>
    </xdr:from>
    <xdr:to>
      <xdr:col>2</xdr:col>
      <xdr:colOff>733271</xdr:colOff>
      <xdr:row>23</xdr:row>
      <xdr:rowOff>91957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8700" y="2762250"/>
          <a:ext cx="1228571" cy="942857"/>
        </a:xfrm>
        <a:prstGeom prst="rect">
          <a:avLst/>
        </a:prstGeom>
      </xdr:spPr>
    </xdr:pic>
    <xdr:clientData/>
  </xdr:twoCellAnchor>
  <xdr:twoCellAnchor editAs="oneCell">
    <xdr:from>
      <xdr:col>1</xdr:col>
      <xdr:colOff>311150</xdr:colOff>
      <xdr:row>23</xdr:row>
      <xdr:rowOff>107950</xdr:rowOff>
    </xdr:from>
    <xdr:to>
      <xdr:col>2</xdr:col>
      <xdr:colOff>663436</xdr:colOff>
      <xdr:row>29</xdr:row>
      <xdr:rowOff>9395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73150" y="4565650"/>
          <a:ext cx="1114286" cy="1006345"/>
        </a:xfrm>
        <a:prstGeom prst="rect">
          <a:avLst/>
        </a:prstGeom>
      </xdr:spPr>
    </xdr:pic>
    <xdr:clientData/>
  </xdr:twoCellAnchor>
  <xdr:twoCellAnchor>
    <xdr:from>
      <xdr:col>9</xdr:col>
      <xdr:colOff>47625</xdr:colOff>
      <xdr:row>17</xdr:row>
      <xdr:rowOff>19049</xdr:rowOff>
    </xdr:from>
    <xdr:to>
      <xdr:col>13</xdr:col>
      <xdr:colOff>323850</xdr:colOff>
      <xdr:row>25</xdr:row>
      <xdr:rowOff>47624</xdr:rowOff>
    </xdr:to>
    <xdr:graphicFrame macro="">
      <xdr:nvGraphicFramePr>
        <xdr:cNvPr id="4" name="1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47625</xdr:colOff>
      <xdr:row>25</xdr:row>
      <xdr:rowOff>133350</xdr:rowOff>
    </xdr:from>
    <xdr:to>
      <xdr:col>13</xdr:col>
      <xdr:colOff>400050</xdr:colOff>
      <xdr:row>35</xdr:row>
      <xdr:rowOff>28575</xdr:rowOff>
    </xdr:to>
    <xdr:graphicFrame macro="">
      <xdr:nvGraphicFramePr>
        <xdr:cNvPr id="5" name="2 Gráfico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0.59205</cdr:x>
      <cdr:y>0.27778</cdr:y>
    </cdr:from>
    <cdr:to>
      <cdr:x>0.74774</cdr:x>
      <cdr:y>0.4132</cdr:y>
    </cdr:to>
    <cdr:sp macro="" textlink="">
      <cdr:nvSpPr>
        <cdr:cNvPr id="3" name="2 Conector recto de flecha"/>
        <cdr:cNvSpPr/>
      </cdr:nvSpPr>
      <cdr:spPr>
        <a:xfrm xmlns:a="http://schemas.openxmlformats.org/drawingml/2006/main">
          <a:off x="2695576" y="762000"/>
          <a:ext cx="708834" cy="371478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0.34548</cdr:x>
      <cdr:y>0.31613</cdr:y>
    </cdr:from>
    <cdr:to>
      <cdr:x>0.4059</cdr:x>
      <cdr:y>0.31613</cdr:y>
    </cdr:to>
    <cdr:sp macro="" textlink="">
      <cdr:nvSpPr>
        <cdr:cNvPr id="8" name="6 Conector recto de flecha"/>
        <cdr:cNvSpPr/>
      </cdr:nvSpPr>
      <cdr:spPr>
        <a:xfrm xmlns:a="http://schemas.openxmlformats.org/drawingml/2006/main" flipH="1">
          <a:off x="1174790" y="569109"/>
          <a:ext cx="205453" cy="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609600</xdr:colOff>
      <xdr:row>4</xdr:row>
      <xdr:rowOff>142875</xdr:rowOff>
    </xdr:from>
    <xdr:to>
      <xdr:col>6</xdr:col>
      <xdr:colOff>20638</xdr:colOff>
      <xdr:row>9</xdr:row>
      <xdr:rowOff>53975</xdr:rowOff>
    </xdr:to>
    <xdr:pic>
      <xdr:nvPicPr>
        <xdr:cNvPr id="2" name="11 Imagen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523875"/>
          <a:ext cx="2592388" cy="863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133351</xdr:colOff>
      <xdr:row>4</xdr:row>
      <xdr:rowOff>19050</xdr:rowOff>
    </xdr:from>
    <xdr:to>
      <xdr:col>14</xdr:col>
      <xdr:colOff>695325</xdr:colOff>
      <xdr:row>11</xdr:row>
      <xdr:rowOff>161925</xdr:rowOff>
    </xdr:to>
    <xdr:graphicFrame macro="">
      <xdr:nvGraphicFramePr>
        <xdr:cNvPr id="4" name="1 Gráfico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12</xdr:col>
      <xdr:colOff>95249</xdr:colOff>
      <xdr:row>19</xdr:row>
      <xdr:rowOff>141287</xdr:rowOff>
    </xdr:from>
    <xdr:to>
      <xdr:col>15</xdr:col>
      <xdr:colOff>133195</xdr:colOff>
      <xdr:row>24</xdr:row>
      <xdr:rowOff>131644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318249" y="3983037"/>
          <a:ext cx="1228571" cy="942857"/>
        </a:xfrm>
        <a:prstGeom prst="rect">
          <a:avLst/>
        </a:prstGeom>
      </xdr:spPr>
    </xdr:pic>
    <xdr:clientData/>
  </xdr:twoCellAnchor>
  <xdr:twoCellAnchor editAs="oneCell">
    <xdr:from>
      <xdr:col>3</xdr:col>
      <xdr:colOff>323851</xdr:colOff>
      <xdr:row>30</xdr:row>
      <xdr:rowOff>171450</xdr:rowOff>
    </xdr:from>
    <xdr:to>
      <xdr:col>11</xdr:col>
      <xdr:colOff>714376</xdr:colOff>
      <xdr:row>34</xdr:row>
      <xdr:rowOff>26670</xdr:rowOff>
    </xdr:to>
    <xdr:pic>
      <xdr:nvPicPr>
        <xdr:cNvPr id="7" name="Imagen 6" descr="E_p = \frac{\frac{P_1 + P_2}{2}}{\frac{Q_{d_1} + Q_{d_2}}{2}}\times\frac{\Delta Q_d}{\Delta P} = \frac{P_1 + P_2}{Q_{d_1} + Q_{d_2}}\times\frac{\Delta Q_d}{\Delta P}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2609851" y="6108700"/>
          <a:ext cx="3603625" cy="5918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0.4418</cdr:x>
      <cdr:y>0.20439</cdr:y>
    </cdr:from>
    <cdr:to>
      <cdr:x>0.64364</cdr:x>
      <cdr:y>0.29729</cdr:y>
    </cdr:to>
    <cdr:sp macro="" textlink="">
      <cdr:nvSpPr>
        <cdr:cNvPr id="3" name="2 Conector recto de flecha"/>
        <cdr:cNvSpPr/>
      </cdr:nvSpPr>
      <cdr:spPr>
        <a:xfrm xmlns:a="http://schemas.openxmlformats.org/drawingml/2006/main">
          <a:off x="1443405" y="402981"/>
          <a:ext cx="659422" cy="183174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0.40592</cdr:x>
      <cdr:y>0.38647</cdr:y>
    </cdr:from>
    <cdr:to>
      <cdr:x>0.6192</cdr:x>
      <cdr:y>0.46451</cdr:y>
    </cdr:to>
    <cdr:sp macro="" textlink="">
      <cdr:nvSpPr>
        <cdr:cNvPr id="4" name="1 Conector recto de flecha"/>
        <cdr:cNvSpPr/>
      </cdr:nvSpPr>
      <cdr:spPr>
        <a:xfrm xmlns:a="http://schemas.openxmlformats.org/drawingml/2006/main" flipH="1" flipV="1">
          <a:off x="1326173" y="761999"/>
          <a:ext cx="696801" cy="153861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0.40592</cdr:x>
      <cdr:y>0.29357</cdr:y>
    </cdr:from>
    <cdr:to>
      <cdr:x>0.64364</cdr:x>
      <cdr:y>0.41249</cdr:y>
    </cdr:to>
    <cdr:sp macro="" textlink="">
      <cdr:nvSpPr>
        <cdr:cNvPr id="6" name="5 Conector recto"/>
        <cdr:cNvSpPr/>
      </cdr:nvSpPr>
      <cdr:spPr>
        <a:xfrm xmlns:a="http://schemas.openxmlformats.org/drawingml/2006/main">
          <a:off x="1326173" y="578827"/>
          <a:ext cx="776653" cy="234461"/>
        </a:xfrm>
        <a:prstGeom xmlns:a="http://schemas.openxmlformats.org/drawingml/2006/main" prst="line">
          <a:avLst/>
        </a:prstGeom>
        <a:ln xmlns:a="http://schemas.openxmlformats.org/drawingml/2006/main" w="15875">
          <a:solidFill>
            <a:srgbClr val="FF0000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0.62278</cdr:x>
      <cdr:y>0.41323</cdr:y>
    </cdr:from>
    <cdr:to>
      <cdr:x>0.77237</cdr:x>
      <cdr:y>0.54366</cdr:y>
    </cdr:to>
    <cdr:sp macro="" textlink="">
      <cdr:nvSpPr>
        <cdr:cNvPr id="7" name="6 CuadroTexto"/>
        <cdr:cNvSpPr txBox="1"/>
      </cdr:nvSpPr>
      <cdr:spPr>
        <a:xfrm xmlns:a="http://schemas.openxmlformats.org/drawingml/2006/main">
          <a:off x="2034678" y="814759"/>
          <a:ext cx="488722" cy="25716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r>
            <a:rPr lang="en-US" sz="1100">
              <a:solidFill>
                <a:sysClr val="windowText" lastClr="000000"/>
              </a:solidFill>
            </a:rPr>
            <a:t>A</a:t>
          </a:r>
        </a:p>
      </cdr:txBody>
    </cdr:sp>
  </cdr:relSizeAnchor>
  <cdr:relSizeAnchor xmlns:cdr="http://schemas.openxmlformats.org/drawingml/2006/chartDrawing">
    <cdr:from>
      <cdr:x>0.31876</cdr:x>
      <cdr:y>0.25282</cdr:y>
    </cdr:from>
    <cdr:to>
      <cdr:x>0.46835</cdr:x>
      <cdr:y>0.38325</cdr:y>
    </cdr:to>
    <cdr:sp macro="" textlink="">
      <cdr:nvSpPr>
        <cdr:cNvPr id="8" name="6 CuadroTexto"/>
        <cdr:cNvSpPr txBox="1"/>
      </cdr:nvSpPr>
      <cdr:spPr>
        <a:xfrm xmlns:a="http://schemas.openxmlformats.org/drawingml/2006/main">
          <a:off x="1041400" y="498475"/>
          <a:ext cx="488722" cy="25716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ysClr val="windowText" lastClr="000000"/>
              </a:solidFill>
            </a:rPr>
            <a:t>B</a:t>
          </a: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266700</xdr:colOff>
      <xdr:row>18</xdr:row>
      <xdr:rowOff>95250</xdr:rowOff>
    </xdr:from>
    <xdr:to>
      <xdr:col>3</xdr:col>
      <xdr:colOff>123671</xdr:colOff>
      <xdr:row>23</xdr:row>
      <xdr:rowOff>85607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8700" y="2981325"/>
          <a:ext cx="1228571" cy="942857"/>
        </a:xfrm>
        <a:prstGeom prst="rect">
          <a:avLst/>
        </a:prstGeom>
      </xdr:spPr>
    </xdr:pic>
    <xdr:clientData/>
  </xdr:twoCellAnchor>
  <xdr:twoCellAnchor editAs="oneCell">
    <xdr:from>
      <xdr:col>1</xdr:col>
      <xdr:colOff>271463</xdr:colOff>
      <xdr:row>23</xdr:row>
      <xdr:rowOff>123825</xdr:rowOff>
    </xdr:from>
    <xdr:to>
      <xdr:col>3</xdr:col>
      <xdr:colOff>14149</xdr:colOff>
      <xdr:row>29</xdr:row>
      <xdr:rowOff>18920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3463" y="4989513"/>
          <a:ext cx="1115874" cy="103809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oogle%20Drive/UCC/Economia%20UCC/Practicos/4%20%20Demanda%20Elasticidad%20Mercados%20Competencia/Trabajo%20Practico%20-%20Utilidad%20-%20Demanda%20-%20Elasticida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tilidad"/>
      <sheetName val="Utilidad 2"/>
      <sheetName val="Dem ind y de merc"/>
      <sheetName val="bs complem y sustit"/>
      <sheetName val="bs complem y sustit (3)"/>
      <sheetName val="bs complem y sustit (2)"/>
      <sheetName val="bs inf y normales"/>
      <sheetName val="bs inf y normales (4)"/>
      <sheetName val="bs inf y normales (3)"/>
      <sheetName val="bs inf y normales (2)"/>
      <sheetName val="Elasticidad Arco"/>
      <sheetName val="oferta de mercado"/>
      <sheetName val="Oferta de mercado 2"/>
      <sheetName val="Demanda  - elasticidad"/>
      <sheetName val="Elasticidad ingreso"/>
      <sheetName val="Competencia Perfecta"/>
      <sheetName val="Competencia Perfecta (2)"/>
    </sheetNames>
    <sheetDataSet>
      <sheetData sheetId="0"/>
      <sheetData sheetId="1"/>
      <sheetData sheetId="2"/>
      <sheetData sheetId="3"/>
      <sheetData sheetId="4"/>
      <sheetData sheetId="5">
        <row r="4">
          <cell r="B4" t="str">
            <v>Carne</v>
          </cell>
        </row>
        <row r="5">
          <cell r="B5" t="str">
            <v>Pollo</v>
          </cell>
        </row>
        <row r="9">
          <cell r="G9">
            <v>150</v>
          </cell>
          <cell r="H9">
            <v>10</v>
          </cell>
        </row>
        <row r="10">
          <cell r="G10">
            <v>100</v>
          </cell>
          <cell r="H10">
            <v>15</v>
          </cell>
        </row>
        <row r="12">
          <cell r="G12">
            <v>50</v>
          </cell>
          <cell r="H12">
            <v>15</v>
          </cell>
        </row>
        <row r="13">
          <cell r="G13">
            <v>2</v>
          </cell>
          <cell r="H13">
            <v>30</v>
          </cell>
        </row>
        <row r="15">
          <cell r="G15">
            <v>50</v>
          </cell>
          <cell r="H15">
            <v>10</v>
          </cell>
        </row>
        <row r="16">
          <cell r="G16">
            <v>2</v>
          </cell>
          <cell r="H16">
            <v>25</v>
          </cell>
        </row>
        <row r="18">
          <cell r="G18">
            <v>50</v>
          </cell>
          <cell r="H18">
            <v>15</v>
          </cell>
        </row>
        <row r="19">
          <cell r="G19">
            <v>50</v>
          </cell>
          <cell r="H19">
            <v>10</v>
          </cell>
        </row>
      </sheetData>
      <sheetData sheetId="6"/>
      <sheetData sheetId="7"/>
      <sheetData sheetId="8"/>
      <sheetData sheetId="9"/>
      <sheetData sheetId="10">
        <row r="12">
          <cell r="C12">
            <v>5.5</v>
          </cell>
          <cell r="D12">
            <v>4000</v>
          </cell>
        </row>
        <row r="13">
          <cell r="C13">
            <v>7</v>
          </cell>
          <cell r="D13">
            <v>3150</v>
          </cell>
        </row>
      </sheetData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B050"/>
  </sheetPr>
  <dimension ref="B2:F37"/>
  <sheetViews>
    <sheetView zoomScaleNormal="100" workbookViewId="0">
      <selection activeCell="B16" sqref="B16:B18"/>
    </sheetView>
  </sheetViews>
  <sheetFormatPr baseColWidth="10" defaultRowHeight="15" outlineLevelRow="1"/>
  <cols>
    <col min="1" max="1" width="6.5703125" customWidth="1"/>
    <col min="2" max="2" width="59.5703125" customWidth="1"/>
    <col min="3" max="3" width="6.28515625" bestFit="1" customWidth="1"/>
    <col min="4" max="4" width="2" bestFit="1" customWidth="1"/>
    <col min="5" max="5" width="13.140625" customWidth="1"/>
  </cols>
  <sheetData>
    <row r="2" spans="2:5" s="3" customFormat="1">
      <c r="B2" s="3" t="s">
        <v>2</v>
      </c>
    </row>
    <row r="4" spans="2:5">
      <c r="B4" s="60" t="s">
        <v>13</v>
      </c>
      <c r="C4" s="36">
        <v>-1.2E-2</v>
      </c>
      <c r="D4" s="39"/>
      <c r="E4">
        <f>+C4/C5</f>
        <v>0.2</v>
      </c>
    </row>
    <row r="5" spans="2:5">
      <c r="B5" s="60"/>
      <c r="C5" s="37">
        <v>-0.06</v>
      </c>
      <c r="D5" s="37"/>
    </row>
    <row r="6" spans="2:5">
      <c r="B6" s="60"/>
    </row>
    <row r="7" spans="2:5">
      <c r="B7" s="1"/>
    </row>
    <row r="8" spans="2:5">
      <c r="B8" s="60" t="s">
        <v>0</v>
      </c>
      <c r="C8" s="36">
        <v>-0.08</v>
      </c>
      <c r="D8" s="39"/>
      <c r="E8">
        <f>+C8/C9</f>
        <v>2</v>
      </c>
    </row>
    <row r="9" spans="2:5">
      <c r="B9" s="60"/>
      <c r="C9" s="37">
        <v>-0.04</v>
      </c>
      <c r="D9" s="37"/>
    </row>
    <row r="10" spans="2:5">
      <c r="B10" s="60"/>
    </row>
    <row r="11" spans="2:5">
      <c r="B11" s="1"/>
    </row>
    <row r="12" spans="2:5">
      <c r="B12" s="60" t="s">
        <v>16</v>
      </c>
      <c r="C12" s="36">
        <v>0.06</v>
      </c>
      <c r="D12" s="39"/>
      <c r="E12">
        <f>+C12/C13</f>
        <v>-1.2</v>
      </c>
    </row>
    <row r="13" spans="2:5">
      <c r="B13" s="60"/>
      <c r="C13" s="37">
        <v>-0.05</v>
      </c>
      <c r="D13" s="37"/>
    </row>
    <row r="14" spans="2:5">
      <c r="B14" s="60"/>
      <c r="C14" s="38"/>
      <c r="D14" s="38"/>
    </row>
    <row r="15" spans="2:5">
      <c r="B15" s="1"/>
      <c r="C15" s="38"/>
      <c r="D15" s="38"/>
    </row>
    <row r="16" spans="2:5">
      <c r="B16" s="60" t="s">
        <v>1</v>
      </c>
      <c r="C16" s="36">
        <v>-0.03</v>
      </c>
      <c r="D16" s="39"/>
      <c r="E16">
        <f>+C16/C17</f>
        <v>-0.75</v>
      </c>
    </row>
    <row r="17" spans="2:6">
      <c r="B17" s="60"/>
      <c r="C17" s="37">
        <v>0.04</v>
      </c>
      <c r="D17" s="37"/>
    </row>
    <row r="18" spans="2:6">
      <c r="B18" s="60"/>
    </row>
    <row r="21" spans="2:6" s="3" customFormat="1">
      <c r="B21" s="3" t="s">
        <v>62</v>
      </c>
    </row>
    <row r="22" spans="2:6" outlineLevel="1"/>
    <row r="23" spans="2:6" outlineLevel="1">
      <c r="B23" s="60" t="s">
        <v>13</v>
      </c>
      <c r="C23" s="36">
        <v>-1.2E-2</v>
      </c>
      <c r="D23" s="39" t="s">
        <v>37</v>
      </c>
      <c r="E23">
        <f>+C23/C24</f>
        <v>0.2</v>
      </c>
      <c r="F23" t="s">
        <v>14</v>
      </c>
    </row>
    <row r="24" spans="2:6" outlineLevel="1">
      <c r="B24" s="60"/>
      <c r="C24" s="37">
        <v>-0.06</v>
      </c>
      <c r="D24" s="37"/>
    </row>
    <row r="25" spans="2:6" outlineLevel="1">
      <c r="B25" s="60"/>
    </row>
    <row r="26" spans="2:6" outlineLevel="1">
      <c r="B26" s="32"/>
    </row>
    <row r="27" spans="2:6" outlineLevel="1">
      <c r="B27" s="60" t="s">
        <v>0</v>
      </c>
      <c r="C27" s="36">
        <v>-0.08</v>
      </c>
      <c r="D27" s="39" t="s">
        <v>37</v>
      </c>
      <c r="E27">
        <f>+C27/C28</f>
        <v>2</v>
      </c>
      <c r="F27" t="s">
        <v>15</v>
      </c>
    </row>
    <row r="28" spans="2:6" outlineLevel="1">
      <c r="B28" s="60"/>
      <c r="C28" s="37">
        <v>-0.04</v>
      </c>
      <c r="D28" s="37"/>
    </row>
    <row r="29" spans="2:6" outlineLevel="1">
      <c r="B29" s="60"/>
    </row>
    <row r="30" spans="2:6" outlineLevel="1">
      <c r="B30" s="32"/>
    </row>
    <row r="31" spans="2:6" outlineLevel="1">
      <c r="B31" s="60" t="s">
        <v>16</v>
      </c>
      <c r="C31" s="36">
        <v>0.06</v>
      </c>
      <c r="D31" s="39" t="s">
        <v>37</v>
      </c>
      <c r="E31">
        <f>+C31/C32</f>
        <v>-1.2</v>
      </c>
      <c r="F31" t="s">
        <v>17</v>
      </c>
    </row>
    <row r="32" spans="2:6" outlineLevel="1">
      <c r="B32" s="60"/>
      <c r="C32" s="37">
        <v>-0.05</v>
      </c>
      <c r="D32" s="37"/>
    </row>
    <row r="33" spans="2:6" outlineLevel="1">
      <c r="B33" s="60"/>
      <c r="C33" s="38"/>
      <c r="D33" s="38"/>
    </row>
    <row r="34" spans="2:6" outlineLevel="1">
      <c r="B34" s="32"/>
      <c r="C34" s="38"/>
      <c r="D34" s="38"/>
    </row>
    <row r="35" spans="2:6" outlineLevel="1">
      <c r="B35" s="60" t="s">
        <v>1</v>
      </c>
      <c r="C35" s="36">
        <v>-0.03</v>
      </c>
      <c r="D35" s="39" t="s">
        <v>37</v>
      </c>
      <c r="E35">
        <f>+C35/C36</f>
        <v>-0.75</v>
      </c>
      <c r="F35" t="s">
        <v>18</v>
      </c>
    </row>
    <row r="36" spans="2:6" outlineLevel="1">
      <c r="B36" s="60"/>
      <c r="C36" s="37">
        <v>0.04</v>
      </c>
      <c r="D36" s="37"/>
    </row>
    <row r="37" spans="2:6" outlineLevel="1">
      <c r="B37" s="60"/>
    </row>
  </sheetData>
  <mergeCells count="8">
    <mergeCell ref="B27:B29"/>
    <mergeCell ref="B31:B33"/>
    <mergeCell ref="B35:B37"/>
    <mergeCell ref="B4:B6"/>
    <mergeCell ref="B8:B10"/>
    <mergeCell ref="B12:B14"/>
    <mergeCell ref="B16:B18"/>
    <mergeCell ref="B23:B25"/>
  </mergeCells>
  <pageMargins left="0.7" right="0.7" top="0.75" bottom="0.75" header="0.3" footer="0.3"/>
  <pageSetup paperSize="9" orientation="portrait" horizontalDpi="1200" verticalDpi="12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B2:H44"/>
  <sheetViews>
    <sheetView tabSelected="1" topLeftCell="A19" zoomScaleNormal="100" workbookViewId="0">
      <selection activeCell="H52" sqref="H52"/>
    </sheetView>
  </sheetViews>
  <sheetFormatPr baseColWidth="10" defaultRowHeight="15" outlineLevelRow="1"/>
  <cols>
    <col min="2" max="2" width="28" bestFit="1" customWidth="1"/>
    <col min="5" max="5" width="18.5703125" bestFit="1" customWidth="1"/>
    <col min="6" max="6" width="5.5703125" bestFit="1" customWidth="1"/>
    <col min="8" max="8" width="18.5703125" bestFit="1" customWidth="1"/>
    <col min="9" max="9" width="4.5703125" bestFit="1" customWidth="1"/>
  </cols>
  <sheetData>
    <row r="2" spans="2:8" s="3" customFormat="1">
      <c r="B2" s="3" t="s">
        <v>2</v>
      </c>
    </row>
    <row r="4" spans="2:8" s="46" customFormat="1" ht="47.25" customHeight="1">
      <c r="B4" s="71" t="s">
        <v>69</v>
      </c>
      <c r="C4" s="71"/>
      <c r="D4" s="71"/>
      <c r="E4" s="71"/>
      <c r="F4" s="71"/>
      <c r="G4" s="71"/>
      <c r="H4" s="71"/>
    </row>
    <row r="6" spans="2:8">
      <c r="B6" s="50"/>
      <c r="C6" s="50" t="s">
        <v>3</v>
      </c>
      <c r="D6" s="50" t="s">
        <v>56</v>
      </c>
    </row>
    <row r="7" spans="2:8">
      <c r="B7" s="50" t="s">
        <v>59</v>
      </c>
      <c r="C7" s="50">
        <v>3</v>
      </c>
      <c r="D7" s="50">
        <v>5</v>
      </c>
    </row>
    <row r="8" spans="2:8">
      <c r="B8" s="50" t="s">
        <v>55</v>
      </c>
      <c r="C8" s="50">
        <v>5</v>
      </c>
      <c r="D8" s="50">
        <v>6</v>
      </c>
    </row>
    <row r="9" spans="2:8">
      <c r="B9" s="50" t="s">
        <v>57</v>
      </c>
      <c r="C9" s="50">
        <v>5</v>
      </c>
      <c r="D9" s="50">
        <v>4</v>
      </c>
    </row>
    <row r="10" spans="2:8">
      <c r="B10" s="43"/>
      <c r="C10" s="43"/>
      <c r="D10" s="43"/>
    </row>
    <row r="11" spans="2:8">
      <c r="B11" s="43"/>
      <c r="C11" s="43"/>
      <c r="D11" s="43"/>
    </row>
    <row r="12" spans="2:8">
      <c r="B12" s="53" t="s">
        <v>70</v>
      </c>
      <c r="C12" s="43"/>
      <c r="D12" s="43"/>
    </row>
    <row r="13" spans="2:8">
      <c r="B13" s="53" t="s">
        <v>71</v>
      </c>
      <c r="C13" s="43"/>
      <c r="D13" s="43"/>
    </row>
    <row r="15" spans="2:8" s="3" customFormat="1">
      <c r="B15" s="3" t="s">
        <v>62</v>
      </c>
    </row>
    <row r="17" spans="5:7" outlineLevel="1">
      <c r="E17" t="str">
        <f>+B7</f>
        <v>Salidas a comer a restaurantes</v>
      </c>
    </row>
    <row r="18" spans="5:7" outlineLevel="1"/>
    <row r="19" spans="5:7" outlineLevel="1">
      <c r="E19" t="s">
        <v>21</v>
      </c>
      <c r="F19" s="21">
        <v>0.3</v>
      </c>
    </row>
    <row r="20" spans="5:7" outlineLevel="1">
      <c r="E20" t="s">
        <v>20</v>
      </c>
      <c r="F20">
        <f>+C7</f>
        <v>3</v>
      </c>
    </row>
    <row r="21" spans="5:7" outlineLevel="1">
      <c r="E21" t="s">
        <v>23</v>
      </c>
      <c r="F21">
        <f>+D7-C7</f>
        <v>2</v>
      </c>
    </row>
    <row r="22" spans="5:7" outlineLevel="1">
      <c r="E22" t="s">
        <v>58</v>
      </c>
      <c r="F22" s="49">
        <f>+F21/F20</f>
        <v>0.66666666666666663</v>
      </c>
    </row>
    <row r="23" spans="5:7" outlineLevel="1"/>
    <row r="24" spans="5:7" outlineLevel="1">
      <c r="E24" t="s">
        <v>22</v>
      </c>
      <c r="F24">
        <f>+F22/F19</f>
        <v>2.2222222222222223</v>
      </c>
      <c r="G24" t="s">
        <v>61</v>
      </c>
    </row>
    <row r="25" spans="5:7" outlineLevel="1"/>
    <row r="26" spans="5:7" outlineLevel="1"/>
    <row r="27" spans="5:7" outlineLevel="1">
      <c r="E27" t="str">
        <f>+B8</f>
        <v>Kilos de carne</v>
      </c>
    </row>
    <row r="28" spans="5:7" outlineLevel="1"/>
    <row r="29" spans="5:7" outlineLevel="1">
      <c r="E29" t="s">
        <v>21</v>
      </c>
      <c r="F29" s="21">
        <v>0.3</v>
      </c>
    </row>
    <row r="30" spans="5:7" outlineLevel="1">
      <c r="E30" t="s">
        <v>20</v>
      </c>
      <c r="F30">
        <f>+C8</f>
        <v>5</v>
      </c>
    </row>
    <row r="31" spans="5:7" outlineLevel="1">
      <c r="E31" t="s">
        <v>23</v>
      </c>
      <c r="F31">
        <f>+D8-C8</f>
        <v>1</v>
      </c>
    </row>
    <row r="32" spans="5:7" outlineLevel="1">
      <c r="E32" t="s">
        <v>58</v>
      </c>
      <c r="F32" s="49">
        <f>+F31/F30</f>
        <v>0.2</v>
      </c>
    </row>
    <row r="33" spans="5:7" outlineLevel="1"/>
    <row r="34" spans="5:7" outlineLevel="1">
      <c r="E34" t="s">
        <v>22</v>
      </c>
      <c r="F34" s="30">
        <f>+F32/F29</f>
        <v>0.66666666666666674</v>
      </c>
      <c r="G34" t="s">
        <v>60</v>
      </c>
    </row>
    <row r="35" spans="5:7" outlineLevel="1"/>
    <row r="36" spans="5:7" outlineLevel="1"/>
    <row r="37" spans="5:7" outlineLevel="1">
      <c r="E37" t="str">
        <f>+B9</f>
        <v>Kilos de pan</v>
      </c>
    </row>
    <row r="38" spans="5:7" outlineLevel="1"/>
    <row r="39" spans="5:7" outlineLevel="1">
      <c r="E39" t="s">
        <v>21</v>
      </c>
      <c r="F39" s="21">
        <v>0.3</v>
      </c>
    </row>
    <row r="40" spans="5:7" outlineLevel="1">
      <c r="E40" t="s">
        <v>20</v>
      </c>
      <c r="F40">
        <f>+C9</f>
        <v>5</v>
      </c>
    </row>
    <row r="41" spans="5:7" outlineLevel="1">
      <c r="E41" t="s">
        <v>23</v>
      </c>
      <c r="F41">
        <f>+D9-C9</f>
        <v>-1</v>
      </c>
    </row>
    <row r="42" spans="5:7" outlineLevel="1">
      <c r="E42" t="s">
        <v>58</v>
      </c>
      <c r="F42" s="49">
        <f>+F41/F40</f>
        <v>-0.2</v>
      </c>
    </row>
    <row r="43" spans="5:7" outlineLevel="1"/>
    <row r="44" spans="5:7" outlineLevel="1">
      <c r="E44" t="s">
        <v>22</v>
      </c>
      <c r="F44" s="30">
        <f>+F42/F39</f>
        <v>-0.66666666666666674</v>
      </c>
      <c r="G44" t="s">
        <v>72</v>
      </c>
    </row>
  </sheetData>
  <mergeCells count="1">
    <mergeCell ref="B4:H4"/>
  </mergeCells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B050"/>
  </sheetPr>
  <dimension ref="B2:M17"/>
  <sheetViews>
    <sheetView zoomScaleNormal="100" workbookViewId="0">
      <selection activeCell="B4" sqref="B4:M8"/>
    </sheetView>
  </sheetViews>
  <sheetFormatPr baseColWidth="10" defaultRowHeight="15" outlineLevelRow="1"/>
  <cols>
    <col min="1" max="1" width="6.28515625" customWidth="1"/>
    <col min="4" max="4" width="18.5703125" bestFit="1" customWidth="1"/>
  </cols>
  <sheetData>
    <row r="2" spans="2:13" s="3" customFormat="1">
      <c r="B2" s="3" t="s">
        <v>2</v>
      </c>
    </row>
    <row r="4" spans="2:13">
      <c r="B4" s="61" t="s">
        <v>80</v>
      </c>
      <c r="C4" s="61"/>
      <c r="D4" s="61"/>
      <c r="E4" s="61"/>
      <c r="F4" s="61"/>
      <c r="G4" s="61"/>
      <c r="H4" s="61"/>
      <c r="I4" s="61"/>
      <c r="J4" s="61"/>
      <c r="K4" s="61"/>
      <c r="L4" s="61"/>
      <c r="M4" s="61"/>
    </row>
    <row r="5" spans="2:13">
      <c r="B5" s="61"/>
      <c r="C5" s="61"/>
      <c r="D5" s="61"/>
      <c r="E5" s="61"/>
      <c r="F5" s="61"/>
      <c r="G5" s="61"/>
      <c r="H5" s="61"/>
      <c r="I5" s="61"/>
      <c r="J5" s="61"/>
      <c r="K5" s="61"/>
      <c r="L5" s="61"/>
      <c r="M5" s="61"/>
    </row>
    <row r="6" spans="2:13">
      <c r="B6" s="61"/>
      <c r="C6" s="61"/>
      <c r="D6" s="61"/>
      <c r="E6" s="61"/>
      <c r="F6" s="61"/>
      <c r="G6" s="61"/>
      <c r="H6" s="61"/>
      <c r="I6" s="61"/>
      <c r="J6" s="61"/>
      <c r="K6" s="61"/>
      <c r="L6" s="61"/>
      <c r="M6" s="61"/>
    </row>
    <row r="7" spans="2:13">
      <c r="B7" s="61"/>
      <c r="C7" s="61"/>
      <c r="D7" s="61"/>
      <c r="E7" s="61"/>
      <c r="F7" s="61"/>
      <c r="G7" s="61"/>
      <c r="H7" s="61"/>
      <c r="I7" s="61"/>
      <c r="J7" s="61"/>
      <c r="K7" s="61"/>
      <c r="L7" s="61"/>
      <c r="M7" s="61"/>
    </row>
    <row r="8" spans="2:13">
      <c r="B8" s="61"/>
      <c r="C8" s="61"/>
      <c r="D8" s="61"/>
      <c r="E8" s="61"/>
      <c r="F8" s="61"/>
      <c r="G8" s="61"/>
      <c r="H8" s="61"/>
      <c r="I8" s="61"/>
      <c r="J8" s="61"/>
      <c r="K8" s="61"/>
      <c r="L8" s="61"/>
      <c r="M8" s="61"/>
    </row>
    <row r="9" spans="2:13">
      <c r="B9" s="33"/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</row>
    <row r="10" spans="2:13" s="3" customFormat="1">
      <c r="B10" s="3" t="s">
        <v>62</v>
      </c>
    </row>
    <row r="11" spans="2:13" outlineLevel="1">
      <c r="B11" s="33"/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</row>
    <row r="12" spans="2:13" outlineLevel="1">
      <c r="D12" t="s">
        <v>22</v>
      </c>
      <c r="E12">
        <v>0.8</v>
      </c>
    </row>
    <row r="13" spans="2:13" outlineLevel="1">
      <c r="D13" t="s">
        <v>21</v>
      </c>
      <c r="E13" s="21">
        <v>0.2</v>
      </c>
    </row>
    <row r="14" spans="2:13" outlineLevel="1">
      <c r="D14" t="s">
        <v>20</v>
      </c>
      <c r="E14">
        <v>3000</v>
      </c>
      <c r="G14">
        <v>0.8</v>
      </c>
      <c r="H14" t="s">
        <v>64</v>
      </c>
      <c r="I14">
        <f>+G14*H15*3000+3000</f>
        <v>3480</v>
      </c>
    </row>
    <row r="15" spans="2:13" outlineLevel="1">
      <c r="D15" t="s">
        <v>23</v>
      </c>
      <c r="E15">
        <f>+E12*E13*E14</f>
        <v>480.00000000000011</v>
      </c>
      <c r="H15" s="52">
        <v>0.2</v>
      </c>
    </row>
    <row r="16" spans="2:13" outlineLevel="1">
      <c r="D16" t="s">
        <v>24</v>
      </c>
      <c r="E16" s="22">
        <f>+E14+E15</f>
        <v>3480</v>
      </c>
    </row>
    <row r="17" outlineLevel="1"/>
  </sheetData>
  <mergeCells count="1">
    <mergeCell ref="B4:M8"/>
  </mergeCells>
  <pageMargins left="0.7" right="0.7" top="0.75" bottom="0.75" header="0.3" footer="0.3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B050"/>
  </sheetPr>
  <dimension ref="B2:J29"/>
  <sheetViews>
    <sheetView topLeftCell="A7" zoomScaleNormal="100" workbookViewId="0">
      <selection activeCell="B12" sqref="B12"/>
    </sheetView>
  </sheetViews>
  <sheetFormatPr baseColWidth="10" defaultRowHeight="15" outlineLevelRow="1"/>
  <cols>
    <col min="3" max="3" width="11.28515625" bestFit="1" customWidth="1"/>
    <col min="4" max="4" width="13.28515625" bestFit="1" customWidth="1"/>
  </cols>
  <sheetData>
    <row r="2" spans="2:10" s="3" customFormat="1">
      <c r="B2" s="3" t="s">
        <v>2</v>
      </c>
    </row>
    <row r="4" spans="2:10" ht="15" customHeight="1">
      <c r="B4" s="62" t="s">
        <v>96</v>
      </c>
      <c r="C4" s="63"/>
      <c r="D4" s="63"/>
      <c r="E4" s="63"/>
      <c r="F4" s="63"/>
      <c r="G4" s="63"/>
      <c r="H4" s="63"/>
      <c r="I4" s="63"/>
      <c r="J4" s="63"/>
    </row>
    <row r="5" spans="2:10">
      <c r="B5" s="63"/>
      <c r="C5" s="63"/>
      <c r="D5" s="63"/>
      <c r="E5" s="63"/>
      <c r="F5" s="63"/>
      <c r="G5" s="63"/>
      <c r="H5" s="63"/>
      <c r="I5" s="63"/>
      <c r="J5" s="63"/>
    </row>
    <row r="6" spans="2:10">
      <c r="B6" s="63"/>
      <c r="C6" s="63"/>
      <c r="D6" s="63"/>
      <c r="E6" s="63"/>
      <c r="F6" s="63"/>
      <c r="G6" s="63"/>
      <c r="H6" s="63"/>
      <c r="I6" s="63"/>
      <c r="J6" s="63"/>
    </row>
    <row r="7" spans="2:10">
      <c r="B7" s="63"/>
      <c r="C7" s="63"/>
      <c r="D7" s="63"/>
      <c r="E7" s="63"/>
      <c r="F7" s="63"/>
      <c r="G7" s="63"/>
      <c r="H7" s="63"/>
      <c r="I7" s="63"/>
      <c r="J7" s="63"/>
    </row>
    <row r="8" spans="2:10">
      <c r="B8" s="32"/>
      <c r="C8" s="32"/>
      <c r="D8" s="32"/>
      <c r="E8" s="32"/>
      <c r="F8" s="32"/>
      <c r="G8" s="32"/>
      <c r="H8" s="32"/>
      <c r="I8" s="32"/>
      <c r="J8" s="32"/>
    </row>
    <row r="9" spans="2:10">
      <c r="B9" s="32"/>
      <c r="C9" s="32"/>
      <c r="D9" s="32"/>
      <c r="E9" s="32"/>
      <c r="F9" s="32"/>
      <c r="G9" s="32"/>
      <c r="H9" s="32"/>
      <c r="I9" s="32"/>
      <c r="J9" s="32"/>
    </row>
    <row r="10" spans="2:10" ht="15.75" customHeight="1">
      <c r="B10" s="32"/>
      <c r="C10" s="32"/>
      <c r="D10" s="32"/>
      <c r="E10" s="32"/>
      <c r="F10" s="32"/>
      <c r="G10" s="32"/>
      <c r="H10" s="32"/>
      <c r="I10" s="32"/>
      <c r="J10" s="32"/>
    </row>
    <row r="11" spans="2:10" s="3" customFormat="1">
      <c r="B11" s="3" t="s">
        <v>62</v>
      </c>
    </row>
    <row r="12" spans="2:10" outlineLevel="1">
      <c r="B12" s="32"/>
      <c r="C12" s="32"/>
      <c r="D12" s="32"/>
      <c r="E12" s="32"/>
      <c r="F12" s="32"/>
      <c r="G12" s="32"/>
      <c r="H12" s="32"/>
      <c r="I12" s="32"/>
      <c r="J12" s="32"/>
    </row>
    <row r="13" spans="2:10" outlineLevel="1">
      <c r="G13" t="s">
        <v>32</v>
      </c>
    </row>
    <row r="14" spans="2:10" outlineLevel="1">
      <c r="D14" t="s">
        <v>25</v>
      </c>
      <c r="E14">
        <v>1</v>
      </c>
    </row>
    <row r="15" spans="2:10" outlineLevel="1">
      <c r="D15" t="s">
        <v>19</v>
      </c>
      <c r="E15">
        <v>1000</v>
      </c>
      <c r="G15" s="2" t="s">
        <v>30</v>
      </c>
      <c r="H15" s="2" t="s">
        <v>31</v>
      </c>
    </row>
    <row r="16" spans="2:10" outlineLevel="1">
      <c r="D16" t="s">
        <v>26</v>
      </c>
      <c r="E16">
        <v>4000</v>
      </c>
      <c r="G16" s="2">
        <v>0.5</v>
      </c>
      <c r="H16" s="2">
        <v>4000</v>
      </c>
      <c r="J16">
        <f>+((G17-G16)/G16)/((H17-H16)/H16)</f>
        <v>-1</v>
      </c>
    </row>
    <row r="17" spans="4:8" outlineLevel="1">
      <c r="E17" s="21">
        <f>+E15/E16</f>
        <v>0.25</v>
      </c>
      <c r="G17" s="2">
        <v>0.375</v>
      </c>
      <c r="H17" s="2">
        <v>5000</v>
      </c>
    </row>
    <row r="18" spans="4:8" outlineLevel="1">
      <c r="D18" t="s">
        <v>28</v>
      </c>
      <c r="E18" s="23">
        <v>0.5</v>
      </c>
    </row>
    <row r="19" spans="4:8" outlineLevel="1">
      <c r="D19" t="s">
        <v>27</v>
      </c>
      <c r="E19" s="24">
        <f>+E18*E17/E14</f>
        <v>0.125</v>
      </c>
    </row>
    <row r="20" spans="4:8" outlineLevel="1">
      <c r="D20" t="s">
        <v>29</v>
      </c>
      <c r="E20" s="34">
        <f>+E18-E19</f>
        <v>0.375</v>
      </c>
    </row>
    <row r="21" spans="4:8" outlineLevel="1"/>
    <row r="22" spans="4:8" outlineLevel="1"/>
    <row r="23" spans="4:8" outlineLevel="1"/>
    <row r="24" spans="4:8" outlineLevel="1"/>
    <row r="25" spans="4:8" outlineLevel="1"/>
    <row r="26" spans="4:8" outlineLevel="1"/>
    <row r="27" spans="4:8" outlineLevel="1"/>
    <row r="29" spans="4:8">
      <c r="E29" s="31"/>
    </row>
  </sheetData>
  <mergeCells count="1">
    <mergeCell ref="B4:J7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B050"/>
  </sheetPr>
  <dimension ref="B2:I37"/>
  <sheetViews>
    <sheetView topLeftCell="A7" workbookViewId="0">
      <selection activeCell="G33" sqref="G33"/>
    </sheetView>
  </sheetViews>
  <sheetFormatPr baseColWidth="10" defaultRowHeight="15" outlineLevelRow="1"/>
  <cols>
    <col min="4" max="4" width="8" bestFit="1" customWidth="1"/>
    <col min="5" max="5" width="7.5703125" customWidth="1"/>
    <col min="6" max="6" width="10.7109375" customWidth="1"/>
    <col min="7" max="7" width="7" customWidth="1"/>
    <col min="8" max="8" width="9" bestFit="1" customWidth="1"/>
  </cols>
  <sheetData>
    <row r="2" spans="2:8" s="3" customFormat="1">
      <c r="B2" s="3" t="s">
        <v>2</v>
      </c>
    </row>
    <row r="3" spans="2:8" s="19" customFormat="1"/>
    <row r="4" spans="2:8">
      <c r="B4" s="4" t="s">
        <v>83</v>
      </c>
    </row>
    <row r="6" spans="2:8">
      <c r="D6" s="64" t="s">
        <v>65</v>
      </c>
      <c r="E6" s="64" t="s">
        <v>3</v>
      </c>
      <c r="F6" s="64"/>
      <c r="G6" s="64" t="s">
        <v>56</v>
      </c>
      <c r="H6" s="64"/>
    </row>
    <row r="7" spans="2:8" ht="32.25" customHeight="1">
      <c r="D7" s="64"/>
      <c r="E7" s="35" t="s">
        <v>4</v>
      </c>
      <c r="F7" s="35" t="s">
        <v>5</v>
      </c>
      <c r="G7" s="35" t="str">
        <f>+E7</f>
        <v>Precio ($/Kg)</v>
      </c>
      <c r="H7" s="35" t="str">
        <f>+F7</f>
        <v>Cantidad (kg/mes)</v>
      </c>
    </row>
    <row r="8" spans="2:8">
      <c r="D8" s="25" t="s">
        <v>6</v>
      </c>
      <c r="E8" s="25">
        <v>150</v>
      </c>
      <c r="F8" s="25">
        <v>10</v>
      </c>
      <c r="G8" s="25">
        <v>100</v>
      </c>
      <c r="H8" s="25">
        <v>15</v>
      </c>
    </row>
    <row r="9" spans="2:8">
      <c r="D9" s="25" t="s">
        <v>7</v>
      </c>
      <c r="E9" s="25">
        <v>50</v>
      </c>
      <c r="F9" s="25">
        <v>15</v>
      </c>
      <c r="G9" s="25">
        <v>50</v>
      </c>
      <c r="H9" s="25">
        <v>10</v>
      </c>
    </row>
    <row r="10" spans="2:8">
      <c r="D10" s="54"/>
      <c r="E10" s="54"/>
      <c r="F10" s="54"/>
      <c r="G10" s="54"/>
      <c r="H10" s="54"/>
    </row>
    <row r="11" spans="2:8">
      <c r="B11" s="5" t="s">
        <v>81</v>
      </c>
      <c r="D11" s="54"/>
      <c r="E11" s="54"/>
      <c r="F11" s="54"/>
      <c r="G11" s="54"/>
      <c r="H11" s="54"/>
    </row>
    <row r="12" spans="2:8">
      <c r="B12" s="5" t="s">
        <v>82</v>
      </c>
      <c r="D12" s="54"/>
      <c r="E12" s="54"/>
      <c r="F12" s="54"/>
      <c r="G12" s="54"/>
      <c r="H12" s="54"/>
    </row>
    <row r="14" spans="2:8" s="3" customFormat="1">
      <c r="B14" s="3" t="s">
        <v>62</v>
      </c>
    </row>
    <row r="15" spans="2:8" outlineLevel="1"/>
    <row r="16" spans="2:8" outlineLevel="1">
      <c r="B16" s="5" t="s">
        <v>81</v>
      </c>
    </row>
    <row r="17" spans="2:9" outlineLevel="1">
      <c r="B17" s="5" t="s">
        <v>82</v>
      </c>
    </row>
    <row r="18" spans="2:9" outlineLevel="1"/>
    <row r="19" spans="2:9" outlineLevel="1"/>
    <row r="20" spans="2:9" outlineLevel="1">
      <c r="D20" s="26">
        <f>+(15-10)</f>
        <v>5</v>
      </c>
    </row>
    <row r="21" spans="2:9" outlineLevel="1">
      <c r="D21" s="27">
        <v>10</v>
      </c>
      <c r="E21" s="2" t="s">
        <v>37</v>
      </c>
      <c r="F21" s="28">
        <f>+D20/D21</f>
        <v>0.5</v>
      </c>
      <c r="G21" s="2" t="s">
        <v>37</v>
      </c>
      <c r="H21" s="18">
        <f>+F21/F22</f>
        <v>-1.5</v>
      </c>
      <c r="I21" t="s">
        <v>78</v>
      </c>
    </row>
    <row r="22" spans="2:9" outlineLevel="1">
      <c r="D22" s="26">
        <v>-50</v>
      </c>
      <c r="E22" s="2"/>
      <c r="F22" s="29">
        <f>+D22/D23</f>
        <v>-0.33333333333333331</v>
      </c>
      <c r="G22" s="2"/>
    </row>
    <row r="23" spans="2:9" outlineLevel="1">
      <c r="D23" s="2">
        <v>150</v>
      </c>
      <c r="E23" s="2"/>
      <c r="G23" s="2"/>
    </row>
    <row r="24" spans="2:9" outlineLevel="1">
      <c r="E24" s="2"/>
      <c r="G24" s="2"/>
    </row>
    <row r="25" spans="2:9" outlineLevel="1">
      <c r="D25" s="26">
        <v>-5</v>
      </c>
      <c r="E25" s="2"/>
      <c r="G25" s="2"/>
    </row>
    <row r="26" spans="2:9" outlineLevel="1">
      <c r="D26" s="27">
        <v>15</v>
      </c>
      <c r="E26" s="2" t="s">
        <v>37</v>
      </c>
      <c r="F26" s="28">
        <f>+D25/D26</f>
        <v>-0.33333333333333331</v>
      </c>
      <c r="G26" s="2" t="s">
        <v>37</v>
      </c>
      <c r="H26" s="18">
        <f>+F26/F27</f>
        <v>1</v>
      </c>
      <c r="I26" t="s">
        <v>33</v>
      </c>
    </row>
    <row r="27" spans="2:9" outlineLevel="1">
      <c r="D27" s="26">
        <v>-50</v>
      </c>
      <c r="F27" s="29">
        <f>+D27/D28</f>
        <v>-0.33333333333333331</v>
      </c>
    </row>
    <row r="28" spans="2:9" outlineLevel="1">
      <c r="D28" s="2">
        <v>150</v>
      </c>
    </row>
    <row r="29" spans="2:9" outlineLevel="1"/>
    <row r="30" spans="2:9" outlineLevel="1"/>
    <row r="31" spans="2:9" outlineLevel="1"/>
    <row r="32" spans="2:9" outlineLevel="1"/>
    <row r="33" outlineLevel="1"/>
    <row r="34" outlineLevel="1"/>
    <row r="35" outlineLevel="1"/>
    <row r="36" outlineLevel="1"/>
    <row r="37" outlineLevel="1"/>
  </sheetData>
  <mergeCells count="3">
    <mergeCell ref="E6:F6"/>
    <mergeCell ref="D6:D7"/>
    <mergeCell ref="G6:H6"/>
  </mergeCells>
  <pageMargins left="0.7" right="0.7" top="0.75" bottom="0.75" header="0.3" footer="0.3"/>
  <pageSetup paperSize="9" orientation="portrait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50"/>
  </sheetPr>
  <dimension ref="B2:O41"/>
  <sheetViews>
    <sheetView zoomScaleNormal="100" workbookViewId="0">
      <selection activeCell="B28" sqref="B28"/>
    </sheetView>
  </sheetViews>
  <sheetFormatPr baseColWidth="10" defaultRowHeight="15" outlineLevelRow="1"/>
  <cols>
    <col min="5" max="5" width="2" bestFit="1" customWidth="1"/>
    <col min="7" max="7" width="2" bestFit="1" customWidth="1"/>
    <col min="8" max="8" width="5.28515625" bestFit="1" customWidth="1"/>
    <col min="9" max="9" width="2" bestFit="1" customWidth="1"/>
    <col min="11" max="11" width="2" bestFit="1" customWidth="1"/>
    <col min="13" max="13" width="2" bestFit="1" customWidth="1"/>
    <col min="14" max="14" width="4.42578125" bestFit="1" customWidth="1"/>
  </cols>
  <sheetData>
    <row r="2" spans="2:15" s="3" customFormat="1">
      <c r="B2" s="3" t="s">
        <v>2</v>
      </c>
    </row>
    <row r="4" spans="2:15" ht="47.25" customHeight="1">
      <c r="B4" s="65" t="s">
        <v>73</v>
      </c>
      <c r="C4" s="65"/>
      <c r="D4" s="65"/>
      <c r="E4" s="65"/>
      <c r="F4" s="65"/>
      <c r="G4" s="65"/>
      <c r="H4" s="65"/>
      <c r="I4" s="65"/>
      <c r="J4" s="65"/>
      <c r="K4" s="65"/>
      <c r="L4" s="65"/>
      <c r="M4" s="65"/>
      <c r="N4" s="65"/>
      <c r="O4" s="65"/>
    </row>
    <row r="11" spans="2:15">
      <c r="B11" s="5" t="s">
        <v>74</v>
      </c>
    </row>
    <row r="12" spans="2:15">
      <c r="B12" s="5" t="s">
        <v>75</v>
      </c>
    </row>
    <row r="13" spans="2:15">
      <c r="B13" s="5" t="s">
        <v>76</v>
      </c>
    </row>
    <row r="14" spans="2:15">
      <c r="B14" s="5"/>
    </row>
    <row r="15" spans="2:15" s="3" customFormat="1">
      <c r="B15" s="3" t="s">
        <v>62</v>
      </c>
    </row>
    <row r="16" spans="2:15" outlineLevel="1">
      <c r="B16" s="4"/>
    </row>
    <row r="17" spans="3:10" outlineLevel="1">
      <c r="D17" s="44" t="s">
        <v>34</v>
      </c>
    </row>
    <row r="18" spans="3:10" outlineLevel="1">
      <c r="D18" s="26">
        <f>3150-4000</f>
        <v>-850</v>
      </c>
      <c r="E18" s="40"/>
    </row>
    <row r="19" spans="3:10" outlineLevel="1">
      <c r="D19" s="27">
        <v>4000</v>
      </c>
      <c r="E19" s="40" t="s">
        <v>37</v>
      </c>
      <c r="F19" s="28">
        <f>+D18/D19</f>
        <v>-0.21249999999999999</v>
      </c>
      <c r="G19" s="40" t="s">
        <v>37</v>
      </c>
      <c r="H19" s="30">
        <f>+F19/F20*-1</f>
        <v>0.77916666666666667</v>
      </c>
      <c r="J19" t="s">
        <v>79</v>
      </c>
    </row>
    <row r="20" spans="3:10" outlineLevel="1">
      <c r="D20" s="26">
        <f>7-5.5</f>
        <v>1.5</v>
      </c>
      <c r="E20" s="40"/>
      <c r="F20" s="29">
        <f>+D20/D21</f>
        <v>0.27272727272727271</v>
      </c>
      <c r="G20" s="40"/>
      <c r="H20" s="30"/>
    </row>
    <row r="21" spans="3:10" outlineLevel="1">
      <c r="D21" s="2">
        <v>5.5</v>
      </c>
      <c r="E21" s="40"/>
      <c r="G21" s="40"/>
      <c r="H21" s="30"/>
    </row>
    <row r="22" spans="3:10" outlineLevel="1">
      <c r="E22" s="41"/>
      <c r="F22" s="21"/>
      <c r="G22" s="41"/>
      <c r="H22" s="30"/>
    </row>
    <row r="23" spans="3:10" outlineLevel="1">
      <c r="E23" s="41"/>
      <c r="F23" s="21"/>
      <c r="G23" s="41"/>
      <c r="H23" s="30"/>
    </row>
    <row r="24" spans="3:10" outlineLevel="1">
      <c r="D24" s="44" t="s">
        <v>35</v>
      </c>
      <c r="E24" s="41"/>
      <c r="F24" s="21"/>
      <c r="G24" s="41"/>
      <c r="H24" s="30"/>
    </row>
    <row r="25" spans="3:10" outlineLevel="1">
      <c r="D25" s="26">
        <f>4000-3150</f>
        <v>850</v>
      </c>
      <c r="E25" s="40"/>
      <c r="G25" s="40"/>
      <c r="H25" s="30"/>
    </row>
    <row r="26" spans="3:10" outlineLevel="1">
      <c r="D26" s="27">
        <v>3150</v>
      </c>
      <c r="E26" s="40" t="s">
        <v>37</v>
      </c>
      <c r="F26" s="28">
        <f>+D25/D26</f>
        <v>0.26984126984126983</v>
      </c>
      <c r="G26" s="40" t="s">
        <v>37</v>
      </c>
      <c r="H26" s="30">
        <f>+F26/F27*-1</f>
        <v>1.2592592592592593</v>
      </c>
      <c r="J26" t="s">
        <v>78</v>
      </c>
    </row>
    <row r="27" spans="3:10" outlineLevel="1">
      <c r="D27" s="26">
        <f>5.5-7</f>
        <v>-1.5</v>
      </c>
      <c r="E27" s="40"/>
      <c r="F27" s="29">
        <f>+D27/D28</f>
        <v>-0.21428571428571427</v>
      </c>
      <c r="G27" s="40"/>
    </row>
    <row r="28" spans="3:10" outlineLevel="1">
      <c r="D28" s="2">
        <v>7</v>
      </c>
      <c r="E28" s="40"/>
    </row>
    <row r="29" spans="3:10" outlineLevel="1">
      <c r="E29" s="41"/>
    </row>
    <row r="30" spans="3:10" outlineLevel="1">
      <c r="C30" s="45" t="s">
        <v>38</v>
      </c>
      <c r="E30" s="45" t="s">
        <v>47</v>
      </c>
    </row>
    <row r="31" spans="3:10" outlineLevel="1"/>
    <row r="32" spans="3:10" outlineLevel="1"/>
    <row r="33" spans="4:15" outlineLevel="1"/>
    <row r="34" spans="4:15" outlineLevel="1"/>
    <row r="35" spans="4:15" outlineLevel="1">
      <c r="D35" s="26">
        <f>5.5+7</f>
        <v>12.5</v>
      </c>
      <c r="E35" s="26"/>
    </row>
    <row r="36" spans="4:15" outlineLevel="1">
      <c r="D36" s="27">
        <v>2</v>
      </c>
      <c r="E36" s="40" t="s">
        <v>39</v>
      </c>
      <c r="F36" s="27">
        <v>850</v>
      </c>
      <c r="G36" s="43" t="s">
        <v>37</v>
      </c>
      <c r="H36" s="27">
        <f>+D35/D36</f>
        <v>6.25</v>
      </c>
      <c r="I36" s="40" t="s">
        <v>39</v>
      </c>
      <c r="J36" s="27">
        <f>+F36</f>
        <v>850</v>
      </c>
      <c r="K36" t="s">
        <v>37</v>
      </c>
      <c r="L36" s="28">
        <f>+J36/H37</f>
        <v>0.23776223776223776</v>
      </c>
      <c r="M36" t="s">
        <v>37</v>
      </c>
      <c r="N36" s="31">
        <f>+L36/L37</f>
        <v>0.99067599067599066</v>
      </c>
      <c r="O36" t="s">
        <v>36</v>
      </c>
    </row>
    <row r="37" spans="4:15" outlineLevel="1">
      <c r="D37" s="26">
        <f>4000+3150</f>
        <v>7150</v>
      </c>
      <c r="E37" s="26"/>
      <c r="F37" s="2">
        <v>1.5</v>
      </c>
      <c r="G37" s="2"/>
      <c r="H37" s="2">
        <f>+D37/D38</f>
        <v>3575</v>
      </c>
      <c r="I37" s="2"/>
      <c r="J37" s="2">
        <f>+F37</f>
        <v>1.5</v>
      </c>
      <c r="L37" s="29">
        <f>+J37/H36</f>
        <v>0.24</v>
      </c>
    </row>
    <row r="38" spans="4:15" outlineLevel="1">
      <c r="D38" s="2">
        <v>2</v>
      </c>
      <c r="E38" s="2"/>
    </row>
    <row r="39" spans="4:15" outlineLevel="1"/>
    <row r="40" spans="4:15" outlineLevel="1">
      <c r="G40" s="43"/>
      <c r="H40" s="31"/>
    </row>
    <row r="41" spans="4:15">
      <c r="G41" s="2"/>
      <c r="N41" s="42"/>
    </row>
  </sheetData>
  <mergeCells count="1">
    <mergeCell ref="B4:O4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B2:I34"/>
  <sheetViews>
    <sheetView zoomScaleNormal="100" workbookViewId="0">
      <selection activeCell="L12" sqref="L12"/>
    </sheetView>
  </sheetViews>
  <sheetFormatPr baseColWidth="10" defaultRowHeight="15" outlineLevelRow="1"/>
  <cols>
    <col min="3" max="3" width="9.28515625" bestFit="1" customWidth="1"/>
    <col min="4" max="4" width="12.7109375" bestFit="1" customWidth="1"/>
    <col min="5" max="5" width="17.28515625" bestFit="1" customWidth="1"/>
    <col min="6" max="6" width="12.7109375" bestFit="1" customWidth="1"/>
    <col min="7" max="7" width="17.28515625" bestFit="1" customWidth="1"/>
  </cols>
  <sheetData>
    <row r="2" spans="2:8" s="3" customFormat="1">
      <c r="B2" s="3" t="s">
        <v>2</v>
      </c>
    </row>
    <row r="4" spans="2:8" s="18" customFormat="1" ht="51" customHeight="1">
      <c r="B4" s="71" t="s">
        <v>68</v>
      </c>
      <c r="C4" s="71"/>
      <c r="D4" s="71"/>
      <c r="E4" s="71"/>
      <c r="F4" s="71"/>
      <c r="G4" s="71"/>
      <c r="H4" s="71"/>
    </row>
    <row r="5" spans="2:8" ht="15.75" thickBot="1"/>
    <row r="6" spans="2:8">
      <c r="C6" s="66" t="s">
        <v>65</v>
      </c>
      <c r="D6" s="68" t="s">
        <v>3</v>
      </c>
      <c r="E6" s="69"/>
      <c r="F6" s="70" t="s">
        <v>56</v>
      </c>
      <c r="G6" s="69"/>
    </row>
    <row r="7" spans="2:8" ht="15.75" thickBot="1">
      <c r="C7" s="67"/>
      <c r="D7" s="6" t="s">
        <v>8</v>
      </c>
      <c r="E7" s="7" t="s">
        <v>9</v>
      </c>
      <c r="F7" s="8" t="str">
        <f>+D7</f>
        <v>Precio ($/Un)</v>
      </c>
      <c r="G7" s="7" t="str">
        <f>+E7</f>
        <v>Cantidad (un/año)</v>
      </c>
    </row>
    <row r="8" spans="2:8">
      <c r="C8" s="13" t="s">
        <v>10</v>
      </c>
      <c r="D8" s="14">
        <v>1000</v>
      </c>
      <c r="E8" s="15">
        <v>100</v>
      </c>
      <c r="F8" s="16">
        <v>800</v>
      </c>
      <c r="G8" s="15">
        <v>120</v>
      </c>
    </row>
    <row r="9" spans="2:8">
      <c r="C9" s="9" t="s">
        <v>11</v>
      </c>
      <c r="D9" s="10">
        <v>10</v>
      </c>
      <c r="E9" s="11">
        <v>15</v>
      </c>
      <c r="F9" s="12">
        <v>10</v>
      </c>
      <c r="G9" s="11">
        <v>20</v>
      </c>
    </row>
    <row r="10" spans="2:8" ht="15.75" thickBot="1">
      <c r="C10" s="17" t="s">
        <v>12</v>
      </c>
      <c r="D10" s="6">
        <v>50</v>
      </c>
      <c r="E10" s="7">
        <v>30</v>
      </c>
      <c r="F10" s="8">
        <v>50</v>
      </c>
      <c r="G10" s="7">
        <v>30</v>
      </c>
    </row>
    <row r="13" spans="2:8">
      <c r="B13" s="20" t="s">
        <v>66</v>
      </c>
    </row>
    <row r="14" spans="2:8">
      <c r="B14" s="20" t="s">
        <v>67</v>
      </c>
    </row>
    <row r="15" spans="2:8">
      <c r="B15" s="20"/>
    </row>
    <row r="16" spans="2:8">
      <c r="B16" s="20"/>
    </row>
    <row r="17" spans="2:9" s="3" customFormat="1">
      <c r="B17" s="3" t="s">
        <v>62</v>
      </c>
    </row>
    <row r="18" spans="2:9" outlineLevel="1"/>
    <row r="19" spans="2:9" outlineLevel="1"/>
    <row r="20" spans="2:9" outlineLevel="1">
      <c r="D20" s="26">
        <f>+G9-E9</f>
        <v>5</v>
      </c>
    </row>
    <row r="21" spans="2:9" outlineLevel="1">
      <c r="D21" s="27">
        <f>+E9</f>
        <v>15</v>
      </c>
      <c r="E21" s="2" t="s">
        <v>37</v>
      </c>
      <c r="F21" s="28">
        <f>+D20/D21</f>
        <v>0.33333333333333331</v>
      </c>
      <c r="G21" s="2" t="s">
        <v>37</v>
      </c>
      <c r="H21" s="46">
        <f>+F21/F22</f>
        <v>-1.6666666666666665</v>
      </c>
      <c r="I21" t="s">
        <v>17</v>
      </c>
    </row>
    <row r="22" spans="2:9" outlineLevel="1">
      <c r="D22" s="26">
        <f>+F8-D8</f>
        <v>-200</v>
      </c>
      <c r="E22" s="2"/>
      <c r="F22" s="29">
        <f>+D22/D23</f>
        <v>-0.2</v>
      </c>
      <c r="G22" s="2"/>
    </row>
    <row r="23" spans="2:9" outlineLevel="1">
      <c r="D23" s="2">
        <f>+D8</f>
        <v>1000</v>
      </c>
      <c r="E23" s="2"/>
      <c r="G23" s="2"/>
    </row>
    <row r="24" spans="2:9" outlineLevel="1">
      <c r="E24" s="2"/>
      <c r="G24" s="2"/>
    </row>
    <row r="25" spans="2:9" outlineLevel="1">
      <c r="D25" s="26">
        <f>+G10-E10</f>
        <v>0</v>
      </c>
      <c r="E25" s="2"/>
      <c r="G25" s="2"/>
    </row>
    <row r="26" spans="2:9" outlineLevel="1">
      <c r="D26" s="27">
        <f>+E10</f>
        <v>30</v>
      </c>
      <c r="E26" s="2" t="s">
        <v>37</v>
      </c>
      <c r="F26" s="28">
        <f>+D25/D26</f>
        <v>0</v>
      </c>
      <c r="G26" s="2" t="s">
        <v>37</v>
      </c>
      <c r="H26" s="46">
        <f>+F26/F27</f>
        <v>0</v>
      </c>
      <c r="I26" t="s">
        <v>54</v>
      </c>
    </row>
    <row r="27" spans="2:9" outlineLevel="1">
      <c r="D27" s="26">
        <f>+F8-D8</f>
        <v>-200</v>
      </c>
      <c r="F27" s="29">
        <f>+D27/D28</f>
        <v>-0.2</v>
      </c>
    </row>
    <row r="28" spans="2:9" outlineLevel="1">
      <c r="D28" s="2">
        <f>+D8</f>
        <v>1000</v>
      </c>
    </row>
    <row r="29" spans="2:9" outlineLevel="1"/>
    <row r="30" spans="2:9" outlineLevel="1"/>
    <row r="33" spans="6:6">
      <c r="F33" s="21"/>
    </row>
    <row r="34" spans="6:6">
      <c r="F34" s="21"/>
    </row>
  </sheetData>
  <mergeCells count="4">
    <mergeCell ref="C6:C7"/>
    <mergeCell ref="D6:E6"/>
    <mergeCell ref="F6:G6"/>
    <mergeCell ref="B4:H4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B050"/>
  </sheetPr>
  <dimension ref="B2:I15"/>
  <sheetViews>
    <sheetView workbookViewId="0">
      <selection activeCell="D17" sqref="D17"/>
    </sheetView>
  </sheetViews>
  <sheetFormatPr baseColWidth="10" defaultRowHeight="15"/>
  <cols>
    <col min="2" max="2" width="12" bestFit="1" customWidth="1"/>
    <col min="3" max="3" width="20.5703125" bestFit="1" customWidth="1"/>
    <col min="4" max="4" width="19.7109375" bestFit="1" customWidth="1"/>
    <col min="12" max="12" width="12.42578125" bestFit="1" customWidth="1"/>
  </cols>
  <sheetData>
    <row r="2" spans="2:9" s="3" customFormat="1">
      <c r="B2" s="3" t="s">
        <v>2</v>
      </c>
    </row>
    <row r="4" spans="2:9" ht="30.75" customHeight="1">
      <c r="B4" s="60" t="s">
        <v>84</v>
      </c>
      <c r="C4" s="72"/>
      <c r="D4" s="72"/>
      <c r="E4" s="72"/>
      <c r="F4" s="72"/>
      <c r="G4" s="72"/>
      <c r="H4" s="72"/>
      <c r="I4" s="72"/>
    </row>
    <row r="6" spans="2:9">
      <c r="B6" s="50" t="s">
        <v>43</v>
      </c>
      <c r="C6" s="50" t="s">
        <v>44</v>
      </c>
      <c r="D6" s="50" t="s">
        <v>41</v>
      </c>
    </row>
    <row r="7" spans="2:9">
      <c r="B7" s="50"/>
      <c r="C7" s="50" t="s">
        <v>40</v>
      </c>
      <c r="D7" s="50" t="s">
        <v>42</v>
      </c>
    </row>
    <row r="8" spans="2:9">
      <c r="B8" s="50" t="s">
        <v>45</v>
      </c>
      <c r="C8" s="50" t="s">
        <v>46</v>
      </c>
      <c r="D8" s="50" t="s">
        <v>46</v>
      </c>
    </row>
    <row r="9" spans="2:9">
      <c r="B9" s="50">
        <v>1500</v>
      </c>
      <c r="C9" s="50">
        <v>4200</v>
      </c>
      <c r="D9" s="50">
        <v>2000</v>
      </c>
      <c r="F9" s="2"/>
      <c r="G9">
        <f>+((C10-C9)/C9)/(($B10-$B9)/$B9)*-1</f>
        <v>0.14285714285714285</v>
      </c>
      <c r="H9">
        <f>+((D10-D9)/D9)/(($B10-$B9)/$B9)*-1</f>
        <v>0.60000000000000009</v>
      </c>
    </row>
    <row r="10" spans="2:9">
      <c r="B10" s="50">
        <v>2000</v>
      </c>
      <c r="C10" s="50">
        <v>4000</v>
      </c>
      <c r="D10" s="50">
        <v>1600</v>
      </c>
      <c r="G10">
        <f t="shared" ref="G10:H10" si="0">+((C11-C10)/C10)/(($B11-$B10)/$B10)*-1</f>
        <v>0.2</v>
      </c>
      <c r="H10">
        <f t="shared" si="0"/>
        <v>1</v>
      </c>
    </row>
    <row r="11" spans="2:9">
      <c r="B11" s="50">
        <v>2500</v>
      </c>
      <c r="C11" s="50">
        <v>3800</v>
      </c>
      <c r="D11" s="50">
        <v>1200</v>
      </c>
      <c r="G11">
        <f>+((C12-C11)/C11)/(($B12-$B11)/$B11)*-1</f>
        <v>0.26315789473684209</v>
      </c>
      <c r="H11">
        <f>+((D12-D11)/D11)/(($B12-$B11)/$B11)*-1</f>
        <v>1.6666666666666665</v>
      </c>
    </row>
    <row r="12" spans="2:9">
      <c r="B12" s="50">
        <v>3000</v>
      </c>
      <c r="C12" s="50">
        <v>3600</v>
      </c>
      <c r="D12" s="50">
        <v>800</v>
      </c>
    </row>
    <row r="14" spans="2:9" ht="30.75" customHeight="1">
      <c r="B14" s="60" t="s">
        <v>94</v>
      </c>
      <c r="C14" s="60"/>
      <c r="D14" s="60"/>
      <c r="E14" s="60"/>
      <c r="F14" s="60"/>
      <c r="G14" s="60"/>
      <c r="H14" s="60"/>
      <c r="I14" s="60"/>
    </row>
    <row r="15" spans="2:9">
      <c r="B15" s="72" t="s">
        <v>48</v>
      </c>
      <c r="C15" s="72"/>
      <c r="D15" s="72"/>
      <c r="E15" s="72"/>
      <c r="F15" s="72"/>
      <c r="G15" s="72"/>
      <c r="H15" s="72"/>
      <c r="I15" s="72"/>
    </row>
  </sheetData>
  <mergeCells count="3">
    <mergeCell ref="B4:I4"/>
    <mergeCell ref="B14:I14"/>
    <mergeCell ref="B15:I1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00B050"/>
  </sheetPr>
  <dimension ref="A1:J33"/>
  <sheetViews>
    <sheetView topLeftCell="A4" workbookViewId="0">
      <selection activeCell="G46" sqref="G46"/>
    </sheetView>
  </sheetViews>
  <sheetFormatPr baseColWidth="10" defaultRowHeight="15"/>
  <cols>
    <col min="6" max="6" width="15.28515625" customWidth="1"/>
    <col min="7" max="7" width="19.42578125" customWidth="1"/>
  </cols>
  <sheetData>
    <row r="1" spans="1:10">
      <c r="A1" s="72" t="s">
        <v>85</v>
      </c>
      <c r="B1" s="72"/>
      <c r="C1" s="72"/>
      <c r="D1" s="72"/>
      <c r="E1" s="72"/>
      <c r="F1" s="72"/>
      <c r="G1" s="72"/>
      <c r="H1" s="72"/>
      <c r="I1" s="72"/>
      <c r="J1" s="72"/>
    </row>
    <row r="3" spans="1:10">
      <c r="B3" s="50" t="s">
        <v>43</v>
      </c>
      <c r="C3" s="74" t="s">
        <v>86</v>
      </c>
      <c r="D3" s="74"/>
      <c r="E3" s="74"/>
    </row>
    <row r="4" spans="1:10">
      <c r="B4" s="55">
        <v>45</v>
      </c>
      <c r="C4" s="74">
        <v>100</v>
      </c>
      <c r="D4" s="74"/>
      <c r="E4" s="74"/>
    </row>
    <row r="5" spans="1:10">
      <c r="B5" s="55">
        <v>40</v>
      </c>
      <c r="C5" s="74">
        <v>200</v>
      </c>
      <c r="D5" s="74"/>
      <c r="E5" s="74"/>
    </row>
    <row r="6" spans="1:10">
      <c r="B6" s="55">
        <v>30</v>
      </c>
      <c r="C6" s="74">
        <v>400</v>
      </c>
      <c r="D6" s="74"/>
      <c r="E6" s="74"/>
    </row>
    <row r="7" spans="1:10">
      <c r="B7" s="55">
        <v>25</v>
      </c>
      <c r="C7" s="74">
        <v>500</v>
      </c>
      <c r="D7" s="74"/>
      <c r="E7" s="74"/>
    </row>
    <row r="8" spans="1:10">
      <c r="B8" s="55">
        <v>20</v>
      </c>
      <c r="C8" s="74">
        <v>600</v>
      </c>
      <c r="D8" s="74"/>
      <c r="E8" s="74"/>
    </row>
    <row r="9" spans="1:10">
      <c r="B9" s="55">
        <v>10</v>
      </c>
      <c r="C9" s="74">
        <v>800</v>
      </c>
      <c r="D9" s="74"/>
      <c r="E9" s="74"/>
    </row>
    <row r="10" spans="1:10">
      <c r="B10" s="55">
        <v>5</v>
      </c>
      <c r="C10" s="74">
        <v>900</v>
      </c>
      <c r="D10" s="74"/>
      <c r="E10" s="74"/>
    </row>
    <row r="11" spans="1:10">
      <c r="B11" s="55">
        <v>2</v>
      </c>
      <c r="C11" s="74">
        <v>950</v>
      </c>
      <c r="D11" s="74"/>
      <c r="E11" s="74"/>
    </row>
    <row r="12" spans="1:10">
      <c r="B12" s="55">
        <v>0</v>
      </c>
      <c r="C12" s="74">
        <v>1000</v>
      </c>
      <c r="D12" s="74"/>
      <c r="E12" s="74"/>
    </row>
    <row r="15" spans="1:10">
      <c r="A15" t="s">
        <v>87</v>
      </c>
    </row>
    <row r="17" spans="1:7">
      <c r="A17" t="s">
        <v>89</v>
      </c>
    </row>
    <row r="18" spans="1:7">
      <c r="A18" t="s">
        <v>88</v>
      </c>
    </row>
    <row r="19" spans="1:7">
      <c r="A19" t="s">
        <v>90</v>
      </c>
    </row>
    <row r="22" spans="1:7" s="3" customFormat="1">
      <c r="B22" s="3" t="s">
        <v>62</v>
      </c>
    </row>
    <row r="24" spans="1:7">
      <c r="A24" t="s">
        <v>91</v>
      </c>
      <c r="B24" s="59" t="s">
        <v>43</v>
      </c>
      <c r="C24" s="73" t="s">
        <v>86</v>
      </c>
      <c r="D24" s="73"/>
      <c r="E24" s="73"/>
      <c r="F24" s="59" t="s">
        <v>92</v>
      </c>
      <c r="G24" s="59" t="s">
        <v>93</v>
      </c>
    </row>
    <row r="25" spans="1:7">
      <c r="B25" s="55">
        <v>45</v>
      </c>
      <c r="C25" s="74">
        <v>100</v>
      </c>
      <c r="D25" s="74"/>
      <c r="E25" s="74"/>
      <c r="F25" s="56">
        <f>+((C26-C25)/C25)/((B26-B25)/B25)*-1</f>
        <v>9</v>
      </c>
      <c r="G25" s="55">
        <f>+B25*C25</f>
        <v>4500</v>
      </c>
    </row>
    <row r="26" spans="1:7">
      <c r="B26" s="55">
        <v>40</v>
      </c>
      <c r="C26" s="74">
        <v>200</v>
      </c>
      <c r="D26" s="74"/>
      <c r="E26" s="74"/>
      <c r="F26" s="56">
        <f t="shared" ref="F26:F32" si="0">+((C27-C26)/C26)/((B27-B26)/B26)*-1</f>
        <v>4</v>
      </c>
      <c r="G26" s="55">
        <f t="shared" ref="G26:G33" si="1">+B26*C26</f>
        <v>8000</v>
      </c>
    </row>
    <row r="27" spans="1:7">
      <c r="B27" s="55">
        <v>30</v>
      </c>
      <c r="C27" s="74">
        <v>400</v>
      </c>
      <c r="D27" s="74"/>
      <c r="E27" s="74"/>
      <c r="F27" s="56">
        <f t="shared" si="0"/>
        <v>1.5</v>
      </c>
      <c r="G27" s="55">
        <f t="shared" si="1"/>
        <v>12000</v>
      </c>
    </row>
    <row r="28" spans="1:7">
      <c r="B28" s="58">
        <v>25</v>
      </c>
      <c r="C28" s="75">
        <v>500</v>
      </c>
      <c r="D28" s="75"/>
      <c r="E28" s="75"/>
      <c r="F28" s="57">
        <f t="shared" si="0"/>
        <v>1</v>
      </c>
      <c r="G28" s="58">
        <f>+B28*C28</f>
        <v>12500</v>
      </c>
    </row>
    <row r="29" spans="1:7">
      <c r="B29" s="55">
        <v>20</v>
      </c>
      <c r="C29" s="74">
        <v>600</v>
      </c>
      <c r="D29" s="74"/>
      <c r="E29" s="74"/>
      <c r="F29" s="56">
        <f t="shared" si="0"/>
        <v>0.66666666666666663</v>
      </c>
      <c r="G29" s="55">
        <f t="shared" si="1"/>
        <v>12000</v>
      </c>
    </row>
    <row r="30" spans="1:7">
      <c r="B30" s="55">
        <v>10</v>
      </c>
      <c r="C30" s="74">
        <v>800</v>
      </c>
      <c r="D30" s="74"/>
      <c r="E30" s="74"/>
      <c r="F30" s="56">
        <f t="shared" si="0"/>
        <v>0.25</v>
      </c>
      <c r="G30" s="55">
        <f t="shared" si="1"/>
        <v>8000</v>
      </c>
    </row>
    <row r="31" spans="1:7">
      <c r="B31" s="55">
        <v>5</v>
      </c>
      <c r="C31" s="74">
        <v>900</v>
      </c>
      <c r="D31" s="74"/>
      <c r="E31" s="74"/>
      <c r="F31" s="56">
        <f t="shared" si="0"/>
        <v>9.2592592592592587E-2</v>
      </c>
      <c r="G31" s="55">
        <f t="shared" si="1"/>
        <v>4500</v>
      </c>
    </row>
    <row r="32" spans="1:7">
      <c r="B32" s="55">
        <v>2</v>
      </c>
      <c r="C32" s="74">
        <v>950</v>
      </c>
      <c r="D32" s="74"/>
      <c r="E32" s="74"/>
      <c r="F32" s="56">
        <f t="shared" si="0"/>
        <v>5.2631578947368418E-2</v>
      </c>
      <c r="G32" s="55">
        <f t="shared" si="1"/>
        <v>1900</v>
      </c>
    </row>
    <row r="33" spans="2:7">
      <c r="B33" s="55">
        <v>0</v>
      </c>
      <c r="C33" s="74">
        <v>1000</v>
      </c>
      <c r="D33" s="74"/>
      <c r="E33" s="74"/>
      <c r="F33" s="56" t="e">
        <f>+((C34-C33)/C33)/((B34-B33)/B33)*-1</f>
        <v>#DIV/0!</v>
      </c>
      <c r="G33" s="55">
        <f t="shared" si="1"/>
        <v>0</v>
      </c>
    </row>
  </sheetData>
  <mergeCells count="21">
    <mergeCell ref="C8:E8"/>
    <mergeCell ref="C7:E7"/>
    <mergeCell ref="C6:E6"/>
    <mergeCell ref="C5:E5"/>
    <mergeCell ref="C4:E4"/>
    <mergeCell ref="A1:J1"/>
    <mergeCell ref="C24:E24"/>
    <mergeCell ref="C25:E25"/>
    <mergeCell ref="C33:E33"/>
    <mergeCell ref="C27:E27"/>
    <mergeCell ref="C28:E28"/>
    <mergeCell ref="C29:E29"/>
    <mergeCell ref="C30:E30"/>
    <mergeCell ref="C31:E31"/>
    <mergeCell ref="C32:E32"/>
    <mergeCell ref="C26:E26"/>
    <mergeCell ref="C3:E3"/>
    <mergeCell ref="C12:E12"/>
    <mergeCell ref="C11:E11"/>
    <mergeCell ref="C10:E10"/>
    <mergeCell ref="C9:E9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B2:L19"/>
  <sheetViews>
    <sheetView topLeftCell="A4" zoomScale="139" zoomScaleNormal="139" workbookViewId="0">
      <selection activeCell="A2" sqref="A2:L21"/>
    </sheetView>
  </sheetViews>
  <sheetFormatPr baseColWidth="10" defaultRowHeight="15" outlineLevelRow="1"/>
  <cols>
    <col min="4" max="4" width="32.28515625" bestFit="1" customWidth="1"/>
  </cols>
  <sheetData>
    <row r="2" spans="2:12" s="3" customFormat="1">
      <c r="B2" s="3" t="s">
        <v>2</v>
      </c>
    </row>
    <row r="4" spans="2:12" ht="45" customHeight="1">
      <c r="B4" s="76" t="s">
        <v>95</v>
      </c>
      <c r="C4" s="76"/>
      <c r="D4" s="76"/>
      <c r="E4" s="76"/>
      <c r="F4" s="76"/>
      <c r="G4" s="76"/>
      <c r="H4" s="76"/>
      <c r="I4" s="76"/>
      <c r="J4" s="76"/>
      <c r="K4" s="76"/>
      <c r="L4" s="47"/>
    </row>
    <row r="5" spans="2:12">
      <c r="B5" t="s">
        <v>49</v>
      </c>
    </row>
    <row r="6" spans="2:12">
      <c r="B6" t="s">
        <v>77</v>
      </c>
    </row>
    <row r="8" spans="2:12" s="3" customFormat="1">
      <c r="B8" s="3" t="s">
        <v>62</v>
      </c>
    </row>
    <row r="9" spans="2:12" outlineLevel="1"/>
    <row r="10" spans="2:12" outlineLevel="1">
      <c r="D10" t="s">
        <v>50</v>
      </c>
      <c r="E10" s="48">
        <v>-4.2999999999999997E-2</v>
      </c>
    </row>
    <row r="11" spans="2:12" outlineLevel="1"/>
    <row r="12" spans="2:12" outlineLevel="1">
      <c r="D12" t="s">
        <v>63</v>
      </c>
      <c r="E12">
        <f>1.5-0.25</f>
        <v>1.25</v>
      </c>
    </row>
    <row r="13" spans="2:12" outlineLevel="1">
      <c r="D13" t="s">
        <v>51</v>
      </c>
      <c r="E13">
        <v>0.25</v>
      </c>
    </row>
    <row r="14" spans="2:12" outlineLevel="1">
      <c r="D14" t="s">
        <v>52</v>
      </c>
      <c r="E14" s="21">
        <f>+E13/E12</f>
        <v>0.2</v>
      </c>
    </row>
    <row r="15" spans="2:12" outlineLevel="1"/>
    <row r="16" spans="2:12" outlineLevel="1">
      <c r="D16" t="s">
        <v>53</v>
      </c>
      <c r="E16" s="51">
        <f>+E10/E14*-1</f>
        <v>0.21499999999999997</v>
      </c>
    </row>
    <row r="17" outlineLevel="1"/>
    <row r="18" outlineLevel="1"/>
    <row r="19" outlineLevel="1"/>
  </sheetData>
  <mergeCells count="1">
    <mergeCell ref="B4:K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Elast-1</vt:lpstr>
      <vt:lpstr>Elast-2</vt:lpstr>
      <vt:lpstr>Elast-3</vt:lpstr>
      <vt:lpstr>Elast-4</vt:lpstr>
      <vt:lpstr>Elast arco</vt:lpstr>
      <vt:lpstr>Elast. Cruz</vt:lpstr>
      <vt:lpstr>Elast-5</vt:lpstr>
      <vt:lpstr>Elast-6</vt:lpstr>
      <vt:lpstr>Elast. Precio</vt:lpstr>
      <vt:lpstr>Elast. Ingr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santiago</cp:lastModifiedBy>
  <dcterms:created xsi:type="dcterms:W3CDTF">2020-08-21T19:53:11Z</dcterms:created>
  <dcterms:modified xsi:type="dcterms:W3CDTF">2024-04-04T16:42:07Z</dcterms:modified>
</cp:coreProperties>
</file>