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santi\Documents\"/>
    </mc:Choice>
  </mc:AlternateContent>
  <xr:revisionPtr revIDLastSave="0" documentId="13_ncr:1_{DD2C2071-A7F2-425A-8B60-E58D1BFEF300}" xr6:coauthVersionLast="47" xr6:coauthVersionMax="47" xr10:uidLastSave="{00000000-0000-0000-0000-000000000000}"/>
  <bookViews>
    <workbookView xWindow="-120" yWindow="-120" windowWidth="20730" windowHeight="11040" tabRatio="820" activeTab="5" xr2:uid="{00000000-000D-0000-FFFF-FFFF00000000}"/>
  </bookViews>
  <sheets>
    <sheet name="2,7 Mean, median and mode" sheetId="9" r:id="rId1"/>
    <sheet name="2.8 Skewness" sheetId="11" r:id="rId2"/>
    <sheet name="2,9 Variance" sheetId="12" r:id="rId3"/>
    <sheet name="2.10 Standard devition" sheetId="13" r:id="rId4"/>
    <sheet name="2.11 Covariance" sheetId="14" r:id="rId5"/>
    <sheet name="2.12 Correlation" sheetId="15" r:id="rId6"/>
  </sheets>
  <externalReferences>
    <externalReference r:id="rId7"/>
    <externalReference r:id="rId8"/>
  </externalReferenc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0" i="15" l="1"/>
  <c r="G18" i="15"/>
  <c r="D17" i="15"/>
  <c r="G12" i="15" s="1"/>
  <c r="C17" i="15"/>
  <c r="G13" i="15"/>
  <c r="G14" i="15" l="1"/>
  <c r="G11" i="15"/>
  <c r="G15" i="15"/>
  <c r="G17" i="15" l="1"/>
  <c r="G19" i="15" s="1"/>
  <c r="D21" i="14" l="1"/>
  <c r="I23" i="13" l="1"/>
  <c r="I22" i="13"/>
  <c r="I20" i="13"/>
  <c r="I19" i="13"/>
  <c r="I18" i="13"/>
  <c r="I15" i="13"/>
  <c r="I14" i="13"/>
  <c r="I13" i="13"/>
  <c r="E17" i="12" l="1"/>
  <c r="E14" i="12"/>
  <c r="E13" i="12"/>
  <c r="E12" i="12"/>
  <c r="E11" i="12"/>
  <c r="P9" i="11"/>
  <c r="F9" i="11"/>
  <c r="E13" i="9"/>
  <c r="E12" i="9"/>
  <c r="E11" i="9" a="1"/>
  <c r="E11" i="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<sst xmlns="http://schemas.openxmlformats.org/spreadsheetml/2006/main" count="122" uniqueCount="79">
  <si>
    <t>Mean, median and mode</t>
  </si>
  <si>
    <t>Average income in the United States</t>
  </si>
  <si>
    <t>Background</t>
  </si>
  <si>
    <t>Task 1</t>
  </si>
  <si>
    <t>Calculate the mean, median and mode</t>
  </si>
  <si>
    <t>Task 2</t>
  </si>
  <si>
    <t>Try to interpret on the numbers you got</t>
  </si>
  <si>
    <t>Annual income</t>
  </si>
  <si>
    <t xml:space="preserve">You have a sample of 11 people and their personal annual income. </t>
  </si>
  <si>
    <t>Mean</t>
  </si>
  <si>
    <t>Median</t>
  </si>
  <si>
    <t>Mode</t>
  </si>
  <si>
    <t>Skewness</t>
  </si>
  <si>
    <t>You are given two datasets</t>
  </si>
  <si>
    <t>Identify the skewness of dataset 1. You may use the formula from the lesson, the skewness formula in excel (=SKEW) or you can plot it on a graph</t>
  </si>
  <si>
    <t>Identify the skewness of dataset 2. You may use the formula from the lesson, the skewness formula in excel (=SKEW) or you can plot it on a graph</t>
  </si>
  <si>
    <t>Dataset 1</t>
  </si>
  <si>
    <t>Task 1:</t>
  </si>
  <si>
    <t>Dataset 2</t>
  </si>
  <si>
    <t>Task 2:</t>
  </si>
  <si>
    <t>Skew dataset 1</t>
  </si>
  <si>
    <t>Skew dataset 2</t>
  </si>
  <si>
    <t>La media la mediana y la moda nos arrojan valores muy distintos, esto se debe a que es un conjunto de datos pequeño y con unos outliers</t>
  </si>
  <si>
    <t>muy grandes, lo que genera un sesgo que se ve reflejado en la modia, mientras que la mediana y la moda muestran datos más cercanos</t>
  </si>
  <si>
    <t>a la realidad del dataset, ya que estas medidas no se ven afectadas por estos valores atípicos.</t>
  </si>
  <si>
    <t>Variance</t>
  </si>
  <si>
    <t>You have the annual personal income of 11 people from the USA. You have the mean income from the exercise on mean, median and mode</t>
  </si>
  <si>
    <t>Decide whether you have to use sample or population formula for the variance</t>
  </si>
  <si>
    <t>Calculate the variance of their income</t>
  </si>
  <si>
    <t>Task 3</t>
  </si>
  <si>
    <t>Generally, what does this number tell you?</t>
  </si>
  <si>
    <t>Se utilizó la fórmula de la varianza para las muestras, debido a que estamos calculando el ingreso promedio en USA, pero únicamente tenemos datos de 11 personas, que son una muestra</t>
  </si>
  <si>
    <t>La varianza es una medida de dispersión que nos indica qué tan dispersos son los datos de la muestra, pero tiene el proble de que arroja una unidad de medida ciertamente incoherente,</t>
  </si>
  <si>
    <t>pues en este caso en concreto, estaríamos hablando de que la varianza de es de dólares al cuadrado.</t>
  </si>
  <si>
    <t>Standard deviation and coefficient of variation</t>
  </si>
  <si>
    <t>Average income in the United States and Denmark</t>
  </si>
  <si>
    <t>You have the annual personal income of 11 people from the USA and 11 from Denmark. You have the mean income for USA from previous exercises</t>
  </si>
  <si>
    <t>Decide whether you have to use sample or population formula for the standard deviation and the coefficient of variation</t>
  </si>
  <si>
    <t>Calculate the standard deviation of income in the USA and in Denmark</t>
  </si>
  <si>
    <t>Hint: You may start by calculating the mean and the variance</t>
  </si>
  <si>
    <t>Calculate the coefficient of variation of income in the USA and in Denmark</t>
  </si>
  <si>
    <t>Task 4</t>
  </si>
  <si>
    <t>Try to interpret the numbers you got</t>
  </si>
  <si>
    <t>Annual income USA</t>
  </si>
  <si>
    <t>Annual income Denmark</t>
  </si>
  <si>
    <t>Mean US</t>
  </si>
  <si>
    <t>Variance US</t>
  </si>
  <si>
    <t>Standard deviation US</t>
  </si>
  <si>
    <t>Mean Denmark</t>
  </si>
  <si>
    <t>Variance Denmark</t>
  </si>
  <si>
    <t>Standard deviation Denmark</t>
  </si>
  <si>
    <t>Utilizamos la fórmula de la desviación estandar y la varianza para muestras</t>
  </si>
  <si>
    <t>Coefficient of variation USA</t>
  </si>
  <si>
    <t>Coefficient of variation Denmark</t>
  </si>
  <si>
    <t xml:space="preserve">En USA, como tenemos dos valores atípicos muy grandes, tanto la media, como la desviación estandar y la varianza son muy grandes </t>
  </si>
  <si>
    <t>debido a que estas son medidas de tendencia central que se ven afectados por valores extremos.</t>
  </si>
  <si>
    <t xml:space="preserve">En Dinamarca, los datos son más consistentes y tenemos un coeficiente de variación de apenas el 9%, </t>
  </si>
  <si>
    <t>lo que nos indica que los salarios que se estudiaron en la muestra, presentan valores muy similares</t>
  </si>
  <si>
    <t>Covariance</t>
  </si>
  <si>
    <t>SAT scores</t>
  </si>
  <si>
    <t>You are given data on the SAT reading and writing scores of several students from our lesson on cross tables and scatter plots</t>
  </si>
  <si>
    <t>Determine if this is sample or population</t>
  </si>
  <si>
    <t>Calculate the covariance of the two datasets</t>
  </si>
  <si>
    <t>Plot the data on scatter plot and using your previous knowledge comment on whether there is a noticeable relationship between the two variables.</t>
  </si>
  <si>
    <t>Writing</t>
  </si>
  <si>
    <t>Reading</t>
  </si>
  <si>
    <t>(x-x̅)*(y-ȳ)</t>
  </si>
  <si>
    <t>Es una muestra, pues el TAS es un examen que toman miles de personas y los datos corresponden a apenas 5 registros</t>
  </si>
  <si>
    <t>Scatter plot</t>
  </si>
  <si>
    <t>Correlation</t>
  </si>
  <si>
    <t>You are given data on the SAT scores from the correlation exercise.</t>
  </si>
  <si>
    <t>Calculate the correlation coefficient of the two datasets.</t>
  </si>
  <si>
    <t>Comment on the strength of the correlation between the two datasets</t>
  </si>
  <si>
    <t>Sum</t>
  </si>
  <si>
    <t>Sample size</t>
  </si>
  <si>
    <t>Cov. Sample</t>
  </si>
  <si>
    <t>Correlation coefficient</t>
  </si>
  <si>
    <t>El coeficiente de correlación es de 0.94 lo que indica que hay una correlación positiva muy fuerte entre los resultados obtenidos por los</t>
  </si>
  <si>
    <t>estudiantes en la prueba de lectura y de escritura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</si>
</sst>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_(&quot;$&quot;* #,##0.00_);_(&quot;$&quot;* \(#,##0.00\);_(&quot;$&quot;* &quot;-&quot;??_);_(@_)"/>
    <numFmt numFmtId="169" formatCode="_(&quot;$&quot;\²\ * #,##0.00_);_(&quot;$&quot;* \(#,##0.00\);_(&quot;$&quot;* &quot;-&quot;??_);_(@_)"/>
    <numFmt numFmtId="170" formatCode="#,##0.00\ [$kr.-406]"/>
    <numFmt numFmtId="171" formatCode="_([$€-2]\ * #,##0.00_);_([$€-2]\ * \(#,##0.00\);_([$€-2]\ * &quot;-&quot;??_);_(@_)"/>
    <numFmt numFmtId="172" formatCode="_(\€\²\ * #,##0.00_);_(&quot;$&quot;* \(#,##0.00\);_(&quot;$&quot;* &quot;-&quot;??_);_(@_)"/>
    <numFmt numFmtId="179" formatCode="_(* #,##0.00_);_(* \(#,##0.00\);_(* &quot;-&quot;??_);_(@_)"/>
    <numFmt numFmtId="180" formatCode="#,##0.00_);\-\ #,##0.00_)"/>
    <numFmt numFmtId="181" formatCode="_(* #,##0_);_(* \(#,##0\);_(* &quot;-&quot;??_);_(@_)"/>
    <numFmt numFmtId="182" formatCode="#,##0_);\-\ #,##0_)"/>
  </numFmts>
  <fonts count="10" x14ac:knownFonts="1">
    <font>
      <sz val="11"/>
      <color theme="1"/>
      <name val="Calibri"/>
      <family val="2"/>
      <scheme val="minor"/>
    </font>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rgb="FF000000"/>
      <name val="Arial"/>
      <family val="2"/>
    </font>
    <font>
      <sz val="9"/>
      <name val="Arial"/>
      <family val="2"/>
    </font>
    <font>
      <b/>
      <sz val="12"/>
      <color rgb="FF002060"/>
      <name val="Arial"/>
      <family val="2"/>
      <charset val="204"/>
    </font>
    <font>
      <sz val="9"/>
      <color theme="1"/>
      <name val="Arial"/>
      <family val="2"/>
      <charset val="204"/>
    </font>
    <font>
      <b/>
      <sz val="9"/>
      <color rgb="FF002060"/>
      <name val="Arial"/>
      <family val="2"/>
      <charset val="204"/>
    </font>
  </fonts>
  <fills count="3">
    <fill>
      <patternFill patternType="none"/>
    </fill>
    <fill>
      <patternFill patternType="gray125"/>
    </fill>
    <fill>
      <patternFill patternType="solid">
        <fgColor theme="0"/>
        <bgColor indexed="64"/>
      </patternFill>
    </fill>
  </fills>
  <borders count="5">
    <border>
      <left/>
      <right/>
      <top/>
      <bottom/>
      <diagonal/>
    </border>
    <border>
      <left/>
      <right/>
      <top/>
      <bottom style="medium">
        <color rgb="FF002060"/>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bottom style="thin">
        <color rgb="FF002060"/>
      </bottom>
      <diagonal/>
    </border>
  </borders>
  <cellStyleXfs count="4">
    <xf numFmtId="0" fontId="0" fillId="0" borderId="0"/>
    <xf numFmtId="16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36">
    <xf numFmtId="0" fontId="0" fillId="0" borderId="0" xfId="0"/>
    <xf numFmtId="0" fontId="2" fillId="2" borderId="0" xfId="0" applyFont="1" applyFill="1"/>
    <xf numFmtId="0" fontId="3" fillId="2" borderId="0" xfId="0" applyFont="1" applyFill="1"/>
    <xf numFmtId="0" fontId="4" fillId="2" borderId="0" xfId="0" applyFont="1" applyFill="1"/>
    <xf numFmtId="0" fontId="4" fillId="2" borderId="0" xfId="0" applyFont="1" applyFill="1" applyAlignment="1">
      <alignment horizontal="right"/>
    </xf>
    <xf numFmtId="164" fontId="2" fillId="2" borderId="0" xfId="1" applyFont="1" applyFill="1" applyBorder="1"/>
    <xf numFmtId="164" fontId="2" fillId="2" borderId="0" xfId="1" applyFont="1" applyFill="1" applyBorder="1" applyAlignment="1">
      <alignment horizontal="right"/>
    </xf>
    <xf numFmtId="164" fontId="4" fillId="2" borderId="0" xfId="1" applyFont="1" applyFill="1" applyBorder="1"/>
    <xf numFmtId="0" fontId="4" fillId="2" borderId="1" xfId="0" applyFont="1" applyFill="1" applyBorder="1" applyAlignment="1">
      <alignment horizontal="right"/>
    </xf>
    <xf numFmtId="164" fontId="2" fillId="2" borderId="0" xfId="1" applyFont="1" applyFill="1"/>
    <xf numFmtId="164" fontId="2" fillId="2" borderId="1" xfId="1" applyFont="1" applyFill="1" applyBorder="1"/>
    <xf numFmtId="0" fontId="2" fillId="2" borderId="2" xfId="0" applyFont="1" applyFill="1" applyBorder="1"/>
    <xf numFmtId="164" fontId="2" fillId="2" borderId="2" xfId="1" applyFont="1" applyFill="1" applyBorder="1"/>
    <xf numFmtId="2" fontId="2" fillId="2" borderId="0" xfId="0" applyNumberFormat="1" applyFont="1" applyFill="1"/>
    <xf numFmtId="0" fontId="6" fillId="2" borderId="0" xfId="0" applyFont="1" applyFill="1" applyAlignment="1">
      <alignment horizontal="left"/>
    </xf>
    <xf numFmtId="169" fontId="2" fillId="2" borderId="0" xfId="1" applyNumberFormat="1" applyFont="1" applyFill="1"/>
    <xf numFmtId="170" fontId="2" fillId="2" borderId="0" xfId="0" applyNumberFormat="1" applyFont="1" applyFill="1"/>
    <xf numFmtId="164" fontId="2" fillId="2" borderId="0" xfId="0" applyNumberFormat="1" applyFont="1" applyFill="1"/>
    <xf numFmtId="171" fontId="2" fillId="2" borderId="0" xfId="0" applyNumberFormat="1" applyFont="1" applyFill="1"/>
    <xf numFmtId="172" fontId="2" fillId="2" borderId="0" xfId="1" applyNumberFormat="1" applyFont="1" applyFill="1"/>
    <xf numFmtId="170" fontId="2" fillId="2" borderId="3" xfId="0" applyNumberFormat="1" applyFont="1" applyFill="1" applyBorder="1"/>
    <xf numFmtId="9" fontId="2" fillId="2" borderId="0" xfId="3" applyFont="1" applyFill="1"/>
    <xf numFmtId="0" fontId="7" fillId="2" borderId="0" xfId="0" applyFont="1" applyFill="1"/>
    <xf numFmtId="0" fontId="8" fillId="2" borderId="0" xfId="0" applyFont="1" applyFill="1"/>
    <xf numFmtId="0" fontId="9" fillId="2" borderId="1" xfId="0" applyFont="1" applyFill="1" applyBorder="1" applyAlignment="1">
      <alignment horizontal="right"/>
    </xf>
    <xf numFmtId="0" fontId="7" fillId="2" borderId="1" xfId="0" applyFont="1" applyFill="1" applyBorder="1" applyAlignment="1">
      <alignment horizontal="right"/>
    </xf>
    <xf numFmtId="0" fontId="5" fillId="2" borderId="0" xfId="0" applyFont="1" applyFill="1" applyAlignment="1">
      <alignment vertical="center"/>
    </xf>
    <xf numFmtId="180" fontId="8" fillId="2" borderId="0" xfId="2" applyNumberFormat="1" applyFont="1" applyFill="1"/>
    <xf numFmtId="43" fontId="8" fillId="2" borderId="0" xfId="2" applyFont="1" applyFill="1"/>
    <xf numFmtId="0" fontId="5" fillId="2" borderId="4" xfId="0" applyFont="1" applyFill="1" applyBorder="1" applyAlignment="1">
      <alignment vertical="center"/>
    </xf>
    <xf numFmtId="181" fontId="8" fillId="2" borderId="0" xfId="2" applyNumberFormat="1" applyFont="1" applyFill="1"/>
    <xf numFmtId="180" fontId="8" fillId="2" borderId="0" xfId="2" applyNumberFormat="1" applyFont="1" applyFill="1" applyBorder="1"/>
    <xf numFmtId="182" fontId="8" fillId="2" borderId="0" xfId="2" applyNumberFormat="1" applyFont="1" applyFill="1" applyBorder="1"/>
    <xf numFmtId="179" fontId="8" fillId="2" borderId="0" xfId="0" applyNumberFormat="1" applyFont="1" applyFill="1"/>
    <xf numFmtId="0" fontId="8" fillId="2" borderId="2" xfId="0" applyFont="1" applyFill="1" applyBorder="1"/>
    <xf numFmtId="2" fontId="8" fillId="2" borderId="0" xfId="0" applyNumberFormat="1" applyFont="1" applyFill="1"/>
  </cellXfs>
  <cellStyles count="4">
    <cellStyle name="Millares" xfId="2" builtinId="3"/>
    <cellStyle name="Moneda" xfId="1" builtinId="4"/>
    <cellStyle name="Normal" xfId="0" builtinId="0"/>
    <cellStyle name="Porcentaj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scatterChart>
        <c:scatterStyle val="lineMarker"/>
        <c:varyColors val="0"/>
        <c:ser>
          <c:idx val="0"/>
          <c:order val="0"/>
          <c:tx>
            <c:strRef>
              <c:f>'2.11 Covariance'!$D$11</c:f>
              <c:strCache>
                <c:ptCount val="1"/>
                <c:pt idx="0">
                  <c:v>Reading</c:v>
                </c:pt>
              </c:strCache>
            </c:strRef>
          </c:tx>
          <c:spPr>
            <a:ln w="19050" cap="rnd">
              <a:noFill/>
              <a:round/>
            </a:ln>
            <a:effectLst/>
          </c:spPr>
          <c:marker>
            <c:symbol val="circle"/>
            <c:size val="5"/>
            <c:spPr>
              <a:solidFill>
                <a:schemeClr val="accent1"/>
              </a:solidFill>
              <a:ln w="9525">
                <a:solidFill>
                  <a:schemeClr val="accent1"/>
                </a:solidFill>
              </a:ln>
              <a:effectLst/>
            </c:spPr>
          </c:marker>
          <c:xVal>
            <c:numRef>
              <c:f>'2.11 Covariance'!$C$12:$C$16</c:f>
              <c:numCache>
                <c:formatCode>General</c:formatCode>
                <c:ptCount val="5"/>
                <c:pt idx="0">
                  <c:v>344</c:v>
                </c:pt>
                <c:pt idx="1">
                  <c:v>383</c:v>
                </c:pt>
                <c:pt idx="2">
                  <c:v>611</c:v>
                </c:pt>
                <c:pt idx="3">
                  <c:v>713</c:v>
                </c:pt>
                <c:pt idx="4">
                  <c:v>536</c:v>
                </c:pt>
              </c:numCache>
            </c:numRef>
          </c:xVal>
          <c:yVal>
            <c:numRef>
              <c:f>'2.11 Covariance'!$D$12:$D$16</c:f>
              <c:numCache>
                <c:formatCode>General</c:formatCode>
                <c:ptCount val="5"/>
                <c:pt idx="0">
                  <c:v>378</c:v>
                </c:pt>
                <c:pt idx="1">
                  <c:v>349</c:v>
                </c:pt>
                <c:pt idx="2">
                  <c:v>503</c:v>
                </c:pt>
                <c:pt idx="3">
                  <c:v>719</c:v>
                </c:pt>
                <c:pt idx="4">
                  <c:v>503</c:v>
                </c:pt>
              </c:numCache>
            </c:numRef>
          </c:yVal>
          <c:smooth val="0"/>
          <c:extLst>
            <c:ext xmlns:c16="http://schemas.microsoft.com/office/drawing/2014/chart" uri="{C3380CC4-5D6E-409C-BE32-E72D297353CC}">
              <c16:uniqueId val="{00000000-5541-446E-A7FD-F74E07537687}"/>
            </c:ext>
          </c:extLst>
        </c:ser>
        <c:dLbls>
          <c:showLegendKey val="0"/>
          <c:showVal val="0"/>
          <c:showCatName val="0"/>
          <c:showSerName val="0"/>
          <c:showPercent val="0"/>
          <c:showBubbleSize val="0"/>
        </c:dLbls>
        <c:axId val="1163887584"/>
        <c:axId val="703834864"/>
      </c:scatterChart>
      <c:valAx>
        <c:axId val="116388758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Writting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703834864"/>
        <c:crosses val="autoZero"/>
        <c:crossBetween val="midCat"/>
      </c:valAx>
      <c:valAx>
        <c:axId val="703834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Reading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16388758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5"/>
            <c:spPr>
              <a:solidFill>
                <a:srgbClr val="002060"/>
              </a:solidFill>
              <a:ln w="9525">
                <a:solidFill>
                  <a:schemeClr val="accent1"/>
                </a:solidFill>
              </a:ln>
              <a:effectLst/>
            </c:spPr>
          </c:marker>
          <c:xVal>
            <c:numRef>
              <c:f>[2]Correlation!$C$11:$C$15</c:f>
              <c:numCache>
                <c:formatCode>General</c:formatCode>
                <c:ptCount val="5"/>
                <c:pt idx="0">
                  <c:v>344</c:v>
                </c:pt>
                <c:pt idx="1">
                  <c:v>383</c:v>
                </c:pt>
                <c:pt idx="2">
                  <c:v>611</c:v>
                </c:pt>
                <c:pt idx="3">
                  <c:v>713</c:v>
                </c:pt>
                <c:pt idx="4">
                  <c:v>536</c:v>
                </c:pt>
              </c:numCache>
            </c:numRef>
          </c:xVal>
          <c:yVal>
            <c:numRef>
              <c:f>[2]Correlation!$D$11:$D$15</c:f>
              <c:numCache>
                <c:formatCode>General</c:formatCode>
                <c:ptCount val="5"/>
                <c:pt idx="0">
                  <c:v>378</c:v>
                </c:pt>
                <c:pt idx="1">
                  <c:v>349</c:v>
                </c:pt>
                <c:pt idx="2">
                  <c:v>503</c:v>
                </c:pt>
                <c:pt idx="3">
                  <c:v>719</c:v>
                </c:pt>
                <c:pt idx="4">
                  <c:v>503</c:v>
                </c:pt>
              </c:numCache>
            </c:numRef>
          </c:yVal>
          <c:smooth val="0"/>
          <c:extLst>
            <c:ext xmlns:c16="http://schemas.microsoft.com/office/drawing/2014/chart" uri="{C3380CC4-5D6E-409C-BE32-E72D297353CC}">
              <c16:uniqueId val="{00000000-B617-45D7-B9CF-38A386672A39}"/>
            </c:ext>
          </c:extLst>
        </c:ser>
        <c:dLbls>
          <c:showLegendKey val="0"/>
          <c:showVal val="0"/>
          <c:showCatName val="0"/>
          <c:showSerName val="0"/>
          <c:showPercent val="0"/>
          <c:showBubbleSize val="0"/>
        </c:dLbls>
        <c:axId val="267316976"/>
        <c:axId val="267317632"/>
      </c:scatterChart>
      <c:valAx>
        <c:axId val="2673169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900" b="1">
                    <a:solidFill>
                      <a:srgbClr val="002060"/>
                    </a:solidFill>
                    <a:latin typeface="Arial" panose="020B0604020202020204" pitchFamily="34" charset="0"/>
                    <a:cs typeface="Arial" panose="020B0604020202020204" pitchFamily="34" charset="0"/>
                  </a:rPr>
                  <a:t>Writing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67317632"/>
        <c:crosses val="autoZero"/>
        <c:crossBetween val="midCat"/>
      </c:valAx>
      <c:valAx>
        <c:axId val="267317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900" b="1">
                    <a:solidFill>
                      <a:srgbClr val="002060"/>
                    </a:solidFill>
                    <a:latin typeface="Arial" panose="020B0604020202020204" pitchFamily="34" charset="0"/>
                    <a:cs typeface="Arial" panose="020B0604020202020204" pitchFamily="34" charset="0"/>
                  </a:rPr>
                  <a:t>Reading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67316976"/>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rgbClr val="002060"/>
              </a:solidFill>
              <a:ln w="9525">
                <a:solidFill>
                  <a:schemeClr val="accent1"/>
                </a:solidFill>
              </a:ln>
              <a:effectLst/>
            </c:spPr>
          </c:marker>
          <c:xVal>
            <c:numRef>
              <c:f>[2]Correlation!$D$11:$D$15</c:f>
              <c:numCache>
                <c:formatCode>General</c:formatCode>
                <c:ptCount val="5"/>
                <c:pt idx="0">
                  <c:v>378</c:v>
                </c:pt>
                <c:pt idx="1">
                  <c:v>349</c:v>
                </c:pt>
                <c:pt idx="2">
                  <c:v>503</c:v>
                </c:pt>
                <c:pt idx="3">
                  <c:v>719</c:v>
                </c:pt>
                <c:pt idx="4">
                  <c:v>503</c:v>
                </c:pt>
              </c:numCache>
            </c:numRef>
          </c:xVal>
          <c:yVal>
            <c:numRef>
              <c:f>[2]Correlation!$C$11:$C$15</c:f>
              <c:numCache>
                <c:formatCode>General</c:formatCode>
                <c:ptCount val="5"/>
                <c:pt idx="0">
                  <c:v>344</c:v>
                </c:pt>
                <c:pt idx="1">
                  <c:v>383</c:v>
                </c:pt>
                <c:pt idx="2">
                  <c:v>611</c:v>
                </c:pt>
                <c:pt idx="3">
                  <c:v>713</c:v>
                </c:pt>
                <c:pt idx="4">
                  <c:v>536</c:v>
                </c:pt>
              </c:numCache>
            </c:numRef>
          </c:yVal>
          <c:smooth val="0"/>
          <c:extLst>
            <c:ext xmlns:c16="http://schemas.microsoft.com/office/drawing/2014/chart" uri="{C3380CC4-5D6E-409C-BE32-E72D297353CC}">
              <c16:uniqueId val="{00000000-EAA2-4610-BD2A-C45630A1000A}"/>
            </c:ext>
          </c:extLst>
        </c:ser>
        <c:dLbls>
          <c:showLegendKey val="0"/>
          <c:showVal val="0"/>
          <c:showCatName val="0"/>
          <c:showSerName val="0"/>
          <c:showPercent val="0"/>
          <c:showBubbleSize val="0"/>
        </c:dLbls>
        <c:axId val="267316976"/>
        <c:axId val="267317632"/>
      </c:scatterChart>
      <c:valAx>
        <c:axId val="2673169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900" b="1">
                    <a:solidFill>
                      <a:srgbClr val="002060"/>
                    </a:solidFill>
                    <a:latin typeface="Arial" panose="020B0604020202020204" pitchFamily="34" charset="0"/>
                    <a:cs typeface="Arial" panose="020B0604020202020204" pitchFamily="34" charset="0"/>
                  </a:rPr>
                  <a:t>Reading</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67317632"/>
        <c:crosses val="autoZero"/>
        <c:crossBetween val="midCat"/>
      </c:valAx>
      <c:valAx>
        <c:axId val="2673176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900" b="1">
                    <a:solidFill>
                      <a:srgbClr val="002060"/>
                    </a:solidFill>
                    <a:latin typeface="Arial" panose="020B0604020202020204" pitchFamily="34" charset="0"/>
                    <a:cs typeface="Arial" panose="020B0604020202020204" pitchFamily="34" charset="0"/>
                  </a:rPr>
                  <a:t>Writing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CO"/>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267316976"/>
        <c:crosses val="autoZero"/>
        <c:crossBetween val="midCat"/>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414337</xdr:colOff>
      <xdr:row>7</xdr:row>
      <xdr:rowOff>90487</xdr:rowOff>
    </xdr:from>
    <xdr:to>
      <xdr:col>18</xdr:col>
      <xdr:colOff>395287</xdr:colOff>
      <xdr:row>25</xdr:row>
      <xdr:rowOff>33337</xdr:rowOff>
    </xdr:to>
    <xdr:graphicFrame macro="">
      <xdr:nvGraphicFramePr>
        <xdr:cNvPr id="8" name="Gráfico 7">
          <a:extLst>
            <a:ext uri="{FF2B5EF4-FFF2-40B4-BE49-F238E27FC236}">
              <a16:creationId xmlns:a16="http://schemas.microsoft.com/office/drawing/2014/main" id="{98BED3F3-AA2E-A20C-97F6-611D5A5E1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31798</xdr:colOff>
      <xdr:row>21</xdr:row>
      <xdr:rowOff>79789</xdr:rowOff>
    </xdr:from>
    <xdr:to>
      <xdr:col>6</xdr:col>
      <xdr:colOff>869998</xdr:colOff>
      <xdr:row>36</xdr:row>
      <xdr:rowOff>23518</xdr:rowOff>
    </xdr:to>
    <xdr:graphicFrame macro="">
      <xdr:nvGraphicFramePr>
        <xdr:cNvPr id="2" name="Chart 1">
          <a:extLst>
            <a:ext uri="{FF2B5EF4-FFF2-40B4-BE49-F238E27FC236}">
              <a16:creationId xmlns:a16="http://schemas.microsoft.com/office/drawing/2014/main" id="{53BFFEC9-ED27-4485-B6B7-A13DC3E66A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15240</xdr:colOff>
      <xdr:row>21</xdr:row>
      <xdr:rowOff>121920</xdr:rowOff>
    </xdr:from>
    <xdr:to>
      <xdr:col>16</xdr:col>
      <xdr:colOff>335280</xdr:colOff>
      <xdr:row>36</xdr:row>
      <xdr:rowOff>65649</xdr:rowOff>
    </xdr:to>
    <xdr:graphicFrame macro="">
      <xdr:nvGraphicFramePr>
        <xdr:cNvPr id="3" name="Chart 2">
          <a:extLst>
            <a:ext uri="{FF2B5EF4-FFF2-40B4-BE49-F238E27FC236}">
              <a16:creationId xmlns:a16="http://schemas.microsoft.com/office/drawing/2014/main" id="{0BDE3902-B63C-4BD4-B14F-06DA16313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anti\Downloads\XRealStats.xlam" TargetMode="External"/><Relationship Id="rId1" Type="http://schemas.openxmlformats.org/officeDocument/2006/relationships/externalLinkPath" Target="/Users/santi/Downloads/XRealStats.xlam"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https://umanizaleseduco-my.sharepoint.com/personal/ejimenez_umanizales_edu_co/Documents/Business%20Intelligence%20Analytics/Laboratorios/Semana%201/2.12.+Correlation_exercise.xlsx" TargetMode="External"/><Relationship Id="rId1" Type="http://schemas.openxmlformats.org/officeDocument/2006/relationships/externalLinkPath" Target="https://umanizaleseduco-my.sharepoint.com/personal/ejimenez_umanizales_edu_co/Documents/Business%20Intelligence%20Analytics/Laboratorios/Semana%201/2.12.+Correlation_exerci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nfig"/>
      <sheetName val="Wilcoxon Table"/>
      <sheetName val="Mann Table"/>
      <sheetName val="Runs Table"/>
      <sheetName val="KS Table"/>
      <sheetName val="KS2 Table"/>
      <sheetName val="Lil Table"/>
      <sheetName val="AD Table"/>
      <sheetName val="AD2 Table"/>
      <sheetName val="SW Table"/>
      <sheetName val="Stud. Q Table"/>
      <sheetName val="Stud. Q Table 2"/>
      <sheetName val="Sp Rho Table"/>
      <sheetName val="Ken Tau Table"/>
      <sheetName val="Durbin Table"/>
      <sheetName val="Dunnett Table"/>
      <sheetName val="Dunnett 1"/>
      <sheetName val="Prime"/>
      <sheetName val="MSSD"/>
      <sheetName val="Dict"/>
      <sheetName val="ADict"/>
    </sheetNames>
    <definedNames>
      <definedName name="MEAN"/>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rrelation"/>
      <sheetName val="cov"/>
      <sheetName val="Covariance2"/>
    </sheetNames>
    <sheetDataSet>
      <sheetData sheetId="0">
        <row r="11">
          <cell r="C11">
            <v>344</v>
          </cell>
          <cell r="D11">
            <v>378</v>
          </cell>
        </row>
        <row r="12">
          <cell r="C12">
            <v>383</v>
          </cell>
          <cell r="D12">
            <v>349</v>
          </cell>
        </row>
        <row r="13">
          <cell r="C13">
            <v>611</v>
          </cell>
          <cell r="D13">
            <v>503</v>
          </cell>
        </row>
        <row r="14">
          <cell r="C14">
            <v>713</v>
          </cell>
          <cell r="D14">
            <v>719</v>
          </cell>
        </row>
        <row r="15">
          <cell r="C15">
            <v>536</v>
          </cell>
          <cell r="D15">
            <v>503</v>
          </cell>
        </row>
      </sheetData>
      <sheetData sheetId="1" refreshError="1"/>
      <sheetData sheetId="2"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21"/>
  <sheetViews>
    <sheetView topLeftCell="A3" zoomScaleNormal="100" workbookViewId="0">
      <selection activeCell="H18" sqref="H18"/>
    </sheetView>
  </sheetViews>
  <sheetFormatPr baseColWidth="10" defaultColWidth="8.85546875" defaultRowHeight="12" x14ac:dyDescent="0.2"/>
  <cols>
    <col min="1" max="1" width="2" style="1" customWidth="1"/>
    <col min="2" max="2" width="14.7109375" style="1" customWidth="1"/>
    <col min="3" max="3" width="14" style="1" bestFit="1" customWidth="1"/>
    <col min="4" max="4" width="6.5703125" style="1" bestFit="1" customWidth="1"/>
    <col min="5" max="5" width="19.42578125" style="1" customWidth="1"/>
    <col min="6" max="6" width="10.7109375" style="1" bestFit="1" customWidth="1"/>
    <col min="7" max="7" width="12.7109375" style="1" customWidth="1"/>
    <col min="8" max="8" width="10.7109375" style="1" customWidth="1"/>
    <col min="9" max="9" width="10.42578125" style="1" customWidth="1"/>
    <col min="10" max="16384" width="8.85546875" style="1"/>
  </cols>
  <sheetData>
    <row r="1" spans="2:8" ht="15.75" x14ac:dyDescent="0.25">
      <c r="B1" s="2" t="s">
        <v>0</v>
      </c>
    </row>
    <row r="2" spans="2:8" x14ac:dyDescent="0.2">
      <c r="B2" s="3" t="s">
        <v>1</v>
      </c>
    </row>
    <row r="3" spans="2:8" x14ac:dyDescent="0.2">
      <c r="B3" s="3"/>
    </row>
    <row r="4" spans="2:8" x14ac:dyDescent="0.2">
      <c r="B4" s="3" t="s">
        <v>2</v>
      </c>
      <c r="C4" s="1" t="s">
        <v>8</v>
      </c>
    </row>
    <row r="5" spans="2:8" x14ac:dyDescent="0.2">
      <c r="B5" s="3" t="s">
        <v>3</v>
      </c>
      <c r="C5" s="1" t="s">
        <v>4</v>
      </c>
    </row>
    <row r="6" spans="2:8" x14ac:dyDescent="0.2">
      <c r="B6" s="3" t="s">
        <v>5</v>
      </c>
      <c r="C6" s="1" t="s">
        <v>6</v>
      </c>
    </row>
    <row r="7" spans="2:8" x14ac:dyDescent="0.2">
      <c r="B7" s="3"/>
    </row>
    <row r="8" spans="2:8" x14ac:dyDescent="0.2">
      <c r="B8" s="3"/>
    </row>
    <row r="10" spans="2:8" ht="12.75" thickBot="1" x14ac:dyDescent="0.25">
      <c r="B10" s="8" t="s">
        <v>7</v>
      </c>
      <c r="D10" s="7"/>
      <c r="G10" s="4"/>
      <c r="H10" s="4"/>
    </row>
    <row r="11" spans="2:8" x14ac:dyDescent="0.2">
      <c r="B11" s="9">
        <v>62000</v>
      </c>
      <c r="D11" s="11" t="s">
        <v>9</v>
      </c>
      <c r="E11" s="12" cm="1">
        <f t="array" ref="E11">[1]!MEAN(B11:B21)</f>
        <v>189848.18181818182</v>
      </c>
      <c r="F11" s="3"/>
      <c r="G11" s="5" t="s">
        <v>22</v>
      </c>
      <c r="H11" s="5"/>
    </row>
    <row r="12" spans="2:8" x14ac:dyDescent="0.2">
      <c r="B12" s="9">
        <v>64000</v>
      </c>
      <c r="D12" s="11" t="s">
        <v>10</v>
      </c>
      <c r="E12" s="12">
        <f>MEDIAN(B11:B21)</f>
        <v>55000</v>
      </c>
      <c r="F12" s="3"/>
      <c r="G12" s="5" t="s">
        <v>23</v>
      </c>
      <c r="H12" s="5"/>
    </row>
    <row r="13" spans="2:8" x14ac:dyDescent="0.2">
      <c r="B13" s="9">
        <v>49000</v>
      </c>
      <c r="D13" s="11" t="s">
        <v>11</v>
      </c>
      <c r="E13" s="12">
        <f>_xlfn.MODE.SNGL(B11:B21)</f>
        <v>64000</v>
      </c>
      <c r="F13" s="3"/>
      <c r="G13" s="5" t="s">
        <v>24</v>
      </c>
      <c r="H13" s="6"/>
    </row>
    <row r="14" spans="2:8" x14ac:dyDescent="0.2">
      <c r="B14" s="9">
        <v>324000</v>
      </c>
    </row>
    <row r="15" spans="2:8" x14ac:dyDescent="0.2">
      <c r="B15" s="9">
        <v>1264000</v>
      </c>
    </row>
    <row r="16" spans="2:8" x14ac:dyDescent="0.2">
      <c r="B16" s="9">
        <v>54330</v>
      </c>
      <c r="D16" s="7"/>
    </row>
    <row r="17" spans="2:4" x14ac:dyDescent="0.2">
      <c r="B17" s="9">
        <v>64000</v>
      </c>
      <c r="D17" s="5"/>
    </row>
    <row r="18" spans="2:4" x14ac:dyDescent="0.2">
      <c r="B18" s="9">
        <v>51000</v>
      </c>
      <c r="D18" s="5"/>
    </row>
    <row r="19" spans="2:4" x14ac:dyDescent="0.2">
      <c r="B19" s="9">
        <v>55000</v>
      </c>
      <c r="D19" s="5"/>
    </row>
    <row r="20" spans="2:4" x14ac:dyDescent="0.2">
      <c r="B20" s="9">
        <v>48000</v>
      </c>
      <c r="D20" s="5"/>
    </row>
    <row r="21" spans="2:4" ht="12.75" thickBot="1" x14ac:dyDescent="0.25">
      <c r="B21" s="10">
        <v>53000</v>
      </c>
      <c r="D21"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38904-ED77-4FB8-8051-B135B286F11F}">
  <dimension ref="B1:P39"/>
  <sheetViews>
    <sheetView workbookViewId="0">
      <selection activeCell="F9" sqref="F9"/>
    </sheetView>
  </sheetViews>
  <sheetFormatPr baseColWidth="10" defaultColWidth="8.85546875" defaultRowHeight="12" x14ac:dyDescent="0.2"/>
  <cols>
    <col min="1" max="1" width="2" style="1" customWidth="1"/>
    <col min="2" max="2" width="10.28515625" style="1" customWidth="1"/>
    <col min="3" max="4" width="8.85546875" style="1"/>
    <col min="5" max="5" width="13" style="1" bestFit="1" customWidth="1"/>
    <col min="6" max="14" width="8.85546875" style="1"/>
    <col min="15" max="15" width="13" style="1" bestFit="1" customWidth="1"/>
    <col min="16" max="16384" width="8.85546875" style="1"/>
  </cols>
  <sheetData>
    <row r="1" spans="2:16" ht="15.75" x14ac:dyDescent="0.25">
      <c r="B1" s="2" t="s">
        <v>12</v>
      </c>
    </row>
    <row r="3" spans="2:16" x14ac:dyDescent="0.2">
      <c r="B3" s="3" t="s">
        <v>2</v>
      </c>
      <c r="C3" s="1" t="s">
        <v>13</v>
      </c>
    </row>
    <row r="4" spans="2:16" x14ac:dyDescent="0.2">
      <c r="B4" s="3" t="s">
        <v>3</v>
      </c>
      <c r="C4" s="1" t="s">
        <v>14</v>
      </c>
    </row>
    <row r="5" spans="2:16" x14ac:dyDescent="0.2">
      <c r="B5" s="3" t="s">
        <v>5</v>
      </c>
      <c r="C5" s="1" t="s">
        <v>15</v>
      </c>
    </row>
    <row r="7" spans="2:16" x14ac:dyDescent="0.2">
      <c r="B7" s="3"/>
    </row>
    <row r="9" spans="2:16" ht="12.75" thickBot="1" x14ac:dyDescent="0.25">
      <c r="B9" s="8" t="s">
        <v>16</v>
      </c>
      <c r="D9" s="3" t="s">
        <v>17</v>
      </c>
      <c r="E9" s="11" t="s">
        <v>20</v>
      </c>
      <c r="F9" s="11">
        <f>SKEW(B10:B39)</f>
        <v>0.63098801196505716</v>
      </c>
      <c r="L9" s="8" t="s">
        <v>18</v>
      </c>
      <c r="N9" s="3" t="s">
        <v>19</v>
      </c>
      <c r="O9" s="11" t="s">
        <v>21</v>
      </c>
      <c r="P9" s="11">
        <f>SKEW(L10:L39)</f>
        <v>-0.37064131089909302</v>
      </c>
    </row>
    <row r="10" spans="2:16" x14ac:dyDescent="0.2">
      <c r="B10" s="1">
        <v>212</v>
      </c>
      <c r="L10" s="1">
        <v>586</v>
      </c>
    </row>
    <row r="11" spans="2:16" x14ac:dyDescent="0.2">
      <c r="B11" s="1">
        <v>869</v>
      </c>
      <c r="D11" s="3"/>
      <c r="E11" s="13"/>
      <c r="L11" s="1">
        <v>760</v>
      </c>
      <c r="N11" s="3"/>
      <c r="O11" s="13"/>
    </row>
    <row r="12" spans="2:16" x14ac:dyDescent="0.2">
      <c r="B12" s="1">
        <v>220</v>
      </c>
      <c r="L12" s="1">
        <v>495</v>
      </c>
    </row>
    <row r="13" spans="2:16" x14ac:dyDescent="0.2">
      <c r="B13" s="1">
        <v>654</v>
      </c>
      <c r="L13" s="1">
        <v>678</v>
      </c>
    </row>
    <row r="14" spans="2:16" x14ac:dyDescent="0.2">
      <c r="B14" s="1">
        <v>511</v>
      </c>
      <c r="L14" s="1">
        <v>559</v>
      </c>
    </row>
    <row r="15" spans="2:16" x14ac:dyDescent="0.2">
      <c r="B15" s="1">
        <v>624</v>
      </c>
      <c r="L15" s="1">
        <v>415</v>
      </c>
    </row>
    <row r="16" spans="2:16" x14ac:dyDescent="0.2">
      <c r="B16" s="1">
        <v>420</v>
      </c>
      <c r="L16" s="1">
        <v>370</v>
      </c>
    </row>
    <row r="17" spans="2:12" x14ac:dyDescent="0.2">
      <c r="B17" s="1">
        <v>121</v>
      </c>
      <c r="L17" s="1">
        <v>659</v>
      </c>
    </row>
    <row r="18" spans="2:12" x14ac:dyDescent="0.2">
      <c r="B18" s="1">
        <v>428</v>
      </c>
      <c r="L18" s="1">
        <v>119</v>
      </c>
    </row>
    <row r="19" spans="2:12" x14ac:dyDescent="0.2">
      <c r="B19" s="1">
        <v>865</v>
      </c>
      <c r="L19" s="1">
        <v>288</v>
      </c>
    </row>
    <row r="20" spans="2:12" x14ac:dyDescent="0.2">
      <c r="B20" s="1">
        <v>799</v>
      </c>
      <c r="L20" s="1">
        <v>241</v>
      </c>
    </row>
    <row r="21" spans="2:12" x14ac:dyDescent="0.2">
      <c r="B21" s="1">
        <v>405</v>
      </c>
      <c r="L21" s="1">
        <v>787</v>
      </c>
    </row>
    <row r="22" spans="2:12" x14ac:dyDescent="0.2">
      <c r="B22" s="1">
        <v>230</v>
      </c>
      <c r="L22" s="1">
        <v>522</v>
      </c>
    </row>
    <row r="23" spans="2:12" x14ac:dyDescent="0.2">
      <c r="B23" s="1">
        <v>670</v>
      </c>
      <c r="L23" s="1">
        <v>207</v>
      </c>
    </row>
    <row r="24" spans="2:12" x14ac:dyDescent="0.2">
      <c r="B24" s="1">
        <v>870</v>
      </c>
      <c r="L24" s="1">
        <v>160</v>
      </c>
    </row>
    <row r="25" spans="2:12" x14ac:dyDescent="0.2">
      <c r="B25" s="1">
        <v>366</v>
      </c>
      <c r="L25" s="1">
        <v>526</v>
      </c>
    </row>
    <row r="26" spans="2:12" x14ac:dyDescent="0.2">
      <c r="B26" s="1">
        <v>99</v>
      </c>
      <c r="L26" s="1">
        <v>656</v>
      </c>
    </row>
    <row r="27" spans="2:12" x14ac:dyDescent="0.2">
      <c r="B27" s="1">
        <v>55</v>
      </c>
      <c r="L27" s="1">
        <v>848</v>
      </c>
    </row>
    <row r="28" spans="2:12" x14ac:dyDescent="0.2">
      <c r="B28" s="1">
        <v>489</v>
      </c>
      <c r="L28" s="1">
        <v>720</v>
      </c>
    </row>
    <row r="29" spans="2:12" x14ac:dyDescent="0.2">
      <c r="B29" s="1">
        <v>312</v>
      </c>
      <c r="L29" s="1">
        <v>676</v>
      </c>
    </row>
    <row r="30" spans="2:12" x14ac:dyDescent="0.2">
      <c r="B30" s="1">
        <v>493</v>
      </c>
      <c r="L30" s="1">
        <v>581</v>
      </c>
    </row>
    <row r="31" spans="2:12" x14ac:dyDescent="0.2">
      <c r="B31" s="1">
        <v>163</v>
      </c>
      <c r="L31" s="1">
        <v>929</v>
      </c>
    </row>
    <row r="32" spans="2:12" x14ac:dyDescent="0.2">
      <c r="B32" s="1">
        <v>221</v>
      </c>
      <c r="L32" s="1">
        <v>653</v>
      </c>
    </row>
    <row r="33" spans="2:12" x14ac:dyDescent="0.2">
      <c r="B33" s="1">
        <v>84</v>
      </c>
      <c r="L33" s="1">
        <v>661</v>
      </c>
    </row>
    <row r="34" spans="2:12" x14ac:dyDescent="0.2">
      <c r="B34" s="1">
        <v>144</v>
      </c>
      <c r="L34" s="1">
        <v>770</v>
      </c>
    </row>
    <row r="35" spans="2:12" x14ac:dyDescent="0.2">
      <c r="B35" s="1">
        <v>48</v>
      </c>
      <c r="L35" s="1">
        <v>800</v>
      </c>
    </row>
    <row r="36" spans="2:12" x14ac:dyDescent="0.2">
      <c r="B36" s="1">
        <v>375</v>
      </c>
      <c r="L36" s="1">
        <v>529</v>
      </c>
    </row>
    <row r="37" spans="2:12" x14ac:dyDescent="0.2">
      <c r="B37" s="1">
        <v>86</v>
      </c>
      <c r="L37" s="1">
        <v>975</v>
      </c>
    </row>
    <row r="38" spans="2:12" x14ac:dyDescent="0.2">
      <c r="B38" s="1">
        <v>168</v>
      </c>
      <c r="L38" s="1">
        <v>995</v>
      </c>
    </row>
    <row r="39" spans="2:12" x14ac:dyDescent="0.2">
      <c r="B39" s="1">
        <v>100</v>
      </c>
      <c r="L39" s="1">
        <v>947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F9E4C-46E7-46AF-B6AD-F3E2E3AB4C0C}">
  <dimension ref="B1:I22"/>
  <sheetViews>
    <sheetView workbookViewId="0">
      <selection activeCell="E14" sqref="E14"/>
    </sheetView>
  </sheetViews>
  <sheetFormatPr baseColWidth="10" defaultColWidth="8.85546875" defaultRowHeight="12" x14ac:dyDescent="0.2"/>
  <cols>
    <col min="1" max="1" width="2" style="1" customWidth="1"/>
    <col min="2" max="2" width="14.7109375" style="1" customWidth="1"/>
    <col min="3" max="3" width="14" style="1" bestFit="1" customWidth="1"/>
    <col min="4" max="4" width="8.28515625" style="1" bestFit="1" customWidth="1"/>
    <col min="5" max="5" width="19" style="1" bestFit="1" customWidth="1"/>
    <col min="6" max="6" width="10.7109375" style="1" bestFit="1" customWidth="1"/>
    <col min="7" max="7" width="12.7109375" style="1" customWidth="1"/>
    <col min="8" max="8" width="9" style="1" customWidth="1"/>
    <col min="9" max="9" width="18.28515625" style="1" bestFit="1" customWidth="1"/>
    <col min="10" max="10" width="18.7109375" style="1" bestFit="1" customWidth="1"/>
    <col min="11" max="16384" width="8.85546875" style="1"/>
  </cols>
  <sheetData>
    <row r="1" spans="2:9" ht="15.75" x14ac:dyDescent="0.25">
      <c r="B1" s="2" t="s">
        <v>25</v>
      </c>
    </row>
    <row r="2" spans="2:9" x14ac:dyDescent="0.2">
      <c r="B2" s="3" t="s">
        <v>1</v>
      </c>
    </row>
    <row r="3" spans="2:9" x14ac:dyDescent="0.2">
      <c r="B3" s="3"/>
    </row>
    <row r="4" spans="2:9" x14ac:dyDescent="0.2">
      <c r="B4" s="3" t="s">
        <v>2</v>
      </c>
      <c r="C4" s="1" t="s">
        <v>26</v>
      </c>
    </row>
    <row r="5" spans="2:9" x14ac:dyDescent="0.2">
      <c r="B5" s="3" t="s">
        <v>3</v>
      </c>
      <c r="C5" s="1" t="s">
        <v>27</v>
      </c>
    </row>
    <row r="6" spans="2:9" x14ac:dyDescent="0.2">
      <c r="B6" s="3" t="s">
        <v>5</v>
      </c>
      <c r="C6" s="1" t="s">
        <v>28</v>
      </c>
    </row>
    <row r="7" spans="2:9" x14ac:dyDescent="0.2">
      <c r="B7" s="3" t="s">
        <v>29</v>
      </c>
      <c r="C7" s="1" t="s">
        <v>30</v>
      </c>
    </row>
    <row r="8" spans="2:9" x14ac:dyDescent="0.2">
      <c r="B8" s="3"/>
    </row>
    <row r="9" spans="2:9" x14ac:dyDescent="0.2">
      <c r="B9" s="3"/>
    </row>
    <row r="11" spans="2:9" ht="12.75" thickBot="1" x14ac:dyDescent="0.25">
      <c r="B11" s="8" t="s">
        <v>7</v>
      </c>
      <c r="D11" s="3" t="s">
        <v>9</v>
      </c>
      <c r="E11" s="9">
        <f>AVERAGE(B12:B22)</f>
        <v>189848.18181818182</v>
      </c>
      <c r="G11" s="4"/>
      <c r="H11" s="14"/>
    </row>
    <row r="12" spans="2:9" x14ac:dyDescent="0.2">
      <c r="B12" s="9">
        <v>62000</v>
      </c>
      <c r="D12" s="3" t="s">
        <v>10</v>
      </c>
      <c r="E12" s="9">
        <f>MEDIAN(B12:B22)</f>
        <v>55000</v>
      </c>
      <c r="H12" s="5"/>
    </row>
    <row r="13" spans="2:9" x14ac:dyDescent="0.2">
      <c r="B13" s="9">
        <v>64000</v>
      </c>
      <c r="D13" s="3" t="s">
        <v>11</v>
      </c>
      <c r="E13" s="9">
        <f>_xlfn.MODE.SNGL(B12:B22)</f>
        <v>64000</v>
      </c>
      <c r="F13" s="3"/>
      <c r="H13" s="5"/>
    </row>
    <row r="14" spans="2:9" x14ac:dyDescent="0.2">
      <c r="B14" s="9">
        <v>49000</v>
      </c>
      <c r="D14" s="3" t="s">
        <v>25</v>
      </c>
      <c r="E14" s="9">
        <f>_xlfn.VAR.S($B$12:$B$22)</f>
        <v>133433409536.36362</v>
      </c>
      <c r="F14" s="3"/>
      <c r="G14" s="4"/>
      <c r="H14" s="3"/>
      <c r="I14" s="15"/>
    </row>
    <row r="15" spans="2:9" x14ac:dyDescent="0.2">
      <c r="B15" s="9">
        <v>324000</v>
      </c>
    </row>
    <row r="16" spans="2:9" x14ac:dyDescent="0.2">
      <c r="B16" s="9">
        <v>1264000</v>
      </c>
      <c r="D16" s="7" t="s">
        <v>3</v>
      </c>
      <c r="E16" s="1" t="s">
        <v>31</v>
      </c>
      <c r="G16" s="4"/>
    </row>
    <row r="17" spans="2:5" x14ac:dyDescent="0.2">
      <c r="B17" s="9">
        <v>54330</v>
      </c>
      <c r="D17" s="7" t="s">
        <v>5</v>
      </c>
      <c r="E17" s="9">
        <f>_xlfn.VAR.S($B$12:$B$22)</f>
        <v>133433409536.36362</v>
      </c>
    </row>
    <row r="18" spans="2:5" x14ac:dyDescent="0.2">
      <c r="B18" s="9">
        <v>64000</v>
      </c>
      <c r="D18" s="5" t="s">
        <v>29</v>
      </c>
      <c r="E18" s="1" t="s">
        <v>32</v>
      </c>
    </row>
    <row r="19" spans="2:5" x14ac:dyDescent="0.2">
      <c r="B19" s="9">
        <v>51000</v>
      </c>
      <c r="D19" s="5"/>
      <c r="E19" s="1" t="s">
        <v>33</v>
      </c>
    </row>
    <row r="20" spans="2:5" x14ac:dyDescent="0.2">
      <c r="B20" s="9">
        <v>55000</v>
      </c>
      <c r="D20" s="5"/>
    </row>
    <row r="21" spans="2:5" x14ac:dyDescent="0.2">
      <c r="B21" s="9">
        <v>48000</v>
      </c>
      <c r="D21" s="5"/>
    </row>
    <row r="22" spans="2:5" ht="12.75" thickBot="1" x14ac:dyDescent="0.25">
      <c r="B22" s="10">
        <v>53000</v>
      </c>
      <c r="D2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7CF5F-7EBC-4DE6-A8EA-5EC7F9BA0EF8}">
  <dimension ref="B1:L28"/>
  <sheetViews>
    <sheetView topLeftCell="A3" workbookViewId="0">
      <selection activeCell="A28" sqref="A28"/>
    </sheetView>
  </sheetViews>
  <sheetFormatPr baseColWidth="10" defaultColWidth="8.85546875" defaultRowHeight="12" x14ac:dyDescent="0.2"/>
  <cols>
    <col min="1" max="1" width="2" style="1" customWidth="1"/>
    <col min="2" max="2" width="16.7109375" style="1" customWidth="1"/>
    <col min="3" max="3" width="14" style="1" bestFit="1" customWidth="1"/>
    <col min="4" max="4" width="7.5703125" style="1" bestFit="1" customWidth="1"/>
    <col min="5" max="5" width="20.7109375" style="1" customWidth="1"/>
    <col min="6" max="6" width="10.7109375" style="1" bestFit="1" customWidth="1"/>
    <col min="7" max="7" width="12.7109375" style="1" customWidth="1"/>
    <col min="8" max="8" width="34.5703125" style="1" customWidth="1"/>
    <col min="9" max="9" width="20" style="1" bestFit="1" customWidth="1"/>
    <col min="10" max="10" width="5.28515625" style="1" customWidth="1"/>
    <col min="11" max="11" width="23.42578125" style="1" bestFit="1" customWidth="1"/>
    <col min="12" max="12" width="14.140625" style="1" bestFit="1" customWidth="1"/>
    <col min="13" max="16384" width="8.85546875" style="1"/>
  </cols>
  <sheetData>
    <row r="1" spans="2:12" ht="15.75" x14ac:dyDescent="0.25">
      <c r="B1" s="2" t="s">
        <v>34</v>
      </c>
    </row>
    <row r="2" spans="2:12" x14ac:dyDescent="0.2">
      <c r="B2" s="3" t="s">
        <v>35</v>
      </c>
    </row>
    <row r="3" spans="2:12" x14ac:dyDescent="0.2">
      <c r="B3" s="3"/>
    </row>
    <row r="4" spans="2:12" x14ac:dyDescent="0.2">
      <c r="B4" s="3" t="s">
        <v>2</v>
      </c>
      <c r="C4" s="1" t="s">
        <v>36</v>
      </c>
    </row>
    <row r="5" spans="2:12" x14ac:dyDescent="0.2">
      <c r="B5" s="3" t="s">
        <v>3</v>
      </c>
      <c r="C5" s="1" t="s">
        <v>37</v>
      </c>
    </row>
    <row r="6" spans="2:12" x14ac:dyDescent="0.2">
      <c r="B6" s="3" t="s">
        <v>5</v>
      </c>
      <c r="C6" s="1" t="s">
        <v>38</v>
      </c>
    </row>
    <row r="7" spans="2:12" x14ac:dyDescent="0.2">
      <c r="B7" s="3"/>
      <c r="D7" s="1" t="s">
        <v>39</v>
      </c>
    </row>
    <row r="8" spans="2:12" x14ac:dyDescent="0.2">
      <c r="B8" s="3" t="s">
        <v>29</v>
      </c>
      <c r="C8" s="1" t="s">
        <v>40</v>
      </c>
    </row>
    <row r="9" spans="2:12" x14ac:dyDescent="0.2">
      <c r="B9" s="3" t="s">
        <v>41</v>
      </c>
      <c r="C9" s="1" t="s">
        <v>42</v>
      </c>
    </row>
    <row r="10" spans="2:12" x14ac:dyDescent="0.2">
      <c r="B10" s="3"/>
    </row>
    <row r="11" spans="2:12" x14ac:dyDescent="0.2">
      <c r="B11" s="3"/>
      <c r="G11" s="1" t="s">
        <v>3</v>
      </c>
      <c r="H11" s="1" t="s">
        <v>51</v>
      </c>
    </row>
    <row r="13" spans="2:12" ht="12.75" thickBot="1" x14ac:dyDescent="0.25">
      <c r="B13" s="8" t="s">
        <v>43</v>
      </c>
      <c r="E13" s="8" t="s">
        <v>44</v>
      </c>
      <c r="G13" s="4"/>
      <c r="H13" s="3" t="s">
        <v>45</v>
      </c>
      <c r="I13" s="9">
        <f>AVERAGE(B14:B24)</f>
        <v>189848.18181818182</v>
      </c>
    </row>
    <row r="14" spans="2:12" x14ac:dyDescent="0.2">
      <c r="B14" s="9">
        <v>62000</v>
      </c>
      <c r="E14" s="16">
        <v>462852.36502627813</v>
      </c>
      <c r="F14" s="17"/>
      <c r="H14" s="3" t="s">
        <v>46</v>
      </c>
      <c r="I14" s="15">
        <f>_xlfn.VAR.S(B14:B24)</f>
        <v>133433409536.36362</v>
      </c>
    </row>
    <row r="15" spans="2:12" x14ac:dyDescent="0.2">
      <c r="B15" s="9">
        <v>64000</v>
      </c>
      <c r="E15" s="16">
        <v>470317.72575250838</v>
      </c>
      <c r="F15" s="17"/>
      <c r="G15" s="1" t="s">
        <v>5</v>
      </c>
      <c r="H15" s="3" t="s">
        <v>47</v>
      </c>
      <c r="I15" s="9">
        <f>_xlfn.STDEV.S(B14:B24)</f>
        <v>365285.38095078978</v>
      </c>
    </row>
    <row r="16" spans="2:12" x14ac:dyDescent="0.2">
      <c r="B16" s="9">
        <v>49000</v>
      </c>
      <c r="E16" s="16">
        <v>567367.41519350221</v>
      </c>
      <c r="F16" s="17"/>
      <c r="G16" s="4"/>
      <c r="K16" s="3"/>
      <c r="L16" s="18"/>
    </row>
    <row r="17" spans="2:12" x14ac:dyDescent="0.2">
      <c r="B17" s="9">
        <v>324000</v>
      </c>
      <c r="E17" s="16">
        <v>589763.49737219303</v>
      </c>
      <c r="F17" s="17"/>
      <c r="K17" s="3"/>
      <c r="L17" s="19"/>
    </row>
    <row r="18" spans="2:12" x14ac:dyDescent="0.2">
      <c r="B18" s="9">
        <v>1264000</v>
      </c>
      <c r="E18" s="16">
        <v>500179.16865742957</v>
      </c>
      <c r="F18" s="17"/>
      <c r="H18" s="3" t="s">
        <v>48</v>
      </c>
      <c r="I18" s="9">
        <f>AVERAGE(E14:E24)</f>
        <v>504929.85275593976</v>
      </c>
      <c r="K18" s="3"/>
      <c r="L18" s="18"/>
    </row>
    <row r="19" spans="2:12" x14ac:dyDescent="0.2">
      <c r="B19" s="9">
        <v>54330</v>
      </c>
      <c r="D19" s="7"/>
      <c r="E19" s="16">
        <v>492713.80793119926</v>
      </c>
      <c r="F19" s="17"/>
      <c r="H19" s="3" t="s">
        <v>49</v>
      </c>
      <c r="I19" s="15">
        <f>_xlfn.VAR.S(E14:E24)</f>
        <v>2098548471.0972359</v>
      </c>
    </row>
    <row r="20" spans="2:12" x14ac:dyDescent="0.2">
      <c r="B20" s="9">
        <v>64000</v>
      </c>
      <c r="D20" s="5"/>
      <c r="E20" s="16">
        <v>515109.89010989014</v>
      </c>
      <c r="F20" s="17"/>
      <c r="G20" s="1" t="s">
        <v>5</v>
      </c>
      <c r="H20" s="3" t="s">
        <v>50</v>
      </c>
      <c r="I20" s="9">
        <f>_xlfn.STDEV.S(E14:E24)</f>
        <v>45809.91673314017</v>
      </c>
      <c r="K20" s="3"/>
      <c r="L20" s="13"/>
    </row>
    <row r="21" spans="2:12" x14ac:dyDescent="0.2">
      <c r="B21" s="9">
        <v>51000</v>
      </c>
      <c r="D21" s="5"/>
      <c r="E21" s="16">
        <v>507644.52938365989</v>
      </c>
      <c r="F21" s="17"/>
    </row>
    <row r="22" spans="2:12" x14ac:dyDescent="0.2">
      <c r="B22" s="9">
        <v>55000</v>
      </c>
      <c r="D22" s="5"/>
      <c r="E22" s="16">
        <v>425525.56139512663</v>
      </c>
      <c r="F22" s="17"/>
      <c r="G22" s="1" t="s">
        <v>29</v>
      </c>
      <c r="H22" s="3" t="s">
        <v>52</v>
      </c>
      <c r="I22" s="21">
        <f>I15/I13</f>
        <v>1.9240920690018759</v>
      </c>
    </row>
    <row r="23" spans="2:12" x14ac:dyDescent="0.2">
      <c r="B23" s="9">
        <v>48000</v>
      </c>
      <c r="D23" s="5"/>
      <c r="E23" s="16">
        <v>522575.25083612045</v>
      </c>
      <c r="F23" s="17"/>
      <c r="G23" s="1" t="s">
        <v>29</v>
      </c>
      <c r="H23" s="3" t="s">
        <v>53</v>
      </c>
      <c r="I23" s="21">
        <f>I20/I18</f>
        <v>9.0725308640609556E-2</v>
      </c>
    </row>
    <row r="24" spans="2:12" ht="12.75" thickBot="1" x14ac:dyDescent="0.25">
      <c r="B24" s="10">
        <v>53000</v>
      </c>
      <c r="D24" s="5"/>
      <c r="E24" s="20">
        <v>500179.16865742957</v>
      </c>
      <c r="F24" s="17"/>
    </row>
    <row r="25" spans="2:12" x14ac:dyDescent="0.2">
      <c r="G25" s="1" t="s">
        <v>41</v>
      </c>
      <c r="H25" s="1" t="s">
        <v>54</v>
      </c>
    </row>
    <row r="26" spans="2:12" x14ac:dyDescent="0.2">
      <c r="H26" s="1" t="s">
        <v>55</v>
      </c>
      <c r="I26" s="17"/>
      <c r="K26" s="3"/>
      <c r="L26" s="18"/>
    </row>
    <row r="27" spans="2:12" x14ac:dyDescent="0.2">
      <c r="H27" s="3" t="s">
        <v>56</v>
      </c>
    </row>
    <row r="28" spans="2:12" x14ac:dyDescent="0.2">
      <c r="H28" s="3" t="s">
        <v>57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85F81-9005-4C09-AE76-F2C44727ADE4}">
  <dimension ref="B1:M23"/>
  <sheetViews>
    <sheetView topLeftCell="A9" workbookViewId="0">
      <selection activeCell="D21" sqref="D21"/>
    </sheetView>
  </sheetViews>
  <sheetFormatPr baseColWidth="10" defaultColWidth="9.140625" defaultRowHeight="12" x14ac:dyDescent="0.2"/>
  <cols>
    <col min="1" max="1" width="2" style="23" customWidth="1"/>
    <col min="2" max="2" width="7.85546875" style="23" customWidth="1"/>
    <col min="3" max="3" width="13.28515625" style="23" customWidth="1"/>
    <col min="4" max="4" width="11.140625" style="23" customWidth="1"/>
    <col min="5" max="5" width="9.140625" style="23"/>
    <col min="6" max="6" width="18.7109375" style="23" customWidth="1"/>
    <col min="7" max="7" width="14" style="23" customWidth="1"/>
    <col min="8" max="11" width="9.140625" style="23"/>
    <col min="12" max="12" width="4.85546875" style="23" customWidth="1"/>
    <col min="13" max="16384" width="9.140625" style="23"/>
  </cols>
  <sheetData>
    <row r="1" spans="2:13" ht="15.75" x14ac:dyDescent="0.25">
      <c r="B1" s="22" t="s">
        <v>58</v>
      </c>
    </row>
    <row r="2" spans="2:13" x14ac:dyDescent="0.2">
      <c r="B2" s="3" t="s">
        <v>59</v>
      </c>
    </row>
    <row r="3" spans="2:13" x14ac:dyDescent="0.2">
      <c r="B3" s="3"/>
    </row>
    <row r="4" spans="2:13" x14ac:dyDescent="0.2">
      <c r="B4" s="3" t="s">
        <v>2</v>
      </c>
      <c r="D4" s="23" t="s">
        <v>60</v>
      </c>
    </row>
    <row r="5" spans="2:13" x14ac:dyDescent="0.2">
      <c r="B5" s="3" t="s">
        <v>3</v>
      </c>
      <c r="D5" s="23" t="s">
        <v>61</v>
      </c>
    </row>
    <row r="6" spans="2:13" x14ac:dyDescent="0.2">
      <c r="B6" s="3" t="s">
        <v>5</v>
      </c>
      <c r="D6" s="23" t="s">
        <v>62</v>
      </c>
    </row>
    <row r="7" spans="2:13" x14ac:dyDescent="0.2">
      <c r="B7" s="3" t="s">
        <v>29</v>
      </c>
      <c r="D7" s="23" t="s">
        <v>63</v>
      </c>
    </row>
    <row r="9" spans="2:13" x14ac:dyDescent="0.2">
      <c r="B9" s="3"/>
    </row>
    <row r="10" spans="2:13" x14ac:dyDescent="0.2">
      <c r="B10" s="3"/>
    </row>
    <row r="11" spans="2:13" ht="16.5" thickBot="1" x14ac:dyDescent="0.3">
      <c r="C11" s="24" t="s">
        <v>64</v>
      </c>
      <c r="D11" s="24" t="s">
        <v>65</v>
      </c>
      <c r="G11" s="25" t="s">
        <v>66</v>
      </c>
      <c r="J11" s="3"/>
    </row>
    <row r="12" spans="2:13" x14ac:dyDescent="0.2">
      <c r="C12" s="26">
        <v>344</v>
      </c>
      <c r="D12" s="26">
        <v>378</v>
      </c>
      <c r="G12" s="27"/>
      <c r="J12" s="3"/>
      <c r="M12" s="28"/>
    </row>
    <row r="13" spans="2:13" x14ac:dyDescent="0.2">
      <c r="C13" s="26">
        <v>383</v>
      </c>
      <c r="D13" s="26">
        <v>349</v>
      </c>
      <c r="G13" s="27"/>
      <c r="J13" s="3"/>
    </row>
    <row r="14" spans="2:13" x14ac:dyDescent="0.2">
      <c r="C14" s="26">
        <v>611</v>
      </c>
      <c r="D14" s="26">
        <v>503</v>
      </c>
      <c r="G14" s="27"/>
    </row>
    <row r="15" spans="2:13" x14ac:dyDescent="0.2">
      <c r="C15" s="26">
        <v>713</v>
      </c>
      <c r="D15" s="26">
        <v>719</v>
      </c>
      <c r="G15" s="27"/>
    </row>
    <row r="16" spans="2:13" x14ac:dyDescent="0.2">
      <c r="C16" s="29">
        <v>536</v>
      </c>
      <c r="D16" s="29">
        <v>503</v>
      </c>
      <c r="G16" s="27"/>
    </row>
    <row r="18" spans="2:7" x14ac:dyDescent="0.2">
      <c r="B18" s="4"/>
      <c r="C18" s="30"/>
      <c r="D18" s="30"/>
      <c r="F18" s="3"/>
      <c r="G18" s="31"/>
    </row>
    <row r="19" spans="2:7" x14ac:dyDescent="0.2">
      <c r="B19" s="3" t="s">
        <v>3</v>
      </c>
      <c r="C19" s="28" t="s">
        <v>67</v>
      </c>
      <c r="D19" s="28"/>
      <c r="F19" s="3"/>
      <c r="G19" s="32"/>
    </row>
    <row r="20" spans="2:7" x14ac:dyDescent="0.2">
      <c r="B20" s="3"/>
      <c r="C20" s="30"/>
      <c r="D20" s="30"/>
      <c r="F20" s="3"/>
      <c r="G20" s="27"/>
    </row>
    <row r="21" spans="2:7" x14ac:dyDescent="0.2">
      <c r="B21" s="3" t="s">
        <v>5</v>
      </c>
      <c r="C21" s="34" t="s">
        <v>58</v>
      </c>
      <c r="D21" s="34">
        <f>_xlfn.COVARIANCE.S($C$12:$C$16,$D$12:$D$16)</f>
        <v>21155.55</v>
      </c>
    </row>
    <row r="22" spans="2:7" x14ac:dyDescent="0.2">
      <c r="B22" s="3"/>
      <c r="F22" s="3"/>
      <c r="G22" s="33"/>
    </row>
    <row r="23" spans="2:7" x14ac:dyDescent="0.2">
      <c r="B23" s="3" t="s">
        <v>29</v>
      </c>
      <c r="C23" s="23" t="s">
        <v>68</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D8BC2-5D4B-49B6-B185-564C46A46F9A}">
  <dimension ref="B1:O21"/>
  <sheetViews>
    <sheetView tabSelected="1" topLeftCell="A8" workbookViewId="0">
      <selection activeCell="G20" sqref="G20"/>
    </sheetView>
  </sheetViews>
  <sheetFormatPr baseColWidth="10" defaultColWidth="9.140625" defaultRowHeight="12" x14ac:dyDescent="0.2"/>
  <cols>
    <col min="1" max="1" width="2" style="23" customWidth="1"/>
    <col min="2" max="2" width="5.42578125" style="23" customWidth="1"/>
    <col min="3" max="3" width="7.5703125" style="23" customWidth="1"/>
    <col min="4" max="4" width="11.140625" style="23" customWidth="1"/>
    <col min="5" max="5" width="9.140625" style="23"/>
    <col min="6" max="6" width="18.7109375" style="23" customWidth="1"/>
    <col min="7" max="7" width="11.42578125" style="23" bestFit="1" customWidth="1"/>
    <col min="8" max="11" width="9.140625" style="23"/>
    <col min="12" max="12" width="4.85546875" style="23" customWidth="1"/>
    <col min="13" max="13" width="9.140625" style="23"/>
    <col min="14" max="14" width="4.28515625" style="23" customWidth="1"/>
    <col min="15" max="15" width="3.85546875" style="23" bestFit="1" customWidth="1"/>
    <col min="16" max="16384" width="9.140625" style="23"/>
  </cols>
  <sheetData>
    <row r="1" spans="2:15" ht="15.75" x14ac:dyDescent="0.25">
      <c r="B1" s="22" t="s">
        <v>69</v>
      </c>
    </row>
    <row r="2" spans="2:15" x14ac:dyDescent="0.2">
      <c r="B2" s="3" t="s">
        <v>59</v>
      </c>
    </row>
    <row r="3" spans="2:15" x14ac:dyDescent="0.2">
      <c r="B3" s="3"/>
    </row>
    <row r="4" spans="2:15" x14ac:dyDescent="0.2">
      <c r="B4" s="3" t="s">
        <v>2</v>
      </c>
      <c r="D4" s="23" t="s">
        <v>70</v>
      </c>
    </row>
    <row r="5" spans="2:15" x14ac:dyDescent="0.2">
      <c r="B5" s="3" t="s">
        <v>3</v>
      </c>
      <c r="D5" s="23" t="s">
        <v>71</v>
      </c>
    </row>
    <row r="6" spans="2:15" x14ac:dyDescent="0.2">
      <c r="B6" s="3" t="s">
        <v>5</v>
      </c>
      <c r="D6" s="23" t="s">
        <v>72</v>
      </c>
    </row>
    <row r="7" spans="2:15" x14ac:dyDescent="0.2">
      <c r="B7" s="3"/>
    </row>
    <row r="8" spans="2:15" x14ac:dyDescent="0.2">
      <c r="B8" s="3"/>
    </row>
    <row r="9" spans="2:15" x14ac:dyDescent="0.2">
      <c r="B9" s="3"/>
    </row>
    <row r="10" spans="2:15" ht="16.5" thickBot="1" x14ac:dyDescent="0.3">
      <c r="C10" s="24" t="s">
        <v>64</v>
      </c>
      <c r="D10" s="24" t="s">
        <v>65</v>
      </c>
      <c r="G10" s="25" t="s">
        <v>66</v>
      </c>
      <c r="J10" s="3"/>
      <c r="O10" s="35"/>
    </row>
    <row r="11" spans="2:15" x14ac:dyDescent="0.2">
      <c r="C11" s="26">
        <v>344</v>
      </c>
      <c r="D11" s="26">
        <v>378</v>
      </c>
      <c r="G11" s="27">
        <f>(C11-$C$17)*(D11-$D$17)</f>
        <v>19490.159999999993</v>
      </c>
      <c r="J11" s="3"/>
      <c r="M11" s="28"/>
    </row>
    <row r="12" spans="2:15" x14ac:dyDescent="0.2">
      <c r="C12" s="26">
        <v>383</v>
      </c>
      <c r="D12" s="26">
        <v>349</v>
      </c>
      <c r="G12" s="27">
        <f>(C12-$C$17)*(D12-$D$17)</f>
        <v>19004.159999999993</v>
      </c>
      <c r="J12" s="3"/>
    </row>
    <row r="13" spans="2:15" x14ac:dyDescent="0.2">
      <c r="C13" s="26">
        <v>611</v>
      </c>
      <c r="D13" s="26">
        <v>503</v>
      </c>
      <c r="G13" s="27">
        <f>(C13-$C$17)*(D13-$D$17)</f>
        <v>1179.3600000000024</v>
      </c>
    </row>
    <row r="14" spans="2:15" x14ac:dyDescent="0.2">
      <c r="C14" s="26">
        <v>713</v>
      </c>
      <c r="D14" s="26">
        <v>719</v>
      </c>
      <c r="G14" s="27">
        <f>(C14-$C$17)*(D14-$D$17)</f>
        <v>44714.160000000011</v>
      </c>
    </row>
    <row r="15" spans="2:15" x14ac:dyDescent="0.2">
      <c r="C15" s="29">
        <v>536</v>
      </c>
      <c r="D15" s="29">
        <v>503</v>
      </c>
      <c r="G15" s="27">
        <f>(C15-$C$17)*(D15-$D$17)</f>
        <v>234.3600000000007</v>
      </c>
    </row>
    <row r="17" spans="2:9" x14ac:dyDescent="0.2">
      <c r="B17" s="4" t="s">
        <v>9</v>
      </c>
      <c r="C17" s="30">
        <f>AVERAGE(C11:C15)</f>
        <v>517.4</v>
      </c>
      <c r="D17" s="30">
        <f>AVERAGE(D11:D15)</f>
        <v>490.4</v>
      </c>
      <c r="F17" s="3" t="s">
        <v>73</v>
      </c>
      <c r="G17" s="31">
        <f>SUM(G11:G15)</f>
        <v>84622.2</v>
      </c>
    </row>
    <row r="18" spans="2:9" x14ac:dyDescent="0.2">
      <c r="B18" s="3"/>
      <c r="C18" s="28"/>
      <c r="D18" s="28"/>
      <c r="F18" s="3" t="s">
        <v>74</v>
      </c>
      <c r="G18" s="32">
        <f>COUNT(C11:C15)</f>
        <v>5</v>
      </c>
    </row>
    <row r="19" spans="2:9" x14ac:dyDescent="0.2">
      <c r="B19" s="3"/>
      <c r="C19" s="30"/>
      <c r="D19" s="30"/>
      <c r="F19" s="3" t="s">
        <v>75</v>
      </c>
      <c r="G19" s="27">
        <f>G17/(G18-1)</f>
        <v>21155.55</v>
      </c>
      <c r="I19" s="3" t="s">
        <v>5</v>
      </c>
    </row>
    <row r="20" spans="2:9" x14ac:dyDescent="0.2">
      <c r="E20" s="3" t="s">
        <v>3</v>
      </c>
      <c r="F20" s="3" t="s">
        <v>76</v>
      </c>
      <c r="G20" s="35">
        <f>CORREL(C11:C15,D11:D15)</f>
        <v>0.93812571333175809</v>
      </c>
      <c r="I20" s="23" t="s">
        <v>77</v>
      </c>
    </row>
    <row r="21" spans="2:9" x14ac:dyDescent="0.2">
      <c r="F21" s="3"/>
      <c r="G21" s="33"/>
      <c r="I21" s="23" t="s">
        <v>78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2,7 Mean, median and mode</vt:lpstr>
      <vt:lpstr>2.8 Skewness</vt:lpstr>
      <vt:lpstr>2,9 Variance</vt:lpstr>
      <vt:lpstr>2.10 Standard devition</vt:lpstr>
      <vt:lpstr>2.11 Covariance</vt:lpstr>
      <vt:lpstr>2.12 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SANTIAGO GARCIA LOPEZ</cp:lastModifiedBy>
  <dcterms:created xsi:type="dcterms:W3CDTF">2017-04-19T13:21:25Z</dcterms:created>
  <dcterms:modified xsi:type="dcterms:W3CDTF">2023-09-10T17:30:42Z</dcterms:modified>
</cp:coreProperties>
</file>