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UIRRE\Documents\GitHub\Facultad\Organización contable de la empresa\Actividad individual 2\"/>
    </mc:Choice>
  </mc:AlternateContent>
  <xr:revisionPtr revIDLastSave="0" documentId="13_ncr:1_{66FC6450-EFEB-43C9-9883-CE912B15D4DE}" xr6:coauthVersionLast="47" xr6:coauthVersionMax="47" xr10:uidLastSave="{00000000-0000-0000-0000-000000000000}"/>
  <bookViews>
    <workbookView xWindow="20370" yWindow="-1545" windowWidth="29040" windowHeight="16440" xr2:uid="{00000000-000D-0000-FFFF-FFFF00000000}"/>
  </bookViews>
  <sheets>
    <sheet name="Práctica - María Menuco" sheetId="1" r:id="rId1"/>
    <sheet name="Mayores Con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5" i="1"/>
  <c r="D24" i="1"/>
  <c r="D23" i="1"/>
  <c r="C22" i="1"/>
  <c r="B49" i="2" s="1"/>
  <c r="B53" i="2" s="1"/>
  <c r="B54" i="2" s="1"/>
  <c r="D16" i="1"/>
  <c r="D14" i="1"/>
  <c r="C13" i="1"/>
  <c r="C21" i="1"/>
  <c r="C20" i="1"/>
  <c r="F49" i="2" s="1"/>
  <c r="F53" i="2" s="1"/>
  <c r="D19" i="1"/>
  <c r="C18" i="1"/>
  <c r="B34" i="2" s="1"/>
  <c r="C15" i="1"/>
  <c r="F41" i="2" s="1"/>
  <c r="F45" i="2" s="1"/>
  <c r="D17" i="1"/>
  <c r="C18" i="2" s="1"/>
  <c r="C12" i="1"/>
  <c r="C37" i="2"/>
  <c r="B33" i="2"/>
  <c r="B57" i="2"/>
  <c r="B61" i="2" s="1"/>
  <c r="B62" i="2" s="1"/>
  <c r="F69" i="2"/>
  <c r="C61" i="2"/>
  <c r="F61" i="2"/>
  <c r="C53" i="2"/>
  <c r="G53" i="2"/>
  <c r="C45" i="2"/>
  <c r="G33" i="2"/>
  <c r="F25" i="2"/>
  <c r="F29" i="2" s="1"/>
  <c r="F17" i="2"/>
  <c r="F21" i="2" s="1"/>
  <c r="C19" i="2"/>
  <c r="B17" i="2"/>
  <c r="B21" i="2" s="1"/>
  <c r="G5" i="2"/>
  <c r="C10" i="2"/>
  <c r="C7" i="2"/>
  <c r="B5" i="2"/>
  <c r="G45" i="2"/>
  <c r="F37" i="2"/>
  <c r="G29" i="2"/>
  <c r="C29" i="2"/>
  <c r="B37" i="2" l="1"/>
  <c r="B38" i="2" s="1"/>
  <c r="F46" i="2"/>
  <c r="F54" i="2"/>
  <c r="F30" i="2"/>
  <c r="C21" i="2"/>
  <c r="B22" i="2" s="1"/>
  <c r="G18" i="2"/>
  <c r="G21" i="2" s="1"/>
  <c r="F22" i="2" s="1"/>
  <c r="C9" i="2"/>
  <c r="C8" i="2"/>
  <c r="G6" i="2" l="1"/>
  <c r="G13" i="2" s="1"/>
  <c r="B41" i="2"/>
  <c r="B45" i="2" s="1"/>
  <c r="B46" i="2" s="1"/>
  <c r="G57" i="2"/>
  <c r="G61" i="2" s="1"/>
  <c r="F62" i="2" s="1"/>
  <c r="F7" i="2"/>
  <c r="F13" i="2" s="1"/>
  <c r="C6" i="2"/>
  <c r="C13" i="2" s="1"/>
  <c r="B26" i="2"/>
  <c r="B25" i="2"/>
  <c r="B29" i="2" l="1"/>
  <c r="B30" i="2" s="1"/>
  <c r="G65" i="2"/>
  <c r="G69" i="2" s="1"/>
  <c r="F70" i="2" s="1"/>
  <c r="G34" i="2"/>
  <c r="G37" i="2" s="1"/>
  <c r="F38" i="2" s="1"/>
  <c r="F14" i="2"/>
  <c r="B11" i="2" l="1"/>
  <c r="B13" i="2" s="1"/>
  <c r="B14" i="2" s="1"/>
</calcChain>
</file>

<file path=xl/sharedStrings.xml><?xml version="1.0" encoding="utf-8"?>
<sst xmlns="http://schemas.openxmlformats.org/spreadsheetml/2006/main" count="136" uniqueCount="55">
  <si>
    <t>LIBRO DIARIO</t>
  </si>
  <si>
    <t>DEBE</t>
  </si>
  <si>
    <t>HABER</t>
  </si>
  <si>
    <t>Mercaderías (A+)</t>
  </si>
  <si>
    <t>Caja (A-)</t>
  </si>
  <si>
    <t>Intereses Perdidos (R-)</t>
  </si>
  <si>
    <t>Caja (A+)</t>
  </si>
  <si>
    <t>Saldo Inicial</t>
  </si>
  <si>
    <t>Saldo inicial</t>
  </si>
  <si>
    <t>Subtotal</t>
  </si>
  <si>
    <t>SALDO</t>
  </si>
  <si>
    <t>MAYORES CONTABLES</t>
  </si>
  <si>
    <t>CAJA (A)</t>
  </si>
  <si>
    <t>ACREEDORES VARIOS (P)</t>
  </si>
  <si>
    <t>BANCO CÓRDOBA CTA. CTE. (A)</t>
  </si>
  <si>
    <t>CRÉDITOS POR VENTAS (A)</t>
  </si>
  <si>
    <t>MERCADERÍAS (A)</t>
  </si>
  <si>
    <t>EQUIPOS DE COMPUTACIÓN (A)</t>
  </si>
  <si>
    <t>DOCUMENTOS A PAGAR (P)</t>
  </si>
  <si>
    <t>ALQUILERES PAGADOS (R-)</t>
  </si>
  <si>
    <t>INTERESES PERDIDOS (R-)</t>
  </si>
  <si>
    <t>FLETES Y ACARREOS (R-)</t>
  </si>
  <si>
    <t>SUELDOS Y JORNALES (R-)</t>
  </si>
  <si>
    <t>DESCUENTOS OBTENIDOS (R+)</t>
  </si>
  <si>
    <t>SERVICIOS PAGADOS (R-)</t>
  </si>
  <si>
    <t>INTERESES GANADOS (R+)</t>
  </si>
  <si>
    <t>MUEBLES Y ÚTILES (A)</t>
  </si>
  <si>
    <t>Documentos a pagar (P+)</t>
  </si>
  <si>
    <t>desc 5%</t>
  </si>
  <si>
    <t>Documentos a pagar (P-)</t>
  </si>
  <si>
    <t>Int 18%</t>
  </si>
  <si>
    <t>Descuento obtenido ( R+)</t>
  </si>
  <si>
    <t>Valores a depositar (A+)</t>
  </si>
  <si>
    <t>Venta ( R+)</t>
  </si>
  <si>
    <t>Venta (R+)</t>
  </si>
  <si>
    <t>Deudores por venta  (A+)</t>
  </si>
  <si>
    <t>Deudores por venta  (A-)</t>
  </si>
  <si>
    <t>CMV</t>
  </si>
  <si>
    <t>50% venta 5</t>
  </si>
  <si>
    <t>Mercaderías (A-)</t>
  </si>
  <si>
    <t>ENTRADAS</t>
  </si>
  <si>
    <t>SALIDAS</t>
  </si>
  <si>
    <t>FECHA</t>
  </si>
  <si>
    <t>DETALLE</t>
  </si>
  <si>
    <t>CANT.</t>
  </si>
  <si>
    <t>P.U.</t>
  </si>
  <si>
    <t>P.T.</t>
  </si>
  <si>
    <t>VENTAS = GANANCIA / RESULTADO POSITIVO (R+)</t>
  </si>
  <si>
    <t>COSTO DE LA MERCADERÍA VENDIDA (CMV) = PÉRDIDA / RESULTADO NEGATIVO (R-)</t>
  </si>
  <si>
    <t>Monitor</t>
  </si>
  <si>
    <t>SALDO DE MERCADERIAS AL 27/09</t>
  </si>
  <si>
    <t>Entradas</t>
  </si>
  <si>
    <t>-</t>
  </si>
  <si>
    <t>Salidas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</si>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</sst>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[$$-240A]\ #,##0.00"/>
    <numFmt numFmtId="169" formatCode="_-* #,##0.00\ _€_-;\-* #,##0.00\ _€_-;_-* &quot;-&quot;??\ _€_-;_-@_-"/>
    <numFmt numFmtId="170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26AD0F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/>
    </xf>
    <xf numFmtId="44" fontId="5" fillId="3" borderId="0" xfId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44" fontId="0" fillId="0" borderId="10" xfId="1" applyFont="1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44" fontId="0" fillId="0" borderId="13" xfId="0" applyNumberForma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44" fontId="0" fillId="4" borderId="10" xfId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44" fontId="0" fillId="4" borderId="7" xfId="1" applyFont="1" applyFill="1" applyBorder="1" applyAlignment="1">
      <alignment horizontal="center"/>
    </xf>
    <xf numFmtId="44" fontId="0" fillId="4" borderId="13" xfId="1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44" fontId="0" fillId="4" borderId="16" xfId="1" applyFont="1" applyFill="1" applyBorder="1" applyAlignment="1">
      <alignment horizontal="center"/>
    </xf>
    <xf numFmtId="44" fontId="0" fillId="4" borderId="11" xfId="1" applyFon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44" fontId="0" fillId="0" borderId="25" xfId="1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0" fillId="0" borderId="10" xfId="1" applyNumberFormat="1" applyFont="1" applyFill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44" fontId="0" fillId="0" borderId="7" xfId="1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44" fontId="0" fillId="0" borderId="32" xfId="1" applyNumberFormat="1" applyFont="1" applyFill="1" applyBorder="1" applyAlignment="1">
      <alignment horizontal="center"/>
    </xf>
    <xf numFmtId="44" fontId="0" fillId="0" borderId="33" xfId="1" applyNumberFormat="1" applyFont="1" applyFill="1" applyBorder="1" applyAlignment="1">
      <alignment horizontal="center"/>
    </xf>
    <xf numFmtId="16" fontId="0" fillId="0" borderId="34" xfId="0" applyNumberForma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6" fontId="0" fillId="0" borderId="3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0" fillId="0" borderId="31" xfId="2" applyNumberFormat="1" applyFont="1" applyFill="1" applyBorder="1" applyAlignment="1">
      <alignment horizontal="center" vertical="center"/>
    </xf>
    <xf numFmtId="169" fontId="0" fillId="0" borderId="32" xfId="2" applyFont="1" applyFill="1" applyBorder="1" applyAlignment="1">
      <alignment horizontal="center" vertical="center"/>
    </xf>
    <xf numFmtId="169" fontId="0" fillId="0" borderId="33" xfId="2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0" fontId="0" fillId="0" borderId="36" xfId="2" applyNumberFormat="1" applyFont="1" applyFill="1" applyBorder="1" applyAlignment="1">
      <alignment horizontal="center" vertical="center"/>
    </xf>
    <xf numFmtId="169" fontId="0" fillId="0" borderId="10" xfId="2" applyFont="1" applyFill="1" applyBorder="1" applyAlignment="1">
      <alignment horizontal="center" vertical="center"/>
    </xf>
    <xf numFmtId="169" fontId="0" fillId="0" borderId="11" xfId="2" applyFont="1" applyFill="1" applyBorder="1" applyAlignment="1">
      <alignment horizontal="center" vertical="center"/>
    </xf>
    <xf numFmtId="170" fontId="0" fillId="0" borderId="9" xfId="2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0" fontId="0" fillId="0" borderId="37" xfId="2" applyNumberFormat="1" applyFont="1" applyFill="1" applyBorder="1" applyAlignment="1">
      <alignment horizontal="center" vertical="center"/>
    </xf>
    <xf numFmtId="169" fontId="0" fillId="0" borderId="15" xfId="2" applyFont="1" applyFill="1" applyBorder="1" applyAlignment="1">
      <alignment horizontal="center" vertical="center"/>
    </xf>
    <xf numFmtId="169" fontId="0" fillId="0" borderId="16" xfId="2" applyFont="1" applyFill="1" applyBorder="1" applyAlignment="1">
      <alignment horizontal="center" vertical="center"/>
    </xf>
    <xf numFmtId="170" fontId="0" fillId="0" borderId="14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69" fontId="8" fillId="0" borderId="0" xfId="0" applyNumberFormat="1" applyFont="1" applyAlignment="1">
      <alignment horizontal="center"/>
    </xf>
    <xf numFmtId="170" fontId="2" fillId="8" borderId="36" xfId="2" applyNumberFormat="1" applyFont="1" applyFill="1" applyBorder="1" applyAlignment="1">
      <alignment horizontal="center" vertical="center"/>
    </xf>
    <xf numFmtId="169" fontId="2" fillId="8" borderId="10" xfId="2" applyFont="1" applyFill="1" applyBorder="1" applyAlignment="1">
      <alignment horizontal="center" vertical="center"/>
    </xf>
    <xf numFmtId="169" fontId="2" fillId="8" borderId="11" xfId="2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34" xfId="0" applyFont="1" applyBorder="1" applyAlignment="1">
      <alignment horizontal="center" vertical="center"/>
    </xf>
    <xf numFmtId="169" fontId="8" fillId="0" borderId="33" xfId="2" applyFont="1" applyFill="1" applyBorder="1" applyAlignment="1">
      <alignment horizontal="center" vertical="center"/>
    </xf>
    <xf numFmtId="169" fontId="8" fillId="0" borderId="11" xfId="2" applyFont="1" applyFill="1" applyBorder="1" applyAlignment="1">
      <alignment horizontal="center" vertical="center"/>
    </xf>
    <xf numFmtId="169" fontId="8" fillId="0" borderId="16" xfId="2" applyFont="1" applyFill="1" applyBorder="1" applyAlignment="1">
      <alignment horizontal="center" vertical="center"/>
    </xf>
    <xf numFmtId="16" fontId="0" fillId="0" borderId="38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27" xfId="0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11" borderId="9" xfId="0" applyFill="1" applyBorder="1" applyAlignment="1">
      <alignment horizontal="center"/>
    </xf>
    <xf numFmtId="44" fontId="0" fillId="11" borderId="10" xfId="1" applyFont="1" applyFill="1" applyBorder="1" applyAlignment="1">
      <alignment horizontal="center"/>
    </xf>
    <xf numFmtId="44" fontId="0" fillId="11" borderId="11" xfId="1" applyFont="1" applyFill="1" applyBorder="1" applyAlignment="1">
      <alignment horizontal="center"/>
    </xf>
    <xf numFmtId="170" fontId="2" fillId="12" borderId="31" xfId="2" applyNumberFormat="1" applyFont="1" applyFill="1" applyBorder="1" applyAlignment="1">
      <alignment horizontal="center" vertical="center"/>
    </xf>
    <xf numFmtId="169" fontId="2" fillId="12" borderId="32" xfId="2" applyFont="1" applyFill="1" applyBorder="1" applyAlignment="1">
      <alignment horizontal="center" vertical="center"/>
    </xf>
    <xf numFmtId="169" fontId="2" fillId="12" borderId="33" xfId="2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44" fontId="0" fillId="12" borderId="10" xfId="1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44" fontId="0" fillId="9" borderId="29" xfId="1" applyNumberFormat="1" applyFont="1" applyFill="1" applyBorder="1" applyAlignment="1">
      <alignment horizontal="center"/>
    </xf>
    <xf numFmtId="44" fontId="0" fillId="9" borderId="30" xfId="1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44" fontId="0" fillId="10" borderId="7" xfId="1" applyFont="1" applyFill="1" applyBorder="1" applyAlignment="1">
      <alignment horizontal="center"/>
    </xf>
    <xf numFmtId="44" fontId="0" fillId="10" borderId="13" xfId="1" applyFont="1" applyFill="1" applyBorder="1" applyAlignment="1">
      <alignment horizontal="center"/>
    </xf>
    <xf numFmtId="0" fontId="11" fillId="0" borderId="0" xfId="0" applyFont="1"/>
    <xf numFmtId="170" fontId="10" fillId="0" borderId="31" xfId="2" applyNumberFormat="1" applyFont="1" applyFill="1" applyBorder="1" applyAlignment="1">
      <alignment horizontal="center" vertical="center"/>
    </xf>
    <xf numFmtId="169" fontId="10" fillId="0" borderId="32" xfId="2" applyFont="1" applyFill="1" applyBorder="1" applyAlignment="1">
      <alignment horizontal="center" vertical="center"/>
    </xf>
    <xf numFmtId="169" fontId="10" fillId="0" borderId="33" xfId="2" applyFont="1" applyFill="1" applyBorder="1" applyAlignment="1">
      <alignment horizontal="center" vertical="center"/>
    </xf>
    <xf numFmtId="44" fontId="0" fillId="9" borderId="10" xfId="1" applyNumberFormat="1" applyFont="1" applyFill="1" applyBorder="1" applyAlignment="1">
      <alignment horizontal="center"/>
    </xf>
    <xf numFmtId="44" fontId="2" fillId="0" borderId="0" xfId="0" applyNumberFormat="1" applyFont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6" xfId="0" applyNumberFormat="1" applyBorder="1" applyAlignment="1">
      <alignment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3">
    <cellStyle name="Millares 2" xfId="2" xr:uid="{CF1A469A-9079-423B-95B7-50E35E909FE3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828675</xdr:colOff>
      <xdr:row>7</xdr:row>
      <xdr:rowOff>95250</xdr:rowOff>
    </xdr:from>
    <xdr:to>
      <xdr:col>8</xdr:col>
      <xdr:colOff>104431</xdr:colOff>
      <xdr:row>17</xdr:row>
      <xdr:rowOff>80039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7818" y="3986893"/>
          <a:ext cx="2731971" cy="1957825"/>
        </a:xfrm>
        <a:prstGeom prst="rect">
          <a:avLst/>
        </a:prstGeom>
      </xdr:spPr>
    </xdr:pic>
    <xdr:clientData/>
  </xdr:twoCellAnchor>
  <xdr:twoCellAnchor editAs="oneCell">
    <xdr:from>
      <xdr:col>5</xdr:col>
      <xdr:colOff>853167</xdr:colOff>
      <xdr:row>19</xdr:row>
      <xdr:rowOff>111631</xdr:rowOff>
    </xdr:from>
    <xdr:to>
      <xdr:col>13</xdr:col>
      <xdr:colOff>394634</xdr:colOff>
      <xdr:row>33</xdr:row>
      <xdr:rowOff>33069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5543CB-B1BD-E2CB-8DA1-E5FD93426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2310" y="3853595"/>
          <a:ext cx="8957610" cy="2683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3"/>
  <sheetViews>
    <sheetView tabSelected="1" zoomScale="70" zoomScaleNormal="70" workbookViewId="0">
      <selection activeCell="G35" sqref="G35"/>
    </sheetView>
  </sheetViews>
  <sheetFormatPr baseColWidth="10" defaultRowHeight="15" x14ac:dyDescent="0.25"/>
  <cols>
    <col min="1" max="1" width="8.85546875" style="14" bestFit="1" customWidth="1"/>
    <col min="2" max="2" width="32.28515625" style="1" bestFit="1" customWidth="1"/>
    <col min="3" max="3" width="24.85546875" style="2" bestFit="1" customWidth="1"/>
    <col min="4" max="4" width="25" style="1" bestFit="1" customWidth="1"/>
    <col min="5" max="5" width="15.140625" style="1" bestFit="1" customWidth="1"/>
    <col min="6" max="6" width="18.5703125" style="14" bestFit="1" customWidth="1"/>
    <col min="7" max="7" width="21.28515625" style="14" bestFit="1" customWidth="1"/>
    <col min="8" max="8" width="12" style="1" bestFit="1" customWidth="1"/>
    <col min="9" max="9" width="22.7109375" style="1" bestFit="1" customWidth="1"/>
    <col min="10" max="10" width="22" style="1" bestFit="1" customWidth="1"/>
    <col min="11" max="11" width="13" style="1" bestFit="1" customWidth="1"/>
    <col min="12" max="12" width="20.140625" style="1" bestFit="1" customWidth="1"/>
    <col min="13" max="13" width="11.42578125" style="1"/>
    <col min="14" max="14" width="16.85546875" style="1" bestFit="1" customWidth="1"/>
    <col min="15" max="15" width="20.7109375" style="1" bestFit="1" customWidth="1"/>
    <col min="16" max="16" width="11.42578125" style="1"/>
    <col min="17" max="17" width="14" style="1" bestFit="1" customWidth="1"/>
    <col min="18" max="18" width="20.7109375" style="1" bestFit="1" customWidth="1"/>
    <col min="19" max="19" width="11.42578125" style="1"/>
    <col min="20" max="20" width="18.28515625" style="1" bestFit="1" customWidth="1"/>
    <col min="21" max="21" width="17.140625" style="1" bestFit="1" customWidth="1"/>
    <col min="22" max="16384" width="11.42578125" style="1"/>
  </cols>
  <sheetData>
    <row r="1" spans="1:22" ht="18.75" x14ac:dyDescent="0.25">
      <c r="A1" s="33"/>
      <c r="B1" s="109" t="s">
        <v>47</v>
      </c>
      <c r="C1" s="110"/>
      <c r="D1" s="110"/>
      <c r="E1" s="110"/>
      <c r="F1" s="110"/>
      <c r="G1" s="110"/>
      <c r="H1" s="110"/>
      <c r="I1" s="110"/>
      <c r="J1" s="111"/>
    </row>
    <row r="2" spans="1:22" ht="19.5" thickBot="1" x14ac:dyDescent="0.3">
      <c r="A2" s="33"/>
      <c r="B2" s="103" t="s">
        <v>48</v>
      </c>
      <c r="C2" s="104"/>
      <c r="D2" s="104"/>
      <c r="E2" s="104"/>
      <c r="F2" s="104"/>
      <c r="G2" s="104"/>
      <c r="H2" s="104"/>
      <c r="I2" s="104"/>
      <c r="J2" s="108"/>
    </row>
    <row r="3" spans="1:22" ht="15.75" thickBot="1" x14ac:dyDescent="0.3">
      <c r="A3" s="33"/>
      <c r="B3" s="33"/>
      <c r="C3" s="33"/>
      <c r="D3" s="33"/>
      <c r="E3" s="33"/>
      <c r="F3" s="33"/>
      <c r="G3" s="7"/>
    </row>
    <row r="4" spans="1:22" ht="15.75" thickBot="1" x14ac:dyDescent="0.3">
      <c r="A4" s="33"/>
      <c r="B4" s="33"/>
      <c r="C4" s="33"/>
      <c r="D4" s="33"/>
      <c r="E4" s="33"/>
      <c r="F4" s="33"/>
      <c r="K4" s="70"/>
      <c r="L4" s="70"/>
      <c r="M4" s="100" t="s">
        <v>40</v>
      </c>
      <c r="N4" s="101"/>
      <c r="O4" s="102"/>
      <c r="P4" s="100" t="s">
        <v>41</v>
      </c>
      <c r="Q4" s="101"/>
      <c r="R4" s="102"/>
      <c r="S4" s="101" t="s">
        <v>10</v>
      </c>
      <c r="T4" s="101"/>
      <c r="U4" s="102"/>
      <c r="V4" s="69"/>
    </row>
    <row r="5" spans="1:22" ht="19.5" thickBot="1" x14ac:dyDescent="0.3">
      <c r="A5" s="33"/>
      <c r="B5" s="33"/>
      <c r="C5" s="33"/>
      <c r="D5" s="33"/>
      <c r="E5" s="33"/>
      <c r="F5" s="33"/>
      <c r="G5" s="32"/>
      <c r="K5" s="71" t="s">
        <v>42</v>
      </c>
      <c r="L5" s="71" t="s">
        <v>43</v>
      </c>
      <c r="M5" s="71" t="s">
        <v>44</v>
      </c>
      <c r="N5" s="71" t="s">
        <v>45</v>
      </c>
      <c r="O5" s="71" t="s">
        <v>46</v>
      </c>
      <c r="P5" s="71" t="s">
        <v>44</v>
      </c>
      <c r="Q5" s="71" t="s">
        <v>45</v>
      </c>
      <c r="R5" s="95" t="s">
        <v>46</v>
      </c>
      <c r="S5" s="71" t="s">
        <v>44</v>
      </c>
      <c r="T5" s="71" t="s">
        <v>45</v>
      </c>
      <c r="U5" s="71" t="s">
        <v>46</v>
      </c>
      <c r="V5" s="69"/>
    </row>
    <row r="6" spans="1:22" ht="15.75" thickBot="1" x14ac:dyDescent="0.3">
      <c r="A6" s="33"/>
      <c r="B6" s="33"/>
      <c r="C6" s="33"/>
      <c r="D6" s="33"/>
      <c r="E6" s="33"/>
      <c r="F6" s="33"/>
      <c r="G6" s="33"/>
      <c r="K6" s="72">
        <v>45177</v>
      </c>
      <c r="L6" s="73" t="s">
        <v>49</v>
      </c>
      <c r="M6" s="115">
        <v>180</v>
      </c>
      <c r="N6" s="116">
        <v>35000</v>
      </c>
      <c r="O6" s="117">
        <v>6300000</v>
      </c>
      <c r="P6" s="74"/>
      <c r="Q6" s="75"/>
      <c r="R6" s="96"/>
      <c r="S6" s="74">
        <v>180</v>
      </c>
      <c r="T6" s="75">
        <v>35000000</v>
      </c>
      <c r="U6" s="76">
        <v>6300000</v>
      </c>
      <c r="V6" s="69"/>
    </row>
    <row r="7" spans="1:22" x14ac:dyDescent="0.25">
      <c r="A7" s="33"/>
      <c r="B7" s="33"/>
      <c r="C7" s="33"/>
      <c r="D7" s="33"/>
      <c r="E7" s="33"/>
      <c r="F7" s="33"/>
      <c r="G7" s="34"/>
      <c r="K7" s="68">
        <v>45180</v>
      </c>
      <c r="L7" s="77" t="s">
        <v>49</v>
      </c>
      <c r="M7" s="91">
        <v>42</v>
      </c>
      <c r="N7" s="92">
        <v>37000</v>
      </c>
      <c r="O7" s="93">
        <v>1554000</v>
      </c>
      <c r="P7" s="81"/>
      <c r="Q7" s="79"/>
      <c r="R7" s="97"/>
      <c r="S7" s="81">
        <v>180</v>
      </c>
      <c r="T7" s="79">
        <v>35000000</v>
      </c>
      <c r="U7" s="80">
        <v>6300000</v>
      </c>
      <c r="V7" s="69"/>
    </row>
    <row r="8" spans="1:22" ht="15.75" thickBot="1" x14ac:dyDescent="0.3">
      <c r="A8" s="33"/>
      <c r="C8" s="4" t="s">
        <v>0</v>
      </c>
      <c r="K8" s="99"/>
      <c r="L8" s="82"/>
      <c r="M8" s="83"/>
      <c r="N8" s="84"/>
      <c r="O8" s="85"/>
      <c r="P8" s="86"/>
      <c r="Q8" s="84"/>
      <c r="R8" s="98"/>
      <c r="S8" s="86">
        <v>42</v>
      </c>
      <c r="T8" s="84">
        <v>37000000</v>
      </c>
      <c r="U8" s="85">
        <v>1554000</v>
      </c>
      <c r="V8" s="69"/>
    </row>
    <row r="9" spans="1:22" x14ac:dyDescent="0.25">
      <c r="A9" s="33"/>
      <c r="C9" s="4"/>
      <c r="D9" s="4"/>
      <c r="F9" s="33"/>
      <c r="G9" s="33"/>
      <c r="K9" s="68">
        <v>45184</v>
      </c>
      <c r="L9" s="77"/>
      <c r="M9" s="78"/>
      <c r="N9" s="79"/>
      <c r="O9" s="80"/>
      <c r="P9" s="81">
        <v>180</v>
      </c>
      <c r="Q9" s="79">
        <v>35000</v>
      </c>
      <c r="R9" s="97">
        <v>6300000</v>
      </c>
      <c r="S9" s="81"/>
      <c r="T9" s="79"/>
      <c r="U9" s="80"/>
      <c r="V9" s="69"/>
    </row>
    <row r="10" spans="1:22" ht="15.75" thickBot="1" x14ac:dyDescent="0.3">
      <c r="A10" s="33"/>
      <c r="B10" s="4"/>
      <c r="F10" s="33"/>
      <c r="G10" s="33"/>
      <c r="K10" s="99"/>
      <c r="L10" s="82" t="s">
        <v>49</v>
      </c>
      <c r="M10" s="83"/>
      <c r="N10" s="84"/>
      <c r="O10" s="85"/>
      <c r="P10" s="86">
        <v>10</v>
      </c>
      <c r="Q10" s="84">
        <v>37000</v>
      </c>
      <c r="R10" s="98">
        <v>370000</v>
      </c>
      <c r="S10" s="86">
        <v>32</v>
      </c>
      <c r="T10" s="84">
        <v>3700000</v>
      </c>
      <c r="U10" s="85">
        <v>1184000</v>
      </c>
      <c r="V10" s="69"/>
    </row>
    <row r="11" spans="1:22" ht="15.75" thickBot="1" x14ac:dyDescent="0.3">
      <c r="A11" s="33"/>
      <c r="B11" s="4"/>
      <c r="C11" s="5" t="s">
        <v>1</v>
      </c>
      <c r="D11" s="6" t="s">
        <v>2</v>
      </c>
      <c r="F11" s="33"/>
      <c r="G11" s="33"/>
      <c r="K11" s="88">
        <v>45196</v>
      </c>
      <c r="L11" s="87" t="s">
        <v>49</v>
      </c>
      <c r="M11" s="74"/>
      <c r="N11" s="75"/>
      <c r="O11" s="76"/>
      <c r="P11" s="74">
        <v>22</v>
      </c>
      <c r="Q11" s="75">
        <v>37000</v>
      </c>
      <c r="R11" s="96">
        <v>814000</v>
      </c>
      <c r="S11" s="129">
        <v>10</v>
      </c>
      <c r="T11" s="130">
        <v>37000</v>
      </c>
      <c r="U11" s="131">
        <v>370000</v>
      </c>
      <c r="V11" s="128" t="s">
        <v>50</v>
      </c>
    </row>
    <row r="12" spans="1:22" x14ac:dyDescent="0.25">
      <c r="A12" s="134"/>
      <c r="B12" s="118" t="s">
        <v>3</v>
      </c>
      <c r="C12" s="119">
        <f>180*35000</f>
        <v>6300000</v>
      </c>
      <c r="D12" s="120"/>
      <c r="F12" s="33"/>
      <c r="G12" s="33"/>
      <c r="K12" s="69"/>
      <c r="Q12" s="106" t="s">
        <v>37</v>
      </c>
      <c r="R12" s="106">
        <v>7484000</v>
      </c>
    </row>
    <row r="13" spans="1:22" ht="15" customHeight="1" thickBot="1" x14ac:dyDescent="0.3">
      <c r="A13" s="137">
        <v>1</v>
      </c>
      <c r="B13" s="40" t="s">
        <v>5</v>
      </c>
      <c r="C13" s="41">
        <f>6300000*0.18</f>
        <v>1134000</v>
      </c>
      <c r="D13" s="39"/>
      <c r="E13" s="1" t="s">
        <v>30</v>
      </c>
      <c r="F13" s="33"/>
      <c r="G13" s="33"/>
      <c r="K13" s="69"/>
    </row>
    <row r="14" spans="1:22" ht="15.75" thickBot="1" x14ac:dyDescent="0.3">
      <c r="A14" s="137"/>
      <c r="B14" s="37" t="s">
        <v>27</v>
      </c>
      <c r="C14" s="38"/>
      <c r="D14" s="39">
        <f>(180*35000)+1134000</f>
        <v>7434000</v>
      </c>
      <c r="F14" s="33"/>
      <c r="G14" s="33"/>
      <c r="K14" s="69"/>
    </row>
    <row r="15" spans="1:22" x14ac:dyDescent="0.25">
      <c r="A15" s="137">
        <v>2</v>
      </c>
      <c r="B15" s="112" t="s">
        <v>3</v>
      </c>
      <c r="C15" s="113">
        <f>42*37000</f>
        <v>1554000</v>
      </c>
      <c r="D15" s="114"/>
      <c r="F15" s="33"/>
      <c r="G15" s="33"/>
      <c r="K15" s="94"/>
    </row>
    <row r="16" spans="1:22" x14ac:dyDescent="0.25">
      <c r="A16" s="137"/>
      <c r="B16" s="59" t="s">
        <v>31</v>
      </c>
      <c r="C16" s="60"/>
      <c r="D16" s="61">
        <f>1554000*0.05</f>
        <v>77700</v>
      </c>
      <c r="F16" s="33"/>
      <c r="G16" s="33"/>
      <c r="K16" s="69"/>
      <c r="L16" s="69"/>
      <c r="M16" s="69"/>
      <c r="N16" s="69"/>
      <c r="O16" s="69"/>
      <c r="P16" s="69"/>
      <c r="Q16" s="89"/>
      <c r="R16" s="90"/>
      <c r="S16" s="69"/>
      <c r="T16" s="69"/>
      <c r="U16" s="69"/>
      <c r="V16" s="69"/>
    </row>
    <row r="17" spans="1:84" ht="15.75" thickBot="1" x14ac:dyDescent="0.3">
      <c r="A17" s="137"/>
      <c r="B17" s="10" t="s">
        <v>4</v>
      </c>
      <c r="C17" s="11"/>
      <c r="D17" s="12">
        <f>(42*37000)*0.95</f>
        <v>1476300</v>
      </c>
      <c r="E17" s="1" t="s">
        <v>28</v>
      </c>
      <c r="F17" s="33"/>
      <c r="G17" s="33"/>
    </row>
    <row r="18" spans="1:84" x14ac:dyDescent="0.25">
      <c r="A18" s="137">
        <v>3</v>
      </c>
      <c r="B18" s="35" t="s">
        <v>32</v>
      </c>
      <c r="C18" s="36">
        <f>190*55000</f>
        <v>10450000</v>
      </c>
      <c r="D18" s="42"/>
      <c r="F18" s="33"/>
      <c r="G18" s="33"/>
    </row>
    <row r="19" spans="1:84" ht="15.75" thickBot="1" x14ac:dyDescent="0.3">
      <c r="A19" s="137"/>
      <c r="B19" s="125" t="s">
        <v>34</v>
      </c>
      <c r="C19" s="126"/>
      <c r="D19" s="127">
        <f>190*55000</f>
        <v>10450000</v>
      </c>
      <c r="E19" s="15"/>
      <c r="F19" s="33"/>
      <c r="G19" s="33"/>
    </row>
    <row r="20" spans="1:84" ht="15.75" thickBot="1" x14ac:dyDescent="0.3">
      <c r="A20" s="137">
        <v>4</v>
      </c>
      <c r="B20" s="8" t="s">
        <v>29</v>
      </c>
      <c r="C20" s="9">
        <f>6300000+1134000</f>
        <v>7434000</v>
      </c>
      <c r="D20" s="13"/>
      <c r="F20" s="33"/>
      <c r="G20" s="33"/>
    </row>
    <row r="21" spans="1:84" ht="15.75" thickBot="1" x14ac:dyDescent="0.3">
      <c r="A21" s="137"/>
      <c r="B21" s="10" t="s">
        <v>4</v>
      </c>
      <c r="C21" s="9">
        <f>6300000+1134000</f>
        <v>7434000</v>
      </c>
      <c r="D21" s="12"/>
      <c r="F21" s="33"/>
      <c r="G21" s="33"/>
    </row>
    <row r="22" spans="1:84" x14ac:dyDescent="0.25">
      <c r="A22" s="136">
        <v>5</v>
      </c>
      <c r="B22" s="35" t="s">
        <v>35</v>
      </c>
      <c r="C22" s="42">
        <f>22*58000</f>
        <v>1276000</v>
      </c>
      <c r="D22" s="42"/>
      <c r="F22" s="33"/>
      <c r="G22" s="33"/>
    </row>
    <row r="23" spans="1:84" ht="15.75" thickBot="1" x14ac:dyDescent="0.3">
      <c r="A23" s="136"/>
      <c r="B23" s="125" t="s">
        <v>33</v>
      </c>
      <c r="C23" s="126"/>
      <c r="D23" s="127">
        <f>22*58000</f>
        <v>1276000</v>
      </c>
      <c r="F23" s="33"/>
      <c r="G23" s="33"/>
    </row>
    <row r="24" spans="1:84" x14ac:dyDescent="0.25">
      <c r="A24" s="136">
        <v>6</v>
      </c>
      <c r="B24" s="16" t="s">
        <v>36</v>
      </c>
      <c r="C24" s="62"/>
      <c r="D24" s="63">
        <f>1276000 * 0.5</f>
        <v>638000</v>
      </c>
      <c r="E24" s="1" t="s">
        <v>38</v>
      </c>
      <c r="F24" s="33"/>
      <c r="G24" s="33"/>
    </row>
    <row r="25" spans="1:84" ht="15.75" thickBot="1" x14ac:dyDescent="0.3">
      <c r="A25" s="136"/>
      <c r="B25" s="1" t="s">
        <v>6</v>
      </c>
      <c r="C25" s="64">
        <f>1276000*0.5</f>
        <v>638000</v>
      </c>
      <c r="D25" s="17"/>
      <c r="E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</row>
    <row r="26" spans="1:84" ht="15.75" thickBot="1" x14ac:dyDescent="0.3">
      <c r="A26" s="135"/>
      <c r="B26" s="121" t="s">
        <v>37</v>
      </c>
      <c r="C26" s="122">
        <v>7484000</v>
      </c>
      <c r="D26" s="123"/>
      <c r="E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</row>
    <row r="27" spans="1:84" s="65" customFormat="1" ht="15.75" thickBot="1" x14ac:dyDescent="0.3">
      <c r="A27" s="135"/>
      <c r="B27" s="124" t="s">
        <v>39</v>
      </c>
      <c r="C27" s="66"/>
      <c r="D27" s="67">
        <v>7484000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</row>
    <row r="28" spans="1:84" x14ac:dyDescent="0.25">
      <c r="C28" s="20"/>
      <c r="D28" s="20"/>
      <c r="F28" s="33"/>
      <c r="G28" s="33"/>
    </row>
    <row r="29" spans="1:84" x14ac:dyDescent="0.25">
      <c r="C29" s="18"/>
      <c r="D29" s="19"/>
    </row>
    <row r="30" spans="1:84" x14ac:dyDescent="0.25">
      <c r="C30" s="14"/>
      <c r="D30" s="19"/>
    </row>
    <row r="31" spans="1:84" ht="15.75" thickBot="1" x14ac:dyDescent="0.3">
      <c r="B31" s="14"/>
      <c r="C31" s="2">
        <f>C12+C15</f>
        <v>7854000</v>
      </c>
      <c r="D31" s="14" t="s">
        <v>51</v>
      </c>
      <c r="E31" s="14"/>
      <c r="H31" s="14"/>
    </row>
    <row r="32" spans="1:84" x14ac:dyDescent="0.25">
      <c r="B32" s="14" t="s">
        <v>52</v>
      </c>
      <c r="C32" s="132">
        <v>7484000</v>
      </c>
      <c r="D32" s="107" t="s">
        <v>53</v>
      </c>
      <c r="E32" s="14"/>
      <c r="H32" s="14"/>
    </row>
    <row r="33" spans="2:8" x14ac:dyDescent="0.25">
      <c r="B33" s="14"/>
      <c r="C33" s="133">
        <f>C31-C32</f>
        <v>370000</v>
      </c>
      <c r="D33" s="105" t="s">
        <v>54</v>
      </c>
      <c r="E33" s="14"/>
      <c r="H33" s="14"/>
    </row>
    <row r="34" spans="2:8" x14ac:dyDescent="0.25">
      <c r="B34" s="14"/>
      <c r="C34" s="14"/>
      <c r="D34" s="14"/>
      <c r="E34" s="14"/>
      <c r="H34" s="14"/>
    </row>
    <row r="35" spans="2:8" x14ac:dyDescent="0.25">
      <c r="B35" s="14"/>
      <c r="C35" s="14"/>
      <c r="D35" s="14"/>
      <c r="E35" s="14"/>
      <c r="G35" s="138"/>
      <c r="H35" s="14"/>
    </row>
    <row r="36" spans="2:8" x14ac:dyDescent="0.25">
      <c r="B36" s="14"/>
      <c r="C36" s="14"/>
      <c r="D36" s="14"/>
      <c r="E36" s="14"/>
      <c r="H36" s="14"/>
    </row>
    <row r="37" spans="2:8" x14ac:dyDescent="0.25">
      <c r="B37" s="14"/>
      <c r="C37" s="14"/>
      <c r="D37" s="14"/>
      <c r="E37" s="14"/>
      <c r="H37" s="14"/>
    </row>
    <row r="38" spans="2:8" x14ac:dyDescent="0.25">
      <c r="B38" s="14"/>
      <c r="C38" s="14"/>
      <c r="D38" s="14"/>
      <c r="E38" s="14"/>
      <c r="H38" s="14"/>
    </row>
    <row r="42" spans="2:8" ht="3.75" customHeight="1" x14ac:dyDescent="0.25"/>
    <row r="52" spans="2:8" x14ac:dyDescent="0.25">
      <c r="B52" s="14"/>
      <c r="C52" s="14"/>
      <c r="D52" s="14"/>
      <c r="E52" s="14"/>
      <c r="H52" s="14"/>
    </row>
    <row r="53" spans="2:8" x14ac:dyDescent="0.25">
      <c r="B53" s="14"/>
      <c r="C53" s="14"/>
      <c r="D53" s="14"/>
      <c r="E53" s="14"/>
      <c r="H53" s="14"/>
    </row>
    <row r="54" spans="2:8" x14ac:dyDescent="0.25">
      <c r="B54" s="14"/>
      <c r="C54" s="14"/>
      <c r="D54" s="14"/>
      <c r="E54" s="14"/>
      <c r="H54" s="14"/>
    </row>
    <row r="55" spans="2:8" x14ac:dyDescent="0.25">
      <c r="B55" s="14"/>
      <c r="C55" s="14"/>
      <c r="D55" s="14"/>
      <c r="E55" s="14"/>
      <c r="H55" s="14"/>
    </row>
    <row r="56" spans="2:8" x14ac:dyDescent="0.25">
      <c r="B56" s="14"/>
      <c r="C56" s="14"/>
      <c r="D56" s="14"/>
      <c r="E56" s="14"/>
      <c r="H56" s="14"/>
    </row>
    <row r="57" spans="2:8" x14ac:dyDescent="0.25">
      <c r="B57" s="14"/>
      <c r="C57" s="14"/>
      <c r="D57" s="14"/>
      <c r="E57" s="14"/>
      <c r="H57" s="14"/>
    </row>
    <row r="58" spans="2:8" x14ac:dyDescent="0.25">
      <c r="B58" s="14"/>
      <c r="C58" s="14"/>
      <c r="D58" s="14"/>
      <c r="E58" s="14"/>
      <c r="H58" s="14"/>
    </row>
    <row r="59" spans="2:8" x14ac:dyDescent="0.25">
      <c r="B59" s="14"/>
      <c r="C59" s="14"/>
      <c r="D59" s="14"/>
      <c r="E59" s="14"/>
      <c r="H59" s="14"/>
    </row>
    <row r="60" spans="2:8" x14ac:dyDescent="0.25">
      <c r="B60" s="14"/>
      <c r="C60" s="14"/>
      <c r="D60" s="14"/>
      <c r="E60" s="14"/>
      <c r="H60" s="14"/>
    </row>
    <row r="61" spans="2:8" x14ac:dyDescent="0.25">
      <c r="B61" s="14"/>
      <c r="C61" s="14"/>
      <c r="D61" s="14"/>
      <c r="E61" s="14"/>
      <c r="H61" s="14"/>
    </row>
    <row r="62" spans="2:8" x14ac:dyDescent="0.25">
      <c r="B62" s="14"/>
      <c r="C62" s="14"/>
      <c r="D62" s="14"/>
      <c r="E62" s="14"/>
      <c r="H62" s="14"/>
    </row>
    <row r="63" spans="2:8" x14ac:dyDescent="0.25">
      <c r="B63" s="14"/>
      <c r="C63" s="14"/>
      <c r="D63" s="14"/>
      <c r="E63" s="14"/>
      <c r="H63" s="14"/>
    </row>
  </sheetData>
  <mergeCells count="13">
    <mergeCell ref="A24:A25"/>
    <mergeCell ref="A13:A14"/>
    <mergeCell ref="A15:A17"/>
    <mergeCell ref="A18:A19"/>
    <mergeCell ref="A20:A21"/>
    <mergeCell ref="A22:A23"/>
    <mergeCell ref="K7:K8"/>
    <mergeCell ref="K9:K10"/>
    <mergeCell ref="M4:O4"/>
    <mergeCell ref="P4:R4"/>
    <mergeCell ref="S4:U4"/>
    <mergeCell ref="B2:J2"/>
    <mergeCell ref="B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topLeftCell="A16" workbookViewId="0">
      <selection activeCell="F30" sqref="F30:G30"/>
    </sheetView>
  </sheetViews>
  <sheetFormatPr baseColWidth="10" defaultRowHeight="15" x14ac:dyDescent="0.25"/>
  <cols>
    <col min="1" max="1" width="28.85546875" style="1" bestFit="1" customWidth="1"/>
    <col min="2" max="3" width="11.42578125" style="1"/>
    <col min="4" max="4" width="7.140625" style="1" customWidth="1"/>
    <col min="5" max="5" width="29.5703125" style="1" bestFit="1" customWidth="1"/>
    <col min="6" max="16384" width="11.42578125" style="1"/>
  </cols>
  <sheetData>
    <row r="1" spans="1:7" x14ac:dyDescent="0.25">
      <c r="A1" s="53" t="s">
        <v>11</v>
      </c>
      <c r="B1" s="54"/>
      <c r="C1" s="54"/>
      <c r="D1" s="54"/>
      <c r="E1" s="54"/>
      <c r="F1" s="54"/>
      <c r="G1" s="55"/>
    </row>
    <row r="2" spans="1:7" ht="15.75" thickBot="1" x14ac:dyDescent="0.3">
      <c r="A2" s="56"/>
      <c r="B2" s="57"/>
      <c r="C2" s="57"/>
      <c r="D2" s="57"/>
      <c r="E2" s="57"/>
      <c r="F2" s="57"/>
      <c r="G2" s="58"/>
    </row>
    <row r="3" spans="1:7" ht="15.75" thickBot="1" x14ac:dyDescent="0.3"/>
    <row r="4" spans="1:7" ht="15.75" thickBot="1" x14ac:dyDescent="0.3">
      <c r="A4" s="27" t="s">
        <v>12</v>
      </c>
      <c r="B4" s="28" t="s">
        <v>1</v>
      </c>
      <c r="C4" s="29" t="s">
        <v>2</v>
      </c>
      <c r="D4" s="21"/>
      <c r="E4" s="27" t="s">
        <v>13</v>
      </c>
      <c r="F4" s="28" t="s">
        <v>1</v>
      </c>
      <c r="G4" s="29" t="s">
        <v>2</v>
      </c>
    </row>
    <row r="5" spans="1:7" x14ac:dyDescent="0.25">
      <c r="A5" s="3" t="s">
        <v>7</v>
      </c>
      <c r="B5" s="43" t="e">
        <f>+'Práctica - María Menuco'!#REF!</f>
        <v>#REF!</v>
      </c>
      <c r="C5" s="43"/>
      <c r="D5" s="23"/>
      <c r="E5" s="30" t="s">
        <v>8</v>
      </c>
      <c r="F5" s="44"/>
      <c r="G5" s="44" t="e">
        <f>+'Práctica - María Menuco'!#REF!</f>
        <v>#REF!</v>
      </c>
    </row>
    <row r="6" spans="1:7" x14ac:dyDescent="0.25">
      <c r="A6" s="3"/>
      <c r="B6" s="43"/>
      <c r="C6" s="43">
        <f>+'Práctica - María Menuco'!D13</f>
        <v>0</v>
      </c>
      <c r="D6" s="23"/>
      <c r="E6" s="30"/>
      <c r="F6" s="44"/>
      <c r="G6" s="44" t="e">
        <f>+'Práctica - María Menuco'!#REF!</f>
        <v>#REF!</v>
      </c>
    </row>
    <row r="7" spans="1:7" x14ac:dyDescent="0.25">
      <c r="A7" s="3"/>
      <c r="B7" s="43"/>
      <c r="C7" s="43">
        <f>+'Práctica - María Menuco'!D21</f>
        <v>0</v>
      </c>
      <c r="D7" s="23"/>
      <c r="E7" s="30"/>
      <c r="F7" s="44">
        <f>+'Práctica - María Menuco'!C24</f>
        <v>0</v>
      </c>
      <c r="G7" s="44"/>
    </row>
    <row r="8" spans="1:7" x14ac:dyDescent="0.25">
      <c r="A8" s="3"/>
      <c r="B8" s="43"/>
      <c r="C8" s="43">
        <f>+'Práctica - María Menuco'!D23</f>
        <v>1276000</v>
      </c>
      <c r="D8" s="23"/>
      <c r="E8" s="30"/>
      <c r="F8" s="44"/>
      <c r="G8" s="44"/>
    </row>
    <row r="9" spans="1:7" x14ac:dyDescent="0.25">
      <c r="A9" s="3"/>
      <c r="B9" s="43"/>
      <c r="C9" s="43" t="e">
        <f>+'Práctica - María Menuco'!#REF!</f>
        <v>#REF!</v>
      </c>
      <c r="D9" s="23"/>
      <c r="E9" s="30"/>
      <c r="F9" s="44"/>
      <c r="G9" s="44"/>
    </row>
    <row r="10" spans="1:7" x14ac:dyDescent="0.25">
      <c r="A10" s="3"/>
      <c r="B10" s="43"/>
      <c r="C10" s="43" t="e">
        <f>+'Práctica - María Menuco'!#REF!</f>
        <v>#REF!</v>
      </c>
      <c r="D10" s="23"/>
      <c r="E10" s="30"/>
      <c r="F10" s="44"/>
      <c r="G10" s="44"/>
    </row>
    <row r="11" spans="1:7" x14ac:dyDescent="0.25">
      <c r="A11" s="3"/>
      <c r="B11" s="43">
        <f>+'Práctica - María Menuco'!C26</f>
        <v>7484000</v>
      </c>
      <c r="C11" s="43"/>
      <c r="D11" s="23"/>
      <c r="E11" s="30"/>
      <c r="F11" s="44"/>
      <c r="G11" s="44"/>
    </row>
    <row r="12" spans="1:7" x14ac:dyDescent="0.25">
      <c r="A12" s="3"/>
      <c r="B12" s="22"/>
      <c r="C12" s="22"/>
      <c r="D12" s="23"/>
      <c r="E12" s="30"/>
      <c r="F12" s="44"/>
      <c r="G12" s="44"/>
    </row>
    <row r="13" spans="1:7" ht="15.75" thickBot="1" x14ac:dyDescent="0.3">
      <c r="A13" s="25" t="s">
        <v>9</v>
      </c>
      <c r="B13" s="26" t="e">
        <f>SUM(B5:B12)</f>
        <v>#REF!</v>
      </c>
      <c r="C13" s="26" t="e">
        <f>SUM(C5:C12)</f>
        <v>#REF!</v>
      </c>
      <c r="D13" s="23"/>
      <c r="E13" s="25" t="s">
        <v>9</v>
      </c>
      <c r="F13" s="26">
        <f>SUM(F5:F12)</f>
        <v>0</v>
      </c>
      <c r="G13" s="26" t="e">
        <f>SUM(G5:G12)</f>
        <v>#REF!</v>
      </c>
    </row>
    <row r="14" spans="1:7" ht="15.75" thickBot="1" x14ac:dyDescent="0.3">
      <c r="A14" s="31" t="s">
        <v>10</v>
      </c>
      <c r="B14" s="51" t="e">
        <f>+B13-C13</f>
        <v>#REF!</v>
      </c>
      <c r="C14" s="52"/>
      <c r="D14" s="23"/>
      <c r="E14" s="31" t="s">
        <v>10</v>
      </c>
      <c r="F14" s="51" t="e">
        <f>+G13-F13</f>
        <v>#REF!</v>
      </c>
      <c r="G14" s="52"/>
    </row>
    <row r="15" spans="1:7" ht="15.75" thickBot="1" x14ac:dyDescent="0.3"/>
    <row r="16" spans="1:7" ht="15.75" thickBot="1" x14ac:dyDescent="0.3">
      <c r="A16" s="27" t="s">
        <v>14</v>
      </c>
      <c r="B16" s="28" t="s">
        <v>1</v>
      </c>
      <c r="C16" s="29" t="s">
        <v>2</v>
      </c>
      <c r="D16" s="21"/>
      <c r="E16" s="27" t="s">
        <v>15</v>
      </c>
      <c r="F16" s="28" t="s">
        <v>1</v>
      </c>
      <c r="G16" s="29" t="s">
        <v>2</v>
      </c>
    </row>
    <row r="17" spans="1:7" x14ac:dyDescent="0.25">
      <c r="A17" s="3" t="s">
        <v>7</v>
      </c>
      <c r="B17" s="43" t="e">
        <f>+'Práctica - María Menuco'!#REF!</f>
        <v>#REF!</v>
      </c>
      <c r="C17" s="43"/>
      <c r="D17" s="23"/>
      <c r="E17" s="30" t="s">
        <v>8</v>
      </c>
      <c r="F17" s="44" t="e">
        <f>+'Práctica - María Menuco'!#REF!</f>
        <v>#REF!</v>
      </c>
      <c r="G17" s="44"/>
    </row>
    <row r="18" spans="1:7" x14ac:dyDescent="0.25">
      <c r="A18" s="3"/>
      <c r="B18" s="43"/>
      <c r="C18" s="43">
        <f>+'Práctica - María Menuco'!D17</f>
        <v>1476300</v>
      </c>
      <c r="D18" s="23"/>
      <c r="E18" s="30"/>
      <c r="F18" s="44"/>
      <c r="G18" s="44">
        <f>+'Práctica - María Menuco'!D27</f>
        <v>7484000</v>
      </c>
    </row>
    <row r="19" spans="1:7" x14ac:dyDescent="0.25">
      <c r="A19" s="3"/>
      <c r="B19" s="43"/>
      <c r="C19" s="43" t="e">
        <f>+'Práctica - María Menuco'!#REF!</f>
        <v>#REF!</v>
      </c>
      <c r="D19" s="23"/>
      <c r="E19" s="30"/>
      <c r="F19" s="44"/>
      <c r="G19" s="44"/>
    </row>
    <row r="20" spans="1:7" x14ac:dyDescent="0.25">
      <c r="A20" s="3"/>
      <c r="B20" s="43"/>
      <c r="C20" s="43"/>
      <c r="D20" s="23"/>
      <c r="E20" s="30"/>
      <c r="F20" s="44"/>
      <c r="G20" s="44"/>
    </row>
    <row r="21" spans="1:7" ht="15.75" thickBot="1" x14ac:dyDescent="0.3">
      <c r="A21" s="25" t="s">
        <v>9</v>
      </c>
      <c r="B21" s="26" t="e">
        <f>SUM(B17:B20)</f>
        <v>#REF!</v>
      </c>
      <c r="C21" s="26" t="e">
        <f>SUM(C17:C20)</f>
        <v>#REF!</v>
      </c>
      <c r="D21" s="23"/>
      <c r="E21" s="25" t="s">
        <v>9</v>
      </c>
      <c r="F21" s="26" t="e">
        <f>SUM(F17:F20)</f>
        <v>#REF!</v>
      </c>
      <c r="G21" s="26">
        <f>SUM(G17:G20)</f>
        <v>7484000</v>
      </c>
    </row>
    <row r="22" spans="1:7" ht="15.75" thickBot="1" x14ac:dyDescent="0.3">
      <c r="A22" s="31" t="s">
        <v>10</v>
      </c>
      <c r="B22" s="51" t="e">
        <f>+B21-C21</f>
        <v>#REF!</v>
      </c>
      <c r="C22" s="52"/>
      <c r="D22" s="23"/>
      <c r="E22" s="31" t="s">
        <v>10</v>
      </c>
      <c r="F22" s="51" t="e">
        <f>+F21-G21</f>
        <v>#REF!</v>
      </c>
      <c r="G22" s="52"/>
    </row>
    <row r="23" spans="1:7" ht="15.75" thickBot="1" x14ac:dyDescent="0.3"/>
    <row r="24" spans="1:7" ht="15.75" thickBot="1" x14ac:dyDescent="0.3">
      <c r="A24" s="27" t="s">
        <v>16</v>
      </c>
      <c r="B24" s="28" t="s">
        <v>1</v>
      </c>
      <c r="C24" s="29" t="s">
        <v>2</v>
      </c>
      <c r="D24" s="21"/>
      <c r="E24" s="27" t="s">
        <v>17</v>
      </c>
      <c r="F24" s="28" t="s">
        <v>1</v>
      </c>
      <c r="G24" s="29" t="s">
        <v>2</v>
      </c>
    </row>
    <row r="25" spans="1:7" x14ac:dyDescent="0.25">
      <c r="A25" s="3" t="s">
        <v>7</v>
      </c>
      <c r="B25" s="43" t="e">
        <f>+'Práctica - María Menuco'!#REF!</f>
        <v>#REF!</v>
      </c>
      <c r="C25" s="43"/>
      <c r="D25" s="23"/>
      <c r="E25" s="30" t="s">
        <v>8</v>
      </c>
      <c r="F25" s="44" t="e">
        <f>+'Práctica - María Menuco'!#REF!</f>
        <v>#REF!</v>
      </c>
      <c r="G25" s="24"/>
    </row>
    <row r="26" spans="1:7" x14ac:dyDescent="0.25">
      <c r="A26" s="3"/>
      <c r="B26" s="43">
        <f>+'Práctica - María Menuco'!C12</f>
        <v>6300000</v>
      </c>
      <c r="C26" s="43"/>
      <c r="D26" s="23"/>
      <c r="E26" s="30"/>
      <c r="F26" s="24"/>
      <c r="G26" s="24"/>
    </row>
    <row r="27" spans="1:7" x14ac:dyDescent="0.25">
      <c r="A27" s="3"/>
      <c r="B27" s="43"/>
      <c r="C27" s="43"/>
      <c r="D27" s="23"/>
      <c r="E27" s="30"/>
      <c r="F27" s="24"/>
      <c r="G27" s="24"/>
    </row>
    <row r="28" spans="1:7" x14ac:dyDescent="0.25">
      <c r="A28" s="3"/>
      <c r="B28" s="43"/>
      <c r="C28" s="43"/>
      <c r="D28" s="23"/>
      <c r="E28" s="30"/>
      <c r="F28" s="24"/>
      <c r="G28" s="24"/>
    </row>
    <row r="29" spans="1:7" ht="15.75" thickBot="1" x14ac:dyDescent="0.3">
      <c r="A29" s="25" t="s">
        <v>9</v>
      </c>
      <c r="B29" s="26" t="e">
        <f>SUM(B25:B28)</f>
        <v>#REF!</v>
      </c>
      <c r="C29" s="26">
        <f>SUM(C25:C28)</f>
        <v>0</v>
      </c>
      <c r="D29" s="23"/>
      <c r="E29" s="25" t="s">
        <v>9</v>
      </c>
      <c r="F29" s="26" t="e">
        <f>SUM(F25:F28)</f>
        <v>#REF!</v>
      </c>
      <c r="G29" s="26">
        <f>SUM(G25:G28)</f>
        <v>0</v>
      </c>
    </row>
    <row r="30" spans="1:7" ht="15.75" thickBot="1" x14ac:dyDescent="0.3">
      <c r="A30" s="31" t="s">
        <v>10</v>
      </c>
      <c r="B30" s="51" t="e">
        <f>+B29-C29</f>
        <v>#REF!</v>
      </c>
      <c r="C30" s="52"/>
      <c r="D30" s="23"/>
      <c r="E30" s="31" t="s">
        <v>10</v>
      </c>
      <c r="F30" s="51" t="e">
        <f>+F29-G29</f>
        <v>#REF!</v>
      </c>
      <c r="G30" s="52"/>
    </row>
    <row r="31" spans="1:7" ht="15.75" thickBot="1" x14ac:dyDescent="0.3"/>
    <row r="32" spans="1:7" ht="15.75" thickBot="1" x14ac:dyDescent="0.3">
      <c r="A32" s="27" t="s">
        <v>26</v>
      </c>
      <c r="B32" s="28" t="s">
        <v>1</v>
      </c>
      <c r="C32" s="29" t="s">
        <v>2</v>
      </c>
      <c r="E32" s="27" t="s">
        <v>18</v>
      </c>
      <c r="F32" s="28" t="s">
        <v>1</v>
      </c>
      <c r="G32" s="29" t="s">
        <v>2</v>
      </c>
    </row>
    <row r="33" spans="1:7" x14ac:dyDescent="0.25">
      <c r="A33" s="3" t="s">
        <v>7</v>
      </c>
      <c r="B33" s="43" t="e">
        <f>+'Práctica - María Menuco'!#REF!</f>
        <v>#REF!</v>
      </c>
      <c r="C33" s="43"/>
      <c r="E33" s="3" t="s">
        <v>7</v>
      </c>
      <c r="F33" s="43"/>
      <c r="G33" s="43" t="e">
        <f>+'Práctica - María Menuco'!#REF!</f>
        <v>#REF!</v>
      </c>
    </row>
    <row r="34" spans="1:7" x14ac:dyDescent="0.25">
      <c r="A34" s="3"/>
      <c r="B34" s="43">
        <f>+'Práctica - María Menuco'!C18</f>
        <v>10450000</v>
      </c>
      <c r="C34" s="43"/>
      <c r="E34" s="3"/>
      <c r="F34" s="43"/>
      <c r="G34" s="43">
        <f>+'Práctica - María Menuco'!D14</f>
        <v>7434000</v>
      </c>
    </row>
    <row r="35" spans="1:7" x14ac:dyDescent="0.25">
      <c r="A35" s="3"/>
      <c r="B35" s="43"/>
      <c r="C35" s="43"/>
      <c r="E35" s="3"/>
      <c r="F35" s="43"/>
      <c r="G35" s="43"/>
    </row>
    <row r="36" spans="1:7" x14ac:dyDescent="0.25">
      <c r="A36" s="3"/>
      <c r="B36" s="43"/>
      <c r="C36" s="43"/>
      <c r="E36" s="3"/>
      <c r="F36" s="43"/>
      <c r="G36" s="43"/>
    </row>
    <row r="37" spans="1:7" ht="15.75" thickBot="1" x14ac:dyDescent="0.3">
      <c r="A37" s="25" t="s">
        <v>9</v>
      </c>
      <c r="B37" s="26" t="e">
        <f>SUM(B33:B36)</f>
        <v>#REF!</v>
      </c>
      <c r="C37" s="26">
        <f>SUM(C33:C36)</f>
        <v>0</v>
      </c>
      <c r="E37" s="25" t="s">
        <v>9</v>
      </c>
      <c r="F37" s="26">
        <f>SUM(F33:F36)</f>
        <v>0</v>
      </c>
      <c r="G37" s="26" t="e">
        <f>SUM(G33:G36)</f>
        <v>#REF!</v>
      </c>
    </row>
    <row r="38" spans="1:7" ht="15.75" thickBot="1" x14ac:dyDescent="0.3">
      <c r="A38" s="31" t="s">
        <v>10</v>
      </c>
      <c r="B38" s="51" t="e">
        <f>+B37-C37</f>
        <v>#REF!</v>
      </c>
      <c r="C38" s="52"/>
      <c r="E38" s="31" t="s">
        <v>10</v>
      </c>
      <c r="F38" s="51" t="e">
        <f>+G37-F37</f>
        <v>#REF!</v>
      </c>
      <c r="G38" s="52"/>
    </row>
    <row r="39" spans="1:7" ht="15.75" thickBot="1" x14ac:dyDescent="0.3"/>
    <row r="40" spans="1:7" ht="15.75" thickBot="1" x14ac:dyDescent="0.3">
      <c r="A40" s="45" t="s">
        <v>20</v>
      </c>
      <c r="B40" s="46" t="s">
        <v>1</v>
      </c>
      <c r="C40" s="47" t="s">
        <v>2</v>
      </c>
      <c r="D40" s="21"/>
      <c r="E40" s="45" t="s">
        <v>19</v>
      </c>
      <c r="F40" s="46" t="s">
        <v>1</v>
      </c>
      <c r="G40" s="47" t="s">
        <v>2</v>
      </c>
    </row>
    <row r="41" spans="1:7" x14ac:dyDescent="0.25">
      <c r="A41" s="3"/>
      <c r="B41" s="43">
        <f>+'Práctica - María Menuco'!C19</f>
        <v>0</v>
      </c>
      <c r="C41" s="43"/>
      <c r="D41" s="23"/>
      <c r="E41" s="30" t="s">
        <v>8</v>
      </c>
      <c r="F41" s="44">
        <f>+'Práctica - María Menuco'!C15</f>
        <v>1554000</v>
      </c>
      <c r="G41" s="24"/>
    </row>
    <row r="42" spans="1:7" x14ac:dyDescent="0.25">
      <c r="A42" s="3"/>
      <c r="B42" s="43"/>
      <c r="C42" s="43"/>
      <c r="D42" s="23"/>
      <c r="E42" s="30"/>
      <c r="F42" s="24"/>
      <c r="G42" s="24"/>
    </row>
    <row r="43" spans="1:7" x14ac:dyDescent="0.25">
      <c r="A43" s="3"/>
      <c r="B43" s="43"/>
      <c r="C43" s="43"/>
      <c r="D43" s="23"/>
      <c r="E43" s="30"/>
      <c r="F43" s="24"/>
      <c r="G43" s="24"/>
    </row>
    <row r="44" spans="1:7" x14ac:dyDescent="0.25">
      <c r="A44" s="3"/>
      <c r="B44" s="43"/>
      <c r="C44" s="43"/>
      <c r="D44" s="23"/>
      <c r="E44" s="30"/>
      <c r="F44" s="24"/>
      <c r="G44" s="24"/>
    </row>
    <row r="45" spans="1:7" ht="15.75" thickBot="1" x14ac:dyDescent="0.3">
      <c r="A45" s="25" t="s">
        <v>9</v>
      </c>
      <c r="B45" s="26">
        <f>SUM(B41:B44)</f>
        <v>0</v>
      </c>
      <c r="C45" s="26">
        <f>SUM(C41:C44)</f>
        <v>0</v>
      </c>
      <c r="D45" s="23"/>
      <c r="E45" s="25" t="s">
        <v>9</v>
      </c>
      <c r="F45" s="26">
        <f>SUM(F41:F44)</f>
        <v>1554000</v>
      </c>
      <c r="G45" s="26">
        <f>SUM(G41:G44)</f>
        <v>0</v>
      </c>
    </row>
    <row r="46" spans="1:7" ht="15.75" thickBot="1" x14ac:dyDescent="0.3">
      <c r="A46" s="31" t="s">
        <v>10</v>
      </c>
      <c r="B46" s="51">
        <f>+B45-C45</f>
        <v>0</v>
      </c>
      <c r="C46" s="52"/>
      <c r="D46" s="23"/>
      <c r="E46" s="31" t="s">
        <v>10</v>
      </c>
      <c r="F46" s="51">
        <f>+F45-G45</f>
        <v>1554000</v>
      </c>
      <c r="G46" s="52"/>
    </row>
    <row r="47" spans="1:7" ht="15.75" thickBot="1" x14ac:dyDescent="0.3"/>
    <row r="48" spans="1:7" ht="15.75" thickBot="1" x14ac:dyDescent="0.3">
      <c r="A48" s="45" t="s">
        <v>22</v>
      </c>
      <c r="B48" s="46" t="s">
        <v>1</v>
      </c>
      <c r="C48" s="47" t="s">
        <v>2</v>
      </c>
      <c r="D48" s="21"/>
      <c r="E48" s="45" t="s">
        <v>21</v>
      </c>
      <c r="F48" s="46" t="s">
        <v>1</v>
      </c>
      <c r="G48" s="47" t="s">
        <v>2</v>
      </c>
    </row>
    <row r="49" spans="1:7" x14ac:dyDescent="0.25">
      <c r="A49" s="3"/>
      <c r="B49" s="43">
        <f>+'Práctica - María Menuco'!C22</f>
        <v>1276000</v>
      </c>
      <c r="C49" s="43"/>
      <c r="D49" s="23"/>
      <c r="E49" s="30" t="s">
        <v>8</v>
      </c>
      <c r="F49" s="44">
        <f>+'Práctica - María Menuco'!C20</f>
        <v>7434000</v>
      </c>
      <c r="G49" s="24"/>
    </row>
    <row r="50" spans="1:7" x14ac:dyDescent="0.25">
      <c r="A50" s="3"/>
      <c r="B50" s="43"/>
      <c r="C50" s="43"/>
      <c r="D50" s="23"/>
      <c r="E50" s="30"/>
      <c r="F50" s="24"/>
      <c r="G50" s="24"/>
    </row>
    <row r="51" spans="1:7" x14ac:dyDescent="0.25">
      <c r="A51" s="3"/>
      <c r="B51" s="43"/>
      <c r="C51" s="43"/>
      <c r="D51" s="23"/>
      <c r="E51" s="30"/>
      <c r="F51" s="24"/>
      <c r="G51" s="24"/>
    </row>
    <row r="52" spans="1:7" x14ac:dyDescent="0.25">
      <c r="A52" s="3"/>
      <c r="B52" s="43"/>
      <c r="C52" s="43"/>
      <c r="D52" s="23"/>
      <c r="E52" s="30"/>
      <c r="F52" s="24"/>
      <c r="G52" s="24"/>
    </row>
    <row r="53" spans="1:7" ht="15.75" thickBot="1" x14ac:dyDescent="0.3">
      <c r="A53" s="25" t="s">
        <v>9</v>
      </c>
      <c r="B53" s="26">
        <f>SUM(B49:B52)</f>
        <v>1276000</v>
      </c>
      <c r="C53" s="26">
        <f>SUM(C49:C52)</f>
        <v>0</v>
      </c>
      <c r="D53" s="23"/>
      <c r="E53" s="25" t="s">
        <v>9</v>
      </c>
      <c r="F53" s="26">
        <f>SUM(F49:F52)</f>
        <v>7434000</v>
      </c>
      <c r="G53" s="26">
        <f>SUM(G49:G52)</f>
        <v>0</v>
      </c>
    </row>
    <row r="54" spans="1:7" ht="15.75" thickBot="1" x14ac:dyDescent="0.3">
      <c r="A54" s="31" t="s">
        <v>10</v>
      </c>
      <c r="B54" s="51">
        <f>+B53-C53</f>
        <v>1276000</v>
      </c>
      <c r="C54" s="52"/>
      <c r="D54" s="23"/>
      <c r="E54" s="31" t="s">
        <v>10</v>
      </c>
      <c r="F54" s="51">
        <f>+F53-G53</f>
        <v>7434000</v>
      </c>
      <c r="G54" s="52"/>
    </row>
    <row r="55" spans="1:7" ht="15.75" thickBot="1" x14ac:dyDescent="0.3"/>
    <row r="56" spans="1:7" ht="15.75" thickBot="1" x14ac:dyDescent="0.3">
      <c r="A56" s="45" t="s">
        <v>24</v>
      </c>
      <c r="B56" s="46" t="s">
        <v>1</v>
      </c>
      <c r="C56" s="47" t="s">
        <v>2</v>
      </c>
      <c r="D56" s="21"/>
      <c r="E56" s="48" t="s">
        <v>23</v>
      </c>
      <c r="F56" s="49" t="s">
        <v>1</v>
      </c>
      <c r="G56" s="50" t="s">
        <v>2</v>
      </c>
    </row>
    <row r="57" spans="1:7" x14ac:dyDescent="0.25">
      <c r="A57" s="3"/>
      <c r="B57" s="43" t="e">
        <f>+'Práctica - María Menuco'!#REF!</f>
        <v>#REF!</v>
      </c>
      <c r="C57" s="43"/>
      <c r="D57" s="23"/>
      <c r="E57" s="30" t="s">
        <v>8</v>
      </c>
      <c r="F57" s="24"/>
      <c r="G57" s="44">
        <f>+'Práctica - María Menuco'!D25</f>
        <v>0</v>
      </c>
    </row>
    <row r="58" spans="1:7" x14ac:dyDescent="0.25">
      <c r="A58" s="3"/>
      <c r="B58" s="43"/>
      <c r="C58" s="43"/>
      <c r="D58" s="23"/>
      <c r="E58" s="30"/>
      <c r="F58" s="24"/>
      <c r="G58" s="24"/>
    </row>
    <row r="59" spans="1:7" x14ac:dyDescent="0.25">
      <c r="A59" s="3"/>
      <c r="B59" s="43"/>
      <c r="C59" s="43"/>
      <c r="D59" s="23"/>
      <c r="E59" s="30"/>
      <c r="F59" s="24"/>
      <c r="G59" s="24"/>
    </row>
    <row r="60" spans="1:7" x14ac:dyDescent="0.25">
      <c r="A60" s="3"/>
      <c r="B60" s="43"/>
      <c r="C60" s="43"/>
      <c r="D60" s="23"/>
      <c r="E60" s="30"/>
      <c r="F60" s="24"/>
      <c r="G60" s="24"/>
    </row>
    <row r="61" spans="1:7" ht="15.75" thickBot="1" x14ac:dyDescent="0.3">
      <c r="A61" s="25" t="s">
        <v>9</v>
      </c>
      <c r="B61" s="26" t="e">
        <f>SUM(B57:B60)</f>
        <v>#REF!</v>
      </c>
      <c r="C61" s="26">
        <f>SUM(C57:C60)</f>
        <v>0</v>
      </c>
      <c r="D61" s="23"/>
      <c r="E61" s="25" t="s">
        <v>9</v>
      </c>
      <c r="F61" s="26">
        <f>SUM(F57:F60)</f>
        <v>0</v>
      </c>
      <c r="G61" s="26">
        <f>SUM(G57:G60)</f>
        <v>0</v>
      </c>
    </row>
    <row r="62" spans="1:7" ht="15.75" thickBot="1" x14ac:dyDescent="0.3">
      <c r="A62" s="31" t="s">
        <v>10</v>
      </c>
      <c r="B62" s="51" t="e">
        <f>+B61-C61</f>
        <v>#REF!</v>
      </c>
      <c r="C62" s="52"/>
      <c r="D62" s="23"/>
      <c r="E62" s="31" t="s">
        <v>10</v>
      </c>
      <c r="F62" s="51">
        <f>+G61-F61</f>
        <v>0</v>
      </c>
      <c r="G62" s="52"/>
    </row>
    <row r="63" spans="1:7" ht="15.75" thickBot="1" x14ac:dyDescent="0.3"/>
    <row r="64" spans="1:7" ht="15.75" thickBot="1" x14ac:dyDescent="0.3">
      <c r="D64" s="21"/>
      <c r="E64" s="48" t="s">
        <v>25</v>
      </c>
      <c r="F64" s="49" t="s">
        <v>1</v>
      </c>
      <c r="G64" s="50" t="s">
        <v>2</v>
      </c>
    </row>
    <row r="65" spans="4:7" x14ac:dyDescent="0.25">
      <c r="D65" s="23"/>
      <c r="E65" s="30" t="s">
        <v>8</v>
      </c>
      <c r="F65" s="24"/>
      <c r="G65" s="24" t="e">
        <f>+'Práctica - María Menuco'!#REF!</f>
        <v>#REF!</v>
      </c>
    </row>
    <row r="66" spans="4:7" x14ac:dyDescent="0.25">
      <c r="D66" s="23"/>
      <c r="E66" s="30"/>
      <c r="F66" s="24"/>
      <c r="G66" s="24"/>
    </row>
    <row r="67" spans="4:7" x14ac:dyDescent="0.25">
      <c r="D67" s="23"/>
      <c r="E67" s="30"/>
      <c r="F67" s="24"/>
      <c r="G67" s="24"/>
    </row>
    <row r="68" spans="4:7" x14ac:dyDescent="0.25">
      <c r="D68" s="23"/>
      <c r="E68" s="30"/>
      <c r="F68" s="24"/>
      <c r="G68" s="24"/>
    </row>
    <row r="69" spans="4:7" ht="15.75" thickBot="1" x14ac:dyDescent="0.3">
      <c r="D69" s="23"/>
      <c r="E69" s="25" t="s">
        <v>9</v>
      </c>
      <c r="F69" s="26">
        <f>SUM(F65:F68)</f>
        <v>0</v>
      </c>
      <c r="G69" s="26" t="e">
        <f>SUM(G65:G68)</f>
        <v>#REF!</v>
      </c>
    </row>
    <row r="70" spans="4:7" ht="15.75" thickBot="1" x14ac:dyDescent="0.3">
      <c r="D70" s="23"/>
      <c r="E70" s="31" t="s">
        <v>10</v>
      </c>
      <c r="F70" s="51" t="e">
        <f>+G69-F69</f>
        <v>#REF!</v>
      </c>
      <c r="G70" s="52"/>
    </row>
  </sheetData>
  <mergeCells count="16">
    <mergeCell ref="B30:C30"/>
    <mergeCell ref="F30:G30"/>
    <mergeCell ref="A1:G2"/>
    <mergeCell ref="B14:C14"/>
    <mergeCell ref="F14:G14"/>
    <mergeCell ref="B22:C22"/>
    <mergeCell ref="F22:G22"/>
    <mergeCell ref="B62:C62"/>
    <mergeCell ref="F70:G70"/>
    <mergeCell ref="B38:C38"/>
    <mergeCell ref="F38:G38"/>
    <mergeCell ref="F46:G46"/>
    <mergeCell ref="B46:C46"/>
    <mergeCell ref="F54:G54"/>
    <mergeCell ref="B54:C54"/>
    <mergeCell ref="F62:G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- María Menuco</vt:lpstr>
      <vt:lpstr>Mayores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lupani</dc:creator>
  <cp:lastModifiedBy>AGUIRRE, SANTIAGO</cp:lastModifiedBy>
  <dcterms:created xsi:type="dcterms:W3CDTF">2022-03-30T21:54:46Z</dcterms:created>
  <dcterms:modified xsi:type="dcterms:W3CDTF">2023-10-27T02:45:42Z</dcterms:modified>
</cp:coreProperties>
</file>