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nti\Documents\GitHub\Facultad\TERCER CUATRIMESTRE\Elementos de inv operativa\Simplex\"/>
    </mc:Choice>
  </mc:AlternateContent>
  <xr:revisionPtr revIDLastSave="0" documentId="13_ncr:1_{DD22219D-BE18-4CC2-B5BC-AD7C3994BC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olución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2" l="1"/>
  <c r="E26" i="2"/>
  <c r="E27" i="2" s="1"/>
  <c r="D26" i="2"/>
  <c r="D27" i="2"/>
  <c r="I26" i="2"/>
  <c r="H75" i="2"/>
  <c r="H74" i="2"/>
  <c r="H73" i="2"/>
  <c r="H72" i="2"/>
  <c r="I36" i="2"/>
  <c r="H36" i="2"/>
  <c r="G36" i="2"/>
  <c r="F36" i="2"/>
  <c r="E36" i="2"/>
  <c r="D36" i="2"/>
  <c r="I32" i="2"/>
  <c r="H32" i="2"/>
  <c r="G32" i="2"/>
  <c r="F32" i="2"/>
  <c r="E32" i="2"/>
  <c r="D32" i="2"/>
  <c r="I30" i="2"/>
  <c r="H30" i="2"/>
  <c r="G30" i="2"/>
  <c r="F30" i="2"/>
  <c r="F37" i="2" s="1"/>
  <c r="F38" i="2" s="1"/>
  <c r="F44" i="2" s="1"/>
  <c r="F52" i="2" s="1"/>
  <c r="E30" i="2"/>
  <c r="E37" i="2" s="1"/>
  <c r="D30" i="2"/>
  <c r="K24" i="2"/>
  <c r="K25" i="2"/>
  <c r="H26" i="2"/>
  <c r="H27" i="2" s="1"/>
  <c r="G26" i="2"/>
  <c r="G27" i="2" s="1"/>
  <c r="F26" i="2"/>
  <c r="F27" i="2" s="1"/>
  <c r="D33" i="2" l="1"/>
  <c r="D45" i="2"/>
  <c r="D56" i="2" s="1"/>
  <c r="G37" i="2"/>
  <c r="G38" i="2" s="1"/>
  <c r="G44" i="2" s="1"/>
  <c r="G52" i="2" s="1"/>
  <c r="G33" i="2"/>
  <c r="H37" i="2"/>
  <c r="H45" i="2"/>
  <c r="H56" i="2" s="1"/>
  <c r="I45" i="2"/>
  <c r="I37" i="2"/>
  <c r="I38" i="2" s="1"/>
  <c r="I44" i="2" s="1"/>
  <c r="D34" i="2"/>
  <c r="D43" i="2" s="1"/>
  <c r="G34" i="2"/>
  <c r="G43" i="2" s="1"/>
  <c r="H38" i="2"/>
  <c r="H44" i="2" s="1"/>
  <c r="H52" i="2" s="1"/>
  <c r="K45" i="2"/>
  <c r="I56" i="2"/>
  <c r="D50" i="2"/>
  <c r="G50" i="2"/>
  <c r="I52" i="2"/>
  <c r="E45" i="2"/>
  <c r="E56" i="2" s="1"/>
  <c r="E38" i="2"/>
  <c r="E44" i="2" s="1"/>
  <c r="E52" i="2" s="1"/>
  <c r="H33" i="2"/>
  <c r="H34" i="2" s="1"/>
  <c r="H43" i="2" s="1"/>
  <c r="F45" i="2"/>
  <c r="F56" i="2" s="1"/>
  <c r="E33" i="2"/>
  <c r="F33" i="2"/>
  <c r="F34" i="2" s="1"/>
  <c r="F43" i="2" s="1"/>
  <c r="E34" i="2"/>
  <c r="E43" i="2" s="1"/>
  <c r="D37" i="2"/>
  <c r="D38" i="2" s="1"/>
  <c r="D44" i="2" s="1"/>
  <c r="D52" i="2" s="1"/>
  <c r="G45" i="2"/>
  <c r="G56" i="2" s="1"/>
  <c r="I33" i="2"/>
  <c r="I34" i="2" s="1"/>
  <c r="I43" i="2" s="1"/>
  <c r="K43" i="2" l="1"/>
  <c r="I46" i="2"/>
  <c r="I50" i="2"/>
  <c r="F46" i="2"/>
  <c r="F47" i="2" s="1"/>
  <c r="F50" i="2"/>
  <c r="I53" i="2"/>
  <c r="I54" i="2" s="1"/>
  <c r="I63" i="2" s="1"/>
  <c r="G53" i="2"/>
  <c r="G54" i="2" s="1"/>
  <c r="G63" i="2" s="1"/>
  <c r="F53" i="2"/>
  <c r="F54" i="2" s="1"/>
  <c r="F63" i="2" s="1"/>
  <c r="D53" i="2"/>
  <c r="D54" i="2" s="1"/>
  <c r="D63" i="2" s="1"/>
  <c r="K44" i="2"/>
  <c r="G46" i="2"/>
  <c r="G47" i="2" s="1"/>
  <c r="E46" i="2"/>
  <c r="E47" i="2" s="1"/>
  <c r="E50" i="2"/>
  <c r="E53" i="2" s="1"/>
  <c r="E54" i="2" s="1"/>
  <c r="E63" i="2" s="1"/>
  <c r="G57" i="2"/>
  <c r="G58" i="2" s="1"/>
  <c r="G64" i="2" s="1"/>
  <c r="G62" i="2"/>
  <c r="D46" i="2"/>
  <c r="D47" i="2" s="1"/>
  <c r="H46" i="2"/>
  <c r="H47" i="2" s="1"/>
  <c r="H50" i="2"/>
  <c r="H53" i="2" s="1"/>
  <c r="H54" i="2" s="1"/>
  <c r="H63" i="2" s="1"/>
  <c r="D62" i="2"/>
  <c r="D57" i="2"/>
  <c r="D58" i="2" s="1"/>
  <c r="D64" i="2" s="1"/>
  <c r="E57" i="2" l="1"/>
  <c r="E58" i="2" s="1"/>
  <c r="E64" i="2" s="1"/>
  <c r="E62" i="2"/>
  <c r="E65" i="2" s="1"/>
  <c r="E66" i="2" s="1"/>
  <c r="F57" i="2"/>
  <c r="F58" i="2" s="1"/>
  <c r="F64" i="2" s="1"/>
  <c r="F62" i="2"/>
  <c r="F65" i="2" s="1"/>
  <c r="F66" i="2" s="1"/>
  <c r="G65" i="2"/>
  <c r="G66" i="2" s="1"/>
  <c r="D65" i="2"/>
  <c r="D66" i="2" s="1"/>
  <c r="I57" i="2"/>
  <c r="I58" i="2" s="1"/>
  <c r="I64" i="2" s="1"/>
  <c r="I62" i="2"/>
  <c r="I65" i="2" s="1"/>
  <c r="H62" i="2"/>
  <c r="H57" i="2"/>
  <c r="H58" i="2" s="1"/>
  <c r="H64" i="2" s="1"/>
  <c r="H65" i="2" l="1"/>
  <c r="H6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</author>
  </authors>
  <commentList>
    <comment ref="C2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Costo de Oportunidad
</t>
        </r>
      </text>
    </comment>
    <comment ref="C2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Criterio Simplex</t>
        </r>
      </text>
    </comment>
    <comment ref="C4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Costo de Oportunidad
</t>
        </r>
      </text>
    </comment>
    <comment ref="C4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Criterio Simplex</t>
        </r>
      </text>
    </comment>
    <comment ref="C6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Costo de Oportunidad
</t>
        </r>
      </text>
    </comment>
    <comment ref="C6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Criterio Simplex</t>
        </r>
      </text>
    </comment>
  </commentList>
</comments>
</file>

<file path=xl/sharedStrings.xml><?xml version="1.0" encoding="utf-8"?>
<sst xmlns="http://schemas.openxmlformats.org/spreadsheetml/2006/main" count="97" uniqueCount="56">
  <si>
    <t>Banner Chemicals fabrica productos químicos especiales. Uno de sus productos viene en dos graduaciones: Especial y Supremo. La capacidad en la planta es de 110 barriles por semana.</t>
  </si>
  <si>
    <t>Los productos de grado Especial y Supremo usan las mismas materias primas básicas pero requieren diferentes proporciones de aditivos. El grado Especial requiere 3 litros de aditivo A y 1 litro de aditivo B por barril mientras que el grado Supremo requiere 2 litros de aditivo A y 3 litros de aditivo B por barril.</t>
  </si>
  <si>
    <t>El suministro de estos dos aditivos es bastante limitado. Cada semana, se dispone de sólo 300 litros de aditivo A por semana y 280 litros de aditivo B.</t>
  </si>
  <si>
    <t>Un barril de grado Especial tiene un margen de ganancia de $ 80 por barril mientras que el grado Supremo tiene un margen de beneficio de $ 200 por barril.</t>
  </si>
  <si>
    <t>Pregunta</t>
  </si>
  <si>
    <t>¿Cuántos barriles de grado Especial y Superior se debe producir cada semana?</t>
  </si>
  <si>
    <t>Beneficio = Maximizar</t>
  </si>
  <si>
    <t>Tabla Simplex inicial</t>
  </si>
  <si>
    <t>Cj</t>
  </si>
  <si>
    <t>Ec</t>
  </si>
  <si>
    <t>V.básicas</t>
  </si>
  <si>
    <t>X1</t>
  </si>
  <si>
    <t>X2</t>
  </si>
  <si>
    <t>H1</t>
  </si>
  <si>
    <t>H2</t>
  </si>
  <si>
    <t>H3</t>
  </si>
  <si>
    <t>R</t>
  </si>
  <si>
    <t>auxiliar</t>
  </si>
  <si>
    <t>Zj</t>
  </si>
  <si>
    <t>Cj - Zj</t>
  </si>
  <si>
    <t>Ec2=</t>
  </si>
  <si>
    <t>Fp</t>
  </si>
  <si>
    <t>Ec0 nueva = Ec0 -fp</t>
  </si>
  <si>
    <t>Ec1 nueva = Ec1 - 2fp</t>
  </si>
  <si>
    <t>Ec1 nueva = Ec1 - 2.3333* fp</t>
  </si>
  <si>
    <t>Ec2 nueva = Ec2 - 0.3333 * fp</t>
  </si>
  <si>
    <t>Z</t>
  </si>
  <si>
    <t>Verifica</t>
  </si>
  <si>
    <t>x1+x2+h1= 110</t>
  </si>
  <si>
    <t>3x1+2x2+h2= 300</t>
  </si>
  <si>
    <t>x1+3x2+h3=280</t>
  </si>
  <si>
    <t>MAXIMIZAR --&gt; Elegir el mas positivo</t>
  </si>
  <si>
    <t>MINIMIZAR --&gt; Elegir el mas negativo</t>
  </si>
  <si>
    <t>Para elegir la FILA PIVOTE</t>
  </si>
  <si>
    <t>1ero)</t>
  </si>
  <si>
    <t>2do)</t>
  </si>
  <si>
    <t>Se divide el valor de la columna R por el coeficiente de la columna pivote</t>
  </si>
  <si>
    <t>correspondiente.</t>
  </si>
  <si>
    <t>auxiliar*</t>
  </si>
  <si>
    <t>*auxiliar = se calcula dividiendo el valor de resultado por le coeficiente</t>
  </si>
  <si>
    <r>
      <t xml:space="preserve">Se elige el menor valor que sea &gt; a 0, definiendo la </t>
    </r>
    <r>
      <rPr>
        <sz val="11"/>
        <color rgb="FFFF0000"/>
        <rFont val="Calibri"/>
        <family val="2"/>
        <scheme val="minor"/>
      </rPr>
      <t>fila pivote</t>
    </r>
  </si>
  <si>
    <r>
      <t xml:space="preserve">Para elegir la </t>
    </r>
    <r>
      <rPr>
        <sz val="11"/>
        <color rgb="FFFF0000"/>
        <rFont val="Calibri"/>
        <family val="2"/>
        <scheme val="minor"/>
      </rPr>
      <t>COLUMNA PIVOTE</t>
    </r>
  </si>
  <si>
    <t>EL ELEMENTO QUE ESTÁ ENTRE LA COLUMNA Y FILA PIVOTE ES EL ELEMENTO PIVOTE (3)</t>
  </si>
  <si>
    <t>TOMAMOS CADA ELEMENTO DE LA FILA PIVOTE Y LO DIVIDIMOS POR 3</t>
  </si>
  <si>
    <t>fila pivote de la</t>
  </si>
  <si>
    <t>PARA NORMALIZAR , TENEMOS QUE HACER QUE ESE ELEMENTO QUEDE EN 1 y 0 en los superiores</t>
  </si>
  <si>
    <t>proxima matriz con 1</t>
  </si>
  <si>
    <t>forzado</t>
  </si>
  <si>
    <t>resto a la ec 0 la fila pivote normalizada</t>
  </si>
  <si>
    <t>ec 0 de la nueva matriz</t>
  </si>
  <si>
    <t>restamos a la ec1 la fila pivote x2 porque necesitamos que el 2 quede en 0</t>
  </si>
  <si>
    <t>ec 1 de la nueva matriz</t>
  </si>
  <si>
    <t>entra x2 y sale h3</t>
  </si>
  <si>
    <t>Esta tabla no es final porque hay numeros &gt; a 0</t>
  </si>
  <si>
    <t>(La fp siempre se multiplica</t>
  </si>
  <si>
    <t>por el valor a dejar en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</si>
</sst>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/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 vertical="center" indent="2" readingOrder="1"/>
    </xf>
    <xf numFmtId="0" fontId="4" fillId="0" borderId="0" xfId="0" applyFont="1" applyAlignment="1">
      <alignment horizontal="left" vertical="center" indent="2" readingOrder="1"/>
    </xf>
    <xf numFmtId="0" fontId="0" fillId="3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2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584201</xdr:colOff>
      <xdr:row>8</xdr:row>
      <xdr:rowOff>171450</xdr:rowOff>
    </xdr:from>
    <xdr:to>
      <xdr:col>15</xdr:col>
      <xdr:colOff>457201</xdr:colOff>
      <xdr:row>16</xdr:row>
      <xdr:rowOff>163757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763CA5C-D401-4E4E-9A47-EBECB71BC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7651" y="1276350"/>
          <a:ext cx="4584700" cy="1465507"/>
        </a:xfrm>
        <a:prstGeom prst="rect">
          <a:avLst/>
        </a:prstGeom>
      </xdr:spPr>
    </xdr:pic>
    <xdr:clientData/>
  </xdr:twoCellAnchor>
  <xdr:twoCellAnchor editAs="oneCell">
    <xdr:from>
      <xdr:col>6</xdr:col>
      <xdr:colOff>332740</xdr:colOff>
      <xdr:row>67</xdr:row>
      <xdr:rowOff>120650</xdr:rowOff>
    </xdr:from>
    <xdr:to>
      <xdr:col>11</xdr:col>
      <xdr:colOff>2612</xdr:colOff>
      <xdr:row>70</xdr:row>
      <xdr:rowOff>31750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1AED857-B5FA-4D27-9B17-7F0724F5A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80940" y="12487910"/>
          <a:ext cx="2565472" cy="459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8</xdr:col>
      <xdr:colOff>419100</xdr:colOff>
      <xdr:row>17</xdr:row>
      <xdr:rowOff>565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4AEB78-C234-409A-B24D-C896396BA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89050"/>
          <a:ext cx="6432550" cy="1473765"/>
        </a:xfrm>
        <a:prstGeom prst="rect">
          <a:avLst/>
        </a:prstGeom>
      </xdr:spPr>
    </xdr:pic>
    <xdr:clientData/>
  </xdr:twoCellAnchor>
  <xdr:twoCellAnchor>
    <xdr:from>
      <xdr:col>0</xdr:col>
      <xdr:colOff>673100</xdr:colOff>
      <xdr:row>4</xdr:row>
      <xdr:rowOff>0</xdr:rowOff>
    </xdr:from>
    <xdr:to>
      <xdr:col>10</xdr:col>
      <xdr:colOff>704850</xdr:colOff>
      <xdr:row>7</xdr:row>
      <xdr:rowOff>63500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FE4E58DF-3161-4273-B91F-D75595824F99}"/>
            </a:ext>
          </a:extLst>
        </xdr:cNvPr>
        <xdr:cNvCxnSpPr/>
      </xdr:nvCxnSpPr>
      <xdr:spPr>
        <a:xfrm flipV="1">
          <a:off x="673100" y="736600"/>
          <a:ext cx="6946900" cy="615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129540</xdr:colOff>
      <xdr:row>64</xdr:row>
      <xdr:rowOff>157480</xdr:rowOff>
    </xdr:from>
    <xdr:to>
      <xdr:col>7</xdr:col>
      <xdr:colOff>580390</xdr:colOff>
      <xdr:row>68</xdr:row>
      <xdr:rowOff>87630</xdr:rowOff>
    </xdr:to>
    <xdr:sp macro="" textlink="">
      <xdr:nvSpPr>
        <xdr:cNvPr id="8" name="Cerrar llave 7">
          <a:extLst>
            <a:ext uri="{FF2B5EF4-FFF2-40B4-BE49-F238E27FC236}">
              <a16:creationId xmlns:a16="http://schemas.microsoft.com/office/drawing/2014/main" id="{D95A48D9-DC02-6EC2-AFB6-FB7C85FBF895}"/>
            </a:ext>
          </a:extLst>
        </xdr:cNvPr>
        <xdr:cNvSpPr/>
      </xdr:nvSpPr>
      <xdr:spPr>
        <a:xfrm rot="5400000">
          <a:off x="3708400" y="10492740"/>
          <a:ext cx="676910" cy="3613150"/>
        </a:xfrm>
        <a:prstGeom prst="rightBrace">
          <a:avLst>
            <a:gd name="adj1" fmla="val 8333"/>
            <a:gd name="adj2" fmla="val 2487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409575</xdr:colOff>
      <xdr:row>27</xdr:row>
      <xdr:rowOff>47625</xdr:rowOff>
    </xdr:from>
    <xdr:to>
      <xdr:col>11</xdr:col>
      <xdr:colOff>600075</xdr:colOff>
      <xdr:row>27</xdr:row>
      <xdr:rowOff>95250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1435092-0FF1-DE39-58BA-6446EC6F7140}"/>
            </a:ext>
          </a:extLst>
        </xdr:cNvPr>
        <xdr:cNvCxnSpPr/>
      </xdr:nvCxnSpPr>
      <xdr:spPr>
        <a:xfrm>
          <a:off x="3276600" y="5238750"/>
          <a:ext cx="4667250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18</xdr:row>
      <xdr:rowOff>161925</xdr:rowOff>
    </xdr:from>
    <xdr:to>
      <xdr:col>11</xdr:col>
      <xdr:colOff>504825</xdr:colOff>
      <xdr:row>21</xdr:row>
      <xdr:rowOff>28575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45F9ED8C-07FE-2F4E-BA9D-5CBD184EA4EF}"/>
            </a:ext>
          </a:extLst>
        </xdr:cNvPr>
        <xdr:cNvCxnSpPr/>
      </xdr:nvCxnSpPr>
      <xdr:spPr>
        <a:xfrm flipV="1">
          <a:off x="3409950" y="3590925"/>
          <a:ext cx="4438650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390525</xdr:colOff>
      <xdr:row>19</xdr:row>
      <xdr:rowOff>76200</xdr:rowOff>
    </xdr:from>
    <xdr:to>
      <xdr:col>11</xdr:col>
      <xdr:colOff>504825</xdr:colOff>
      <xdr:row>21</xdr:row>
      <xdr:rowOff>133350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B07D08C5-709C-47EF-9AD9-73D88E816F7E}"/>
            </a:ext>
          </a:extLst>
        </xdr:cNvPr>
        <xdr:cNvCxnSpPr/>
      </xdr:nvCxnSpPr>
      <xdr:spPr>
        <a:xfrm flipV="1">
          <a:off x="6115050" y="3695700"/>
          <a:ext cx="1733550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22</xdr:row>
      <xdr:rowOff>28575</xdr:rowOff>
    </xdr:from>
    <xdr:to>
      <xdr:col>12</xdr:col>
      <xdr:colOff>495300</xdr:colOff>
      <xdr:row>24</xdr:row>
      <xdr:rowOff>104775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95A4A30A-0457-4B05-B086-50E6927407D9}"/>
            </a:ext>
          </a:extLst>
        </xdr:cNvPr>
        <xdr:cNvCxnSpPr/>
      </xdr:nvCxnSpPr>
      <xdr:spPr>
        <a:xfrm flipH="1">
          <a:off x="7362825" y="4238625"/>
          <a:ext cx="12382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29</xdr:row>
      <xdr:rowOff>123825</xdr:rowOff>
    </xdr:from>
    <xdr:to>
      <xdr:col>10</xdr:col>
      <xdr:colOff>0</xdr:colOff>
      <xdr:row>29</xdr:row>
      <xdr:rowOff>123825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8CB79238-2A9C-26D2-E065-9173EE04170A}"/>
            </a:ext>
          </a:extLst>
        </xdr:cNvPr>
        <xdr:cNvCxnSpPr/>
      </xdr:nvCxnSpPr>
      <xdr:spPr>
        <a:xfrm>
          <a:off x="6372225" y="5695950"/>
          <a:ext cx="209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32</xdr:row>
      <xdr:rowOff>104775</xdr:rowOff>
    </xdr:from>
    <xdr:to>
      <xdr:col>9</xdr:col>
      <xdr:colOff>219075</xdr:colOff>
      <xdr:row>32</xdr:row>
      <xdr:rowOff>104775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E45F9501-0F45-4F85-A952-9B0748D1E045}"/>
            </a:ext>
          </a:extLst>
        </xdr:cNvPr>
        <xdr:cNvCxnSpPr/>
      </xdr:nvCxnSpPr>
      <xdr:spPr>
        <a:xfrm>
          <a:off x="6343650" y="6248400"/>
          <a:ext cx="209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33</xdr:row>
      <xdr:rowOff>114300</xdr:rowOff>
    </xdr:from>
    <xdr:to>
      <xdr:col>9</xdr:col>
      <xdr:colOff>219075</xdr:colOff>
      <xdr:row>33</xdr:row>
      <xdr:rowOff>114300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A603A5C4-C9C5-45BA-B9B1-8EDEC2159ACD}"/>
            </a:ext>
          </a:extLst>
        </xdr:cNvPr>
        <xdr:cNvCxnSpPr/>
      </xdr:nvCxnSpPr>
      <xdr:spPr>
        <a:xfrm>
          <a:off x="6343650" y="6448425"/>
          <a:ext cx="209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36</xdr:row>
      <xdr:rowOff>114300</xdr:rowOff>
    </xdr:from>
    <xdr:to>
      <xdr:col>9</xdr:col>
      <xdr:colOff>219075</xdr:colOff>
      <xdr:row>36</xdr:row>
      <xdr:rowOff>114300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26713ED7-634D-4AB7-9D8E-C33463D3F58B}"/>
            </a:ext>
          </a:extLst>
        </xdr:cNvPr>
        <xdr:cNvCxnSpPr/>
      </xdr:nvCxnSpPr>
      <xdr:spPr>
        <a:xfrm>
          <a:off x="6343650" y="7019925"/>
          <a:ext cx="209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37</xdr:row>
      <xdr:rowOff>114300</xdr:rowOff>
    </xdr:from>
    <xdr:to>
      <xdr:col>9</xdr:col>
      <xdr:colOff>209550</xdr:colOff>
      <xdr:row>37</xdr:row>
      <xdr:rowOff>114300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228A902F-872B-4B32-881E-3A6FDBB98351}"/>
            </a:ext>
          </a:extLst>
        </xdr:cNvPr>
        <xdr:cNvCxnSpPr/>
      </xdr:nvCxnSpPr>
      <xdr:spPr>
        <a:xfrm>
          <a:off x="6334125" y="7210425"/>
          <a:ext cx="209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704850</xdr:colOff>
      <xdr:row>44</xdr:row>
      <xdr:rowOff>114300</xdr:rowOff>
    </xdr:from>
    <xdr:to>
      <xdr:col>2</xdr:col>
      <xdr:colOff>276225</xdr:colOff>
      <xdr:row>47</xdr:row>
      <xdr:rowOff>19050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1E399C2F-A44B-BCEF-C7E5-F58FD8A09D20}"/>
            </a:ext>
          </a:extLst>
        </xdr:cNvPr>
        <xdr:cNvCxnSpPr/>
      </xdr:nvCxnSpPr>
      <xdr:spPr>
        <a:xfrm flipH="1">
          <a:off x="704850" y="8562975"/>
          <a:ext cx="800100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46</xdr:row>
      <xdr:rowOff>142875</xdr:rowOff>
    </xdr:from>
    <xdr:to>
      <xdr:col>13</xdr:col>
      <xdr:colOff>304800</xdr:colOff>
      <xdr:row>47</xdr:row>
      <xdr:rowOff>85725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9BEA0F38-82B0-406D-25E3-58D2C03DB348}"/>
            </a:ext>
          </a:extLst>
        </xdr:cNvPr>
        <xdr:cNvCxnSpPr/>
      </xdr:nvCxnSpPr>
      <xdr:spPr>
        <a:xfrm>
          <a:off x="6400800" y="8991600"/>
          <a:ext cx="277177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51</xdr:row>
      <xdr:rowOff>161925</xdr:rowOff>
    </xdr:from>
    <xdr:to>
      <xdr:col>2</xdr:col>
      <xdr:colOff>209550</xdr:colOff>
      <xdr:row>52</xdr:row>
      <xdr:rowOff>152400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58BB2D9B-D456-8A32-43E1-925785248495}"/>
            </a:ext>
          </a:extLst>
        </xdr:cNvPr>
        <xdr:cNvCxnSpPr/>
      </xdr:nvCxnSpPr>
      <xdr:spPr>
        <a:xfrm flipH="1">
          <a:off x="981075" y="9972675"/>
          <a:ext cx="45720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6"/>
  <sheetViews>
    <sheetView showGridLines="0" tabSelected="1" topLeftCell="A45" zoomScaleNormal="100" workbookViewId="0">
      <selection activeCell="M66" sqref="M66"/>
    </sheetView>
  </sheetViews>
  <sheetFormatPr baseColWidth="10" defaultColWidth="11.42578125" defaultRowHeight="15" x14ac:dyDescent="0.25"/>
  <cols>
    <col min="1" max="1" width="12.28515625" customWidth="1"/>
    <col min="2" max="2" width="6.140625" customWidth="1"/>
    <col min="3" max="6" width="12.28515625" customWidth="1"/>
    <col min="7" max="9" width="9.140625" customWidth="1"/>
    <col min="10" max="10" width="3.7109375" customWidth="1"/>
  </cols>
  <sheetData>
    <row r="1" spans="1:3" x14ac:dyDescent="0.25">
      <c r="A1" s="23" t="s">
        <v>0</v>
      </c>
    </row>
    <row r="2" spans="1:3" x14ac:dyDescent="0.25">
      <c r="A2" s="23" t="s">
        <v>1</v>
      </c>
    </row>
    <row r="3" spans="1:3" x14ac:dyDescent="0.25">
      <c r="A3" s="23" t="s">
        <v>2</v>
      </c>
    </row>
    <row r="4" spans="1:3" x14ac:dyDescent="0.25">
      <c r="A4" s="23" t="s">
        <v>3</v>
      </c>
    </row>
    <row r="5" spans="1:3" x14ac:dyDescent="0.25">
      <c r="A5" s="24" t="s">
        <v>4</v>
      </c>
    </row>
    <row r="6" spans="1:3" x14ac:dyDescent="0.25">
      <c r="A6" s="23" t="s">
        <v>5</v>
      </c>
    </row>
    <row r="7" spans="1:3" x14ac:dyDescent="0.25">
      <c r="A7" s="23"/>
    </row>
    <row r="8" spans="1:3" x14ac:dyDescent="0.25">
      <c r="A8" s="23" t="s">
        <v>6</v>
      </c>
    </row>
    <row r="9" spans="1:3" x14ac:dyDescent="0.25">
      <c r="A9" s="1"/>
    </row>
    <row r="10" spans="1:3" x14ac:dyDescent="0.25">
      <c r="A10" s="1"/>
    </row>
    <row r="12" spans="1:3" x14ac:dyDescent="0.25">
      <c r="A12" s="1"/>
    </row>
    <row r="13" spans="1:3" x14ac:dyDescent="0.25">
      <c r="A13" s="1"/>
    </row>
    <row r="14" spans="1:3" x14ac:dyDescent="0.25">
      <c r="A14" s="1"/>
    </row>
    <row r="15" spans="1:3" x14ac:dyDescent="0.25">
      <c r="A15" s="1"/>
      <c r="C15" s="1"/>
    </row>
    <row r="16" spans="1:3" x14ac:dyDescent="0.25">
      <c r="A16" s="1"/>
      <c r="C16" s="1"/>
    </row>
    <row r="17" spans="1:17" x14ac:dyDescent="0.25">
      <c r="A17" s="1"/>
      <c r="C17" s="1"/>
    </row>
    <row r="18" spans="1:17" x14ac:dyDescent="0.25">
      <c r="M18" t="s">
        <v>35</v>
      </c>
    </row>
    <row r="19" spans="1:17" x14ac:dyDescent="0.25">
      <c r="A19" t="s">
        <v>7</v>
      </c>
      <c r="M19" t="s">
        <v>33</v>
      </c>
    </row>
    <row r="20" spans="1:17" ht="15.75" thickBot="1" x14ac:dyDescent="0.3">
      <c r="M20" t="s">
        <v>36</v>
      </c>
    </row>
    <row r="21" spans="1:17" x14ac:dyDescent="0.25">
      <c r="A21" s="2" t="s">
        <v>8</v>
      </c>
      <c r="B21" s="6"/>
      <c r="C21" s="6"/>
      <c r="D21" s="11">
        <v>80</v>
      </c>
      <c r="E21" s="8">
        <v>200</v>
      </c>
      <c r="F21" s="12">
        <v>0</v>
      </c>
      <c r="G21" s="12">
        <v>0</v>
      </c>
      <c r="H21" s="12">
        <v>0</v>
      </c>
      <c r="I21" s="13"/>
      <c r="M21" t="s">
        <v>37</v>
      </c>
    </row>
    <row r="22" spans="1:17" ht="15.75" thickBot="1" x14ac:dyDescent="0.3">
      <c r="A22" s="2"/>
      <c r="B22" s="7" t="s">
        <v>9</v>
      </c>
      <c r="C22" s="6" t="s">
        <v>10</v>
      </c>
      <c r="D22" s="14" t="s">
        <v>11</v>
      </c>
      <c r="E22" s="26" t="s">
        <v>12</v>
      </c>
      <c r="F22" s="15" t="s">
        <v>13</v>
      </c>
      <c r="G22" s="15" t="s">
        <v>14</v>
      </c>
      <c r="H22" s="15" t="s">
        <v>15</v>
      </c>
      <c r="I22" s="16" t="s">
        <v>16</v>
      </c>
      <c r="K22" s="15" t="s">
        <v>38</v>
      </c>
      <c r="M22" s="36"/>
      <c r="O22" s="36" t="s">
        <v>40</v>
      </c>
    </row>
    <row r="23" spans="1:17" x14ac:dyDescent="0.25">
      <c r="A23" s="3">
        <v>0</v>
      </c>
      <c r="B23" s="5">
        <v>0</v>
      </c>
      <c r="C23" s="5" t="s">
        <v>13</v>
      </c>
      <c r="D23" s="11">
        <v>1</v>
      </c>
      <c r="E23" s="8">
        <v>1</v>
      </c>
      <c r="F23" s="12">
        <v>1</v>
      </c>
      <c r="G23" s="12">
        <v>0</v>
      </c>
      <c r="H23" s="12">
        <v>0</v>
      </c>
      <c r="I23" s="21">
        <v>110</v>
      </c>
      <c r="K23">
        <f>+I23/E23</f>
        <v>110</v>
      </c>
    </row>
    <row r="24" spans="1:17" x14ac:dyDescent="0.25">
      <c r="A24" s="4">
        <v>0</v>
      </c>
      <c r="B24" s="2">
        <v>1</v>
      </c>
      <c r="C24" s="2" t="s">
        <v>14</v>
      </c>
      <c r="D24" s="14">
        <v>3</v>
      </c>
      <c r="E24" s="26">
        <v>2</v>
      </c>
      <c r="F24" s="15">
        <v>0</v>
      </c>
      <c r="G24" s="15">
        <v>1</v>
      </c>
      <c r="H24" s="15">
        <v>0</v>
      </c>
      <c r="I24" s="16">
        <v>300</v>
      </c>
      <c r="K24">
        <f t="shared" ref="K24:K25" si="0">+I24/E24</f>
        <v>150</v>
      </c>
      <c r="Q24" t="s">
        <v>39</v>
      </c>
    </row>
    <row r="25" spans="1:17" ht="15.75" thickBot="1" x14ac:dyDescent="0.3">
      <c r="A25" s="25">
        <v>0</v>
      </c>
      <c r="B25" s="17">
        <v>2</v>
      </c>
      <c r="C25" s="17" t="s">
        <v>15</v>
      </c>
      <c r="D25" s="29">
        <v>1</v>
      </c>
      <c r="E25" s="27">
        <v>3</v>
      </c>
      <c r="F25" s="27">
        <v>0</v>
      </c>
      <c r="G25" s="27">
        <v>0</v>
      </c>
      <c r="H25" s="27">
        <v>1</v>
      </c>
      <c r="I25" s="30">
        <v>280</v>
      </c>
      <c r="K25" s="37">
        <f t="shared" si="0"/>
        <v>93.333333333333329</v>
      </c>
    </row>
    <row r="26" spans="1:17" ht="15.75" thickBot="1" x14ac:dyDescent="0.3">
      <c r="C26" s="2" t="s">
        <v>18</v>
      </c>
      <c r="D26" s="18">
        <f>+D23*$A23+D24*$A24+D25*$A25</f>
        <v>0</v>
      </c>
      <c r="E26" s="28">
        <f>+E23*$A23+E24*$A24+E25*$A25</f>
        <v>0</v>
      </c>
      <c r="F26" s="19">
        <f t="shared" ref="F26:I26" si="1">+F23*$A23+F24*$A24+F25*$A25</f>
        <v>0</v>
      </c>
      <c r="G26" s="19">
        <f t="shared" si="1"/>
        <v>0</v>
      </c>
      <c r="H26" s="19">
        <f t="shared" si="1"/>
        <v>0</v>
      </c>
      <c r="I26" s="20">
        <f t="shared" si="1"/>
        <v>0</v>
      </c>
    </row>
    <row r="27" spans="1:17" ht="15.75" thickBot="1" x14ac:dyDescent="0.3">
      <c r="C27" s="2" t="s">
        <v>19</v>
      </c>
      <c r="D27" s="18">
        <f>+D21-D26</f>
        <v>80</v>
      </c>
      <c r="E27" s="28">
        <f t="shared" ref="E27:H27" si="2">+E21-E26</f>
        <v>200</v>
      </c>
      <c r="F27" s="19">
        <f t="shared" si="2"/>
        <v>0</v>
      </c>
      <c r="G27" s="19">
        <f t="shared" si="2"/>
        <v>0</v>
      </c>
      <c r="H27" s="19">
        <f t="shared" si="2"/>
        <v>0</v>
      </c>
      <c r="I27" s="20"/>
      <c r="M27" t="s">
        <v>34</v>
      </c>
      <c r="Q27" t="s">
        <v>42</v>
      </c>
    </row>
    <row r="28" spans="1:17" x14ac:dyDescent="0.25">
      <c r="M28" t="s">
        <v>41</v>
      </c>
      <c r="Q28" t="s">
        <v>45</v>
      </c>
    </row>
    <row r="29" spans="1:17" x14ac:dyDescent="0.25">
      <c r="K29" t="s">
        <v>44</v>
      </c>
      <c r="M29" t="s">
        <v>31</v>
      </c>
      <c r="Q29" t="s">
        <v>43</v>
      </c>
    </row>
    <row r="30" spans="1:17" x14ac:dyDescent="0.25">
      <c r="B30" t="s">
        <v>20</v>
      </c>
      <c r="C30" t="s">
        <v>21</v>
      </c>
      <c r="D30" s="31">
        <f>+D25/3</f>
        <v>0.33333333333333331</v>
      </c>
      <c r="E30" s="31">
        <f t="shared" ref="E30:I30" si="3">+E25/3</f>
        <v>1</v>
      </c>
      <c r="F30" s="31">
        <f t="shared" si="3"/>
        <v>0</v>
      </c>
      <c r="G30" s="31">
        <f t="shared" si="3"/>
        <v>0</v>
      </c>
      <c r="H30" s="31">
        <f t="shared" si="3"/>
        <v>0.33333333333333331</v>
      </c>
      <c r="I30" s="31">
        <f t="shared" si="3"/>
        <v>93.333333333333329</v>
      </c>
      <c r="K30" t="s">
        <v>46</v>
      </c>
      <c r="M30" t="s">
        <v>32</v>
      </c>
    </row>
    <row r="31" spans="1:17" x14ac:dyDescent="0.25">
      <c r="K31" t="s">
        <v>47</v>
      </c>
    </row>
    <row r="32" spans="1:17" x14ac:dyDescent="0.25">
      <c r="B32" t="s">
        <v>22</v>
      </c>
      <c r="D32" s="2">
        <f>+D23</f>
        <v>1</v>
      </c>
      <c r="E32" s="2">
        <f t="shared" ref="E32:I32" si="4">+E23</f>
        <v>1</v>
      </c>
      <c r="F32" s="2">
        <f t="shared" si="4"/>
        <v>1</v>
      </c>
      <c r="G32" s="2">
        <f t="shared" si="4"/>
        <v>0</v>
      </c>
      <c r="H32" s="2">
        <f t="shared" si="4"/>
        <v>0</v>
      </c>
      <c r="I32" s="2">
        <f t="shared" si="4"/>
        <v>110</v>
      </c>
    </row>
    <row r="33" spans="1:15" x14ac:dyDescent="0.25">
      <c r="D33" s="2">
        <f>+D30</f>
        <v>0.33333333333333331</v>
      </c>
      <c r="E33" s="2">
        <f>+E30</f>
        <v>1</v>
      </c>
      <c r="F33" s="2">
        <f t="shared" ref="F33:I33" si="5">+F30</f>
        <v>0</v>
      </c>
      <c r="G33" s="2">
        <f t="shared" si="5"/>
        <v>0</v>
      </c>
      <c r="H33" s="2">
        <f t="shared" si="5"/>
        <v>0.33333333333333331</v>
      </c>
      <c r="I33" s="2">
        <f t="shared" si="5"/>
        <v>93.333333333333329</v>
      </c>
      <c r="K33" t="s">
        <v>48</v>
      </c>
    </row>
    <row r="34" spans="1:15" x14ac:dyDescent="0.25">
      <c r="D34" s="22">
        <f>+D32-D33</f>
        <v>0.66666666666666674</v>
      </c>
      <c r="E34" s="31">
        <f t="shared" ref="E34:I34" si="6">+E32-E33</f>
        <v>0</v>
      </c>
      <c r="F34" s="31">
        <f t="shared" si="6"/>
        <v>1</v>
      </c>
      <c r="G34" s="31">
        <f t="shared" si="6"/>
        <v>0</v>
      </c>
      <c r="H34" s="31">
        <f t="shared" si="6"/>
        <v>-0.33333333333333331</v>
      </c>
      <c r="I34" s="31">
        <f t="shared" si="6"/>
        <v>16.666666666666671</v>
      </c>
      <c r="K34" t="s">
        <v>49</v>
      </c>
    </row>
    <row r="36" spans="1:15" x14ac:dyDescent="0.25">
      <c r="B36" t="s">
        <v>23</v>
      </c>
      <c r="D36" s="2">
        <f>+D24</f>
        <v>3</v>
      </c>
      <c r="E36" s="2">
        <f t="shared" ref="E36:I36" si="7">+E24</f>
        <v>2</v>
      </c>
      <c r="F36" s="2">
        <f t="shared" si="7"/>
        <v>0</v>
      </c>
      <c r="G36" s="2">
        <f t="shared" si="7"/>
        <v>1</v>
      </c>
      <c r="H36" s="2">
        <f t="shared" si="7"/>
        <v>0</v>
      </c>
      <c r="I36" s="2">
        <f t="shared" si="7"/>
        <v>300</v>
      </c>
    </row>
    <row r="37" spans="1:15" x14ac:dyDescent="0.25">
      <c r="D37" s="2">
        <f>+D30*2</f>
        <v>0.66666666666666663</v>
      </c>
      <c r="E37" s="2">
        <f t="shared" ref="E37:I37" si="8">+E30*2</f>
        <v>2</v>
      </c>
      <c r="F37" s="2">
        <f t="shared" si="8"/>
        <v>0</v>
      </c>
      <c r="G37" s="2">
        <f t="shared" si="8"/>
        <v>0</v>
      </c>
      <c r="H37" s="2">
        <f t="shared" si="8"/>
        <v>0.66666666666666663</v>
      </c>
      <c r="I37" s="2">
        <f t="shared" si="8"/>
        <v>186.66666666666666</v>
      </c>
      <c r="K37" t="s">
        <v>50</v>
      </c>
    </row>
    <row r="38" spans="1:15" x14ac:dyDescent="0.25">
      <c r="D38" s="22">
        <f>+D36-D37</f>
        <v>2.3333333333333335</v>
      </c>
      <c r="E38" s="31">
        <f t="shared" ref="E38" si="9">+E36-E37</f>
        <v>0</v>
      </c>
      <c r="F38" s="31">
        <f t="shared" ref="F38" si="10">+F36-F37</f>
        <v>0</v>
      </c>
      <c r="G38" s="31">
        <f t="shared" ref="G38" si="11">+G36-G37</f>
        <v>1</v>
      </c>
      <c r="H38" s="31">
        <f t="shared" ref="H38" si="12">+H36-H37</f>
        <v>-0.66666666666666663</v>
      </c>
      <c r="I38" s="31">
        <f t="shared" ref="I38" si="13">+I36-I37</f>
        <v>113.33333333333334</v>
      </c>
      <c r="K38" t="s">
        <v>51</v>
      </c>
    </row>
    <row r="40" spans="1:15" ht="15.75" thickBot="1" x14ac:dyDescent="0.3"/>
    <row r="41" spans="1:15" x14ac:dyDescent="0.25">
      <c r="A41" s="2" t="s">
        <v>8</v>
      </c>
      <c r="B41" s="6"/>
      <c r="C41" s="6"/>
      <c r="D41" s="10">
        <v>80</v>
      </c>
      <c r="E41" s="12">
        <v>200</v>
      </c>
      <c r="F41" s="12">
        <v>0</v>
      </c>
      <c r="G41" s="12">
        <v>0</v>
      </c>
      <c r="H41" s="12">
        <v>0</v>
      </c>
      <c r="I41" s="13"/>
    </row>
    <row r="42" spans="1:15" ht="15.75" thickBot="1" x14ac:dyDescent="0.3">
      <c r="A42" s="2"/>
      <c r="B42" s="7" t="s">
        <v>9</v>
      </c>
      <c r="C42" s="6" t="s">
        <v>10</v>
      </c>
      <c r="D42" s="9" t="s">
        <v>11</v>
      </c>
      <c r="E42" s="15" t="s">
        <v>12</v>
      </c>
      <c r="F42" s="15" t="s">
        <v>13</v>
      </c>
      <c r="G42" s="15" t="s">
        <v>14</v>
      </c>
      <c r="H42" s="15" t="s">
        <v>15</v>
      </c>
      <c r="I42" s="16" t="s">
        <v>16</v>
      </c>
      <c r="K42" s="15" t="s">
        <v>17</v>
      </c>
    </row>
    <row r="43" spans="1:15" x14ac:dyDescent="0.25">
      <c r="A43" s="3">
        <v>0</v>
      </c>
      <c r="B43" s="5">
        <v>0</v>
      </c>
      <c r="C43" s="5" t="s">
        <v>13</v>
      </c>
      <c r="D43" s="10">
        <f>+D34</f>
        <v>0.66666666666666674</v>
      </c>
      <c r="E43" s="8">
        <f t="shared" ref="E43:I43" si="14">+E34</f>
        <v>0</v>
      </c>
      <c r="F43" s="8">
        <f t="shared" si="14"/>
        <v>1</v>
      </c>
      <c r="G43" s="8">
        <f t="shared" si="14"/>
        <v>0</v>
      </c>
      <c r="H43" s="8">
        <f t="shared" si="14"/>
        <v>-0.33333333333333331</v>
      </c>
      <c r="I43" s="35">
        <f t="shared" si="14"/>
        <v>16.666666666666671</v>
      </c>
      <c r="K43" s="15">
        <f>+I43/D43</f>
        <v>25.000000000000004</v>
      </c>
    </row>
    <row r="44" spans="1:15" x14ac:dyDescent="0.25">
      <c r="A44" s="4">
        <v>0</v>
      </c>
      <c r="B44" s="2">
        <v>1</v>
      </c>
      <c r="C44" s="2" t="s">
        <v>14</v>
      </c>
      <c r="D44" s="9">
        <f>+D38</f>
        <v>2.3333333333333335</v>
      </c>
      <c r="E44" s="15">
        <f t="shared" ref="E44:I44" si="15">+E38</f>
        <v>0</v>
      </c>
      <c r="F44" s="15">
        <f t="shared" si="15"/>
        <v>0</v>
      </c>
      <c r="G44" s="15">
        <f t="shared" si="15"/>
        <v>1</v>
      </c>
      <c r="H44" s="15">
        <f t="shared" si="15"/>
        <v>-0.66666666666666663</v>
      </c>
      <c r="I44" s="16">
        <f t="shared" si="15"/>
        <v>113.33333333333334</v>
      </c>
      <c r="K44" s="15">
        <f t="shared" ref="K44:K45" si="16">+I44/D44</f>
        <v>48.571428571428569</v>
      </c>
    </row>
    <row r="45" spans="1:15" ht="15.75" thickBot="1" x14ac:dyDescent="0.3">
      <c r="A45" s="25">
        <v>200</v>
      </c>
      <c r="B45" s="17">
        <v>2</v>
      </c>
      <c r="C45" s="17" t="s">
        <v>12</v>
      </c>
      <c r="D45" s="29">
        <f>+C30:I30</f>
        <v>0.33333333333333331</v>
      </c>
      <c r="E45" s="17">
        <f>+E30</f>
        <v>1</v>
      </c>
      <c r="F45" s="17">
        <f>+F30</f>
        <v>0</v>
      </c>
      <c r="G45" s="17">
        <f t="shared" ref="G45:I45" si="17">+G30</f>
        <v>0</v>
      </c>
      <c r="H45" s="17">
        <f t="shared" si="17"/>
        <v>0.33333333333333331</v>
      </c>
      <c r="I45" s="32">
        <f t="shared" si="17"/>
        <v>93.333333333333329</v>
      </c>
      <c r="K45" s="15">
        <f t="shared" si="16"/>
        <v>280</v>
      </c>
    </row>
    <row r="46" spans="1:15" ht="15.75" thickBot="1" x14ac:dyDescent="0.3">
      <c r="C46" s="2" t="s">
        <v>18</v>
      </c>
      <c r="D46" s="33">
        <f>+D43*$A43+D44*$A44+D45*$A45</f>
        <v>66.666666666666657</v>
      </c>
      <c r="E46" s="19">
        <f t="shared" ref="E46:I46" si="18">+E43*$A43+E44*$A44+E45*$A45</f>
        <v>200</v>
      </c>
      <c r="F46" s="19">
        <f t="shared" si="18"/>
        <v>0</v>
      </c>
      <c r="G46" s="19">
        <f t="shared" si="18"/>
        <v>0</v>
      </c>
      <c r="H46" s="19">
        <f t="shared" si="18"/>
        <v>66.666666666666657</v>
      </c>
      <c r="I46" s="20">
        <f t="shared" si="18"/>
        <v>18666.666666666664</v>
      </c>
    </row>
    <row r="47" spans="1:15" ht="15.75" thickBot="1" x14ac:dyDescent="0.3">
      <c r="C47" s="2" t="s">
        <v>19</v>
      </c>
      <c r="D47" s="34">
        <f>+D41-D46</f>
        <v>13.333333333333343</v>
      </c>
      <c r="E47" s="19">
        <f t="shared" ref="E47:H47" si="19">+E41-E46</f>
        <v>0</v>
      </c>
      <c r="F47" s="19">
        <f t="shared" si="19"/>
        <v>0</v>
      </c>
      <c r="G47" s="19">
        <f t="shared" si="19"/>
        <v>0</v>
      </c>
      <c r="H47" s="19">
        <f t="shared" si="19"/>
        <v>-66.666666666666657</v>
      </c>
      <c r="I47" s="20"/>
    </row>
    <row r="48" spans="1:15" x14ac:dyDescent="0.25">
      <c r="A48" t="s">
        <v>52</v>
      </c>
      <c r="O48" t="s">
        <v>53</v>
      </c>
    </row>
    <row r="50" spans="1:9" x14ac:dyDescent="0.25">
      <c r="C50" t="s">
        <v>21</v>
      </c>
      <c r="D50" s="2">
        <f>+D43*3/2</f>
        <v>1</v>
      </c>
      <c r="E50" s="2">
        <f t="shared" ref="E50:I50" si="20">+E43*3/2</f>
        <v>0</v>
      </c>
      <c r="F50" s="2">
        <f t="shared" si="20"/>
        <v>1.5</v>
      </c>
      <c r="G50" s="2">
        <f t="shared" si="20"/>
        <v>0</v>
      </c>
      <c r="H50" s="2">
        <f t="shared" si="20"/>
        <v>-0.5</v>
      </c>
      <c r="I50" s="2">
        <f t="shared" si="20"/>
        <v>25.000000000000007</v>
      </c>
    </row>
    <row r="52" spans="1:9" x14ac:dyDescent="0.25">
      <c r="A52" t="s">
        <v>24</v>
      </c>
      <c r="D52">
        <f>+D44</f>
        <v>2.3333333333333335</v>
      </c>
      <c r="E52">
        <f t="shared" ref="E52:I52" si="21">+E44</f>
        <v>0</v>
      </c>
      <c r="F52">
        <f t="shared" si="21"/>
        <v>0</v>
      </c>
      <c r="G52">
        <f t="shared" si="21"/>
        <v>1</v>
      </c>
      <c r="H52">
        <f t="shared" si="21"/>
        <v>-0.66666666666666663</v>
      </c>
      <c r="I52">
        <f t="shared" si="21"/>
        <v>113.33333333333334</v>
      </c>
    </row>
    <row r="53" spans="1:9" x14ac:dyDescent="0.25">
      <c r="D53">
        <f>+$D$52*D50</f>
        <v>2.3333333333333335</v>
      </c>
      <c r="E53">
        <f t="shared" ref="E53:I53" si="22">+$D$52*E50</f>
        <v>0</v>
      </c>
      <c r="F53">
        <f t="shared" si="22"/>
        <v>3.5</v>
      </c>
      <c r="G53">
        <f t="shared" si="22"/>
        <v>0</v>
      </c>
      <c r="H53">
        <f t="shared" si="22"/>
        <v>-1.1666666666666667</v>
      </c>
      <c r="I53">
        <f t="shared" si="22"/>
        <v>58.333333333333357</v>
      </c>
    </row>
    <row r="54" spans="1:9" x14ac:dyDescent="0.25">
      <c r="A54" t="s">
        <v>54</v>
      </c>
      <c r="D54" s="22">
        <f>+D52-D53</f>
        <v>0</v>
      </c>
      <c r="E54" s="31">
        <f t="shared" ref="E54" si="23">+E52-E53</f>
        <v>0</v>
      </c>
      <c r="F54" s="31">
        <f t="shared" ref="F54" si="24">+F52-F53</f>
        <v>-3.5</v>
      </c>
      <c r="G54" s="31">
        <f t="shared" ref="G54" si="25">+G52-G53</f>
        <v>1</v>
      </c>
      <c r="H54" s="31">
        <f t="shared" ref="H54" si="26">+H52-H53</f>
        <v>0.50000000000000011</v>
      </c>
      <c r="I54" s="31">
        <f t="shared" ref="I54" si="27">+I52-I53</f>
        <v>54.999999999999986</v>
      </c>
    </row>
    <row r="55" spans="1:9" x14ac:dyDescent="0.25">
      <c r="A55" t="s">
        <v>55</v>
      </c>
    </row>
    <row r="56" spans="1:9" x14ac:dyDescent="0.25">
      <c r="A56" t="s">
        <v>25</v>
      </c>
      <c r="D56">
        <f>+D45</f>
        <v>0.33333333333333331</v>
      </c>
      <c r="E56">
        <f t="shared" ref="E56:I56" si="28">+E45</f>
        <v>1</v>
      </c>
      <c r="F56">
        <f t="shared" si="28"/>
        <v>0</v>
      </c>
      <c r="G56">
        <f t="shared" si="28"/>
        <v>0</v>
      </c>
      <c r="H56">
        <f t="shared" si="28"/>
        <v>0.33333333333333331</v>
      </c>
      <c r="I56">
        <f t="shared" si="28"/>
        <v>93.333333333333329</v>
      </c>
    </row>
    <row r="57" spans="1:9" x14ac:dyDescent="0.25">
      <c r="D57">
        <f>+D50*$D$56</f>
        <v>0.33333333333333331</v>
      </c>
      <c r="E57">
        <f t="shared" ref="E57:I57" si="29">+E50*$D$56</f>
        <v>0</v>
      </c>
      <c r="F57">
        <f t="shared" si="29"/>
        <v>0.5</v>
      </c>
      <c r="G57">
        <f t="shared" si="29"/>
        <v>0</v>
      </c>
      <c r="H57">
        <f t="shared" si="29"/>
        <v>-0.16666666666666666</v>
      </c>
      <c r="I57">
        <f t="shared" si="29"/>
        <v>8.3333333333333357</v>
      </c>
    </row>
    <row r="58" spans="1:9" x14ac:dyDescent="0.25">
      <c r="D58" s="22">
        <f>+D56-D57</f>
        <v>0</v>
      </c>
      <c r="E58" s="31">
        <f t="shared" ref="E58" si="30">+E56-E57</f>
        <v>1</v>
      </c>
      <c r="F58" s="31">
        <f t="shared" ref="F58" si="31">+F56-F57</f>
        <v>-0.5</v>
      </c>
      <c r="G58" s="31">
        <f t="shared" ref="G58" si="32">+G56-G57</f>
        <v>0</v>
      </c>
      <c r="H58" s="31">
        <f t="shared" ref="H58" si="33">+H56-H57</f>
        <v>0.5</v>
      </c>
      <c r="I58" s="31">
        <f t="shared" ref="I58" si="34">+I56-I57</f>
        <v>85</v>
      </c>
    </row>
    <row r="59" spans="1:9" ht="15.75" thickBot="1" x14ac:dyDescent="0.3"/>
    <row r="60" spans="1:9" x14ac:dyDescent="0.25">
      <c r="A60" s="2" t="s">
        <v>8</v>
      </c>
      <c r="B60" s="6"/>
      <c r="C60" s="6"/>
      <c r="D60" s="11">
        <v>80</v>
      </c>
      <c r="E60" s="12">
        <v>200</v>
      </c>
      <c r="F60" s="12">
        <v>0</v>
      </c>
      <c r="G60" s="12">
        <v>0</v>
      </c>
      <c r="H60" s="12">
        <v>0</v>
      </c>
      <c r="I60" s="13"/>
    </row>
    <row r="61" spans="1:9" ht="15.75" thickBot="1" x14ac:dyDescent="0.3">
      <c r="A61" s="2"/>
      <c r="B61" s="7" t="s">
        <v>9</v>
      </c>
      <c r="C61" s="6" t="s">
        <v>10</v>
      </c>
      <c r="D61" s="14" t="s">
        <v>11</v>
      </c>
      <c r="E61" s="15" t="s">
        <v>12</v>
      </c>
      <c r="F61" s="15" t="s">
        <v>13</v>
      </c>
      <c r="G61" s="15" t="s">
        <v>14</v>
      </c>
      <c r="H61" s="15" t="s">
        <v>15</v>
      </c>
      <c r="I61" s="16" t="s">
        <v>16</v>
      </c>
    </row>
    <row r="62" spans="1:9" x14ac:dyDescent="0.25">
      <c r="A62" s="3">
        <v>80</v>
      </c>
      <c r="B62" s="5">
        <v>0</v>
      </c>
      <c r="C62" s="5" t="s">
        <v>11</v>
      </c>
      <c r="D62" s="11">
        <f>+D50</f>
        <v>1</v>
      </c>
      <c r="E62" s="12">
        <f t="shared" ref="E62:I62" si="35">+E50</f>
        <v>0</v>
      </c>
      <c r="F62" s="12">
        <f t="shared" si="35"/>
        <v>1.5</v>
      </c>
      <c r="G62" s="12">
        <f t="shared" si="35"/>
        <v>0</v>
      </c>
      <c r="H62" s="12">
        <f t="shared" si="35"/>
        <v>-0.5</v>
      </c>
      <c r="I62" s="21">
        <f t="shared" si="35"/>
        <v>25.000000000000007</v>
      </c>
    </row>
    <row r="63" spans="1:9" x14ac:dyDescent="0.25">
      <c r="A63" s="4">
        <v>0</v>
      </c>
      <c r="B63" s="2">
        <v>1</v>
      </c>
      <c r="C63" s="2" t="s">
        <v>14</v>
      </c>
      <c r="D63" s="14">
        <f>+D54</f>
        <v>0</v>
      </c>
      <c r="E63" s="15">
        <f t="shared" ref="E63:I63" si="36">+E54</f>
        <v>0</v>
      </c>
      <c r="F63" s="15">
        <f t="shared" si="36"/>
        <v>-3.5</v>
      </c>
      <c r="G63" s="15">
        <f t="shared" si="36"/>
        <v>1</v>
      </c>
      <c r="H63" s="15">
        <f t="shared" si="36"/>
        <v>0.50000000000000011</v>
      </c>
      <c r="I63" s="16">
        <f t="shared" si="36"/>
        <v>54.999999999999986</v>
      </c>
    </row>
    <row r="64" spans="1:9" ht="15.75" thickBot="1" x14ac:dyDescent="0.3">
      <c r="A64" s="25">
        <v>200</v>
      </c>
      <c r="B64" s="17">
        <v>2</v>
      </c>
      <c r="C64" s="17" t="s">
        <v>12</v>
      </c>
      <c r="D64" s="25">
        <f>+D58</f>
        <v>0</v>
      </c>
      <c r="E64" s="17">
        <f t="shared" ref="E64:I64" si="37">+E58</f>
        <v>1</v>
      </c>
      <c r="F64" s="17">
        <f t="shared" si="37"/>
        <v>-0.5</v>
      </c>
      <c r="G64" s="17">
        <f t="shared" si="37"/>
        <v>0</v>
      </c>
      <c r="H64" s="17">
        <f t="shared" si="37"/>
        <v>0.5</v>
      </c>
      <c r="I64" s="32">
        <f t="shared" si="37"/>
        <v>85</v>
      </c>
    </row>
    <row r="65" spans="3:9" ht="15.75" thickBot="1" x14ac:dyDescent="0.3">
      <c r="C65" s="2" t="s">
        <v>18</v>
      </c>
      <c r="D65" s="18">
        <f>+D62*$A62+D63*$A63+D64*$A64</f>
        <v>80</v>
      </c>
      <c r="E65" s="19">
        <f t="shared" ref="E65" si="38">+E62*$A62+E63*$A63+E64*$A64</f>
        <v>200</v>
      </c>
      <c r="F65" s="19">
        <f t="shared" ref="F65" si="39">+F62*$A62+F63*$A63+F64*$A64</f>
        <v>20</v>
      </c>
      <c r="G65" s="19">
        <f t="shared" ref="G65" si="40">+G62*$A62+G63*$A63+G64*$A64</f>
        <v>0</v>
      </c>
      <c r="H65" s="19">
        <f t="shared" ref="H65" si="41">+H62*$A62+H63*$A63+H64*$A64</f>
        <v>60</v>
      </c>
      <c r="I65" s="20">
        <f>+I62*$A62+I63*$A63+I64*$A64</f>
        <v>19000</v>
      </c>
    </row>
    <row r="66" spans="3:9" ht="15.75" thickBot="1" x14ac:dyDescent="0.3">
      <c r="C66" s="2" t="s">
        <v>19</v>
      </c>
      <c r="D66" s="18">
        <f>+D60-D65</f>
        <v>0</v>
      </c>
      <c r="E66" s="19">
        <f t="shared" ref="E66" si="42">+E60-E65</f>
        <v>0</v>
      </c>
      <c r="F66" s="19">
        <f t="shared" ref="F66" si="43">+F60-F65</f>
        <v>-20</v>
      </c>
      <c r="G66" s="19">
        <f t="shared" ref="G66" si="44">+G60-G65</f>
        <v>0</v>
      </c>
      <c r="H66" s="19">
        <f t="shared" ref="H66" si="45">+H60-H65</f>
        <v>-60</v>
      </c>
      <c r="I66" s="20"/>
    </row>
    <row r="71" spans="3:9" x14ac:dyDescent="0.25">
      <c r="C71" s="2" t="s">
        <v>11</v>
      </c>
      <c r="D71">
        <v>25</v>
      </c>
    </row>
    <row r="72" spans="3:9" x14ac:dyDescent="0.25">
      <c r="C72" s="2" t="s">
        <v>12</v>
      </c>
      <c r="D72">
        <v>85</v>
      </c>
      <c r="F72" t="s">
        <v>26</v>
      </c>
      <c r="H72">
        <f>80*D71+200*D72</f>
        <v>19000</v>
      </c>
      <c r="I72" t="s">
        <v>27</v>
      </c>
    </row>
    <row r="73" spans="3:9" x14ac:dyDescent="0.25">
      <c r="C73" s="2" t="s">
        <v>26</v>
      </c>
      <c r="D73">
        <v>19000</v>
      </c>
      <c r="F73" t="s">
        <v>28</v>
      </c>
      <c r="H73">
        <f>+D71+D72+D74</f>
        <v>110</v>
      </c>
      <c r="I73" t="s">
        <v>27</v>
      </c>
    </row>
    <row r="74" spans="3:9" x14ac:dyDescent="0.25">
      <c r="C74" s="2" t="s">
        <v>13</v>
      </c>
      <c r="D74">
        <v>0</v>
      </c>
      <c r="F74" t="s">
        <v>29</v>
      </c>
      <c r="H74">
        <f>3*D71+2*D72+D75</f>
        <v>300</v>
      </c>
      <c r="I74" t="s">
        <v>27</v>
      </c>
    </row>
    <row r="75" spans="3:9" x14ac:dyDescent="0.25">
      <c r="C75" s="2" t="s">
        <v>14</v>
      </c>
      <c r="D75">
        <v>55</v>
      </c>
      <c r="F75" t="s">
        <v>30</v>
      </c>
      <c r="H75">
        <f>+D71+3*D72+D76</f>
        <v>280</v>
      </c>
      <c r="I75" t="s">
        <v>27</v>
      </c>
    </row>
    <row r="76" spans="3:9" x14ac:dyDescent="0.25">
      <c r="C76" s="2" t="s">
        <v>15</v>
      </c>
      <c r="D76"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Solución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</dc:creator>
  <cp:keywords/>
  <dc:description/>
  <cp:lastModifiedBy>Santiago Aguirre</cp:lastModifiedBy>
  <cp:revision/>
  <dcterms:created xsi:type="dcterms:W3CDTF">2015-06-05T18:19:34Z</dcterms:created>
  <dcterms:modified xsi:type="dcterms:W3CDTF">2024-05-14T04:06:22Z</dcterms:modified>
  <cp:category/>
  <cp:contentStatus/>
</cp:coreProperties>
</file>