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cd210b446d483b16/Documentos/Universidad/Modelamiento y simulacion/"/>
    </mc:Choice>
  </mc:AlternateContent>
  <xr:revisionPtr revIDLastSave="4" documentId="8_{D8D3B330-C102-4537-82CB-2B733E4F9A42}" xr6:coauthVersionLast="47" xr6:coauthVersionMax="47" xr10:uidLastSave="{F17DE796-ABA7-4DF5-B406-979CFC822E0B}"/>
  <bookViews>
    <workbookView xWindow="-120" yWindow="-120" windowWidth="20730" windowHeight="11760" xr2:uid="{00000000-000D-0000-FFFF-FFFF00000000}"/>
  </bookViews>
  <sheets>
    <sheet name="Normal" sheetId="4" r:id="rId1"/>
    <sheet name="Exponencial" sheetId="3" r:id="rId2"/>
    <sheet name="Uniform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3" l="1"/>
  <c r="B17" i="3" s="1"/>
  <c r="B17" i="4" l="1"/>
  <c r="B16" i="4"/>
  <c r="B13" i="4"/>
  <c r="E12" i="4" s="1"/>
  <c r="B12" i="4"/>
  <c r="B13" i="3"/>
  <c r="E12" i="3" s="1"/>
  <c r="B12" i="3"/>
  <c r="B14" i="3" s="1"/>
  <c r="B13" i="1"/>
  <c r="E12" i="1" s="1"/>
  <c r="B12" i="1"/>
  <c r="B14" i="1" l="1"/>
  <c r="B15" i="1" s="1"/>
  <c r="F12" i="1" s="1"/>
  <c r="B14" i="4"/>
  <c r="B15" i="4" s="1"/>
  <c r="F12" i="4" s="1"/>
  <c r="B15" i="3"/>
  <c r="G12" i="1" l="1"/>
  <c r="H12" i="1" s="1"/>
  <c r="J12" i="1"/>
  <c r="E13" i="1"/>
  <c r="F13" i="1" s="1"/>
  <c r="J12" i="4"/>
  <c r="K12" i="4" s="1"/>
  <c r="E13" i="4"/>
  <c r="F13" i="4" s="1"/>
  <c r="G12" i="4"/>
  <c r="H12" i="4" s="1"/>
  <c r="F12" i="3"/>
  <c r="E13" i="3" s="1"/>
  <c r="F13" i="3" s="1"/>
  <c r="E14" i="3" s="1"/>
  <c r="F14" i="3" s="1"/>
  <c r="E15" i="3" s="1"/>
  <c r="F15" i="3" s="1"/>
  <c r="E16" i="3" s="1"/>
  <c r="E14" i="1" l="1"/>
  <c r="F14" i="1" s="1"/>
  <c r="J13" i="1"/>
  <c r="G13" i="1"/>
  <c r="H13" i="1" s="1"/>
  <c r="E14" i="4"/>
  <c r="F14" i="4" s="1"/>
  <c r="G13" i="4"/>
  <c r="H13" i="4" s="1"/>
  <c r="J13" i="4"/>
  <c r="K13" i="4" s="1"/>
  <c r="G12" i="3"/>
  <c r="G13" i="3" s="1"/>
  <c r="G14" i="3" s="1"/>
  <c r="G15" i="3" s="1"/>
  <c r="G16" i="3" s="1"/>
  <c r="J12" i="3"/>
  <c r="J13" i="3"/>
  <c r="F16" i="3"/>
  <c r="J16" i="3" s="1"/>
  <c r="J15" i="3"/>
  <c r="J14" i="3"/>
  <c r="E15" i="1" l="1"/>
  <c r="F15" i="1" s="1"/>
  <c r="J14" i="1"/>
  <c r="G14" i="1"/>
  <c r="H14" i="1" s="1"/>
  <c r="G14" i="4"/>
  <c r="G15" i="4" s="1"/>
  <c r="E15" i="4"/>
  <c r="F15" i="4" s="1"/>
  <c r="J14" i="4"/>
  <c r="K14" i="4" s="1"/>
  <c r="G19" i="3"/>
  <c r="H12" i="3"/>
  <c r="E16" i="1" l="1"/>
  <c r="F16" i="1" s="1"/>
  <c r="G15" i="1"/>
  <c r="H15" i="1" s="1"/>
  <c r="J15" i="1"/>
  <c r="H14" i="4"/>
  <c r="E16" i="4"/>
  <c r="F16" i="4" s="1"/>
  <c r="J15" i="4"/>
  <c r="K15" i="4" s="1"/>
  <c r="H13" i="3"/>
  <c r="I12" i="3"/>
  <c r="K12" i="3" s="1"/>
  <c r="G16" i="1" l="1"/>
  <c r="G19" i="1" s="1"/>
  <c r="J16" i="1"/>
  <c r="H15" i="4"/>
  <c r="J16" i="4"/>
  <c r="K16" i="4" s="1"/>
  <c r="G16" i="4"/>
  <c r="G17" i="4" s="1"/>
  <c r="I13" i="3"/>
  <c r="K13" i="3" s="1"/>
  <c r="H14" i="3"/>
  <c r="I12" i="1" l="1"/>
  <c r="K12" i="1" s="1"/>
  <c r="I13" i="1"/>
  <c r="K13" i="1" s="1"/>
  <c r="I14" i="1"/>
  <c r="K14" i="1" s="1"/>
  <c r="H16" i="1"/>
  <c r="I16" i="1" s="1"/>
  <c r="K16" i="1" s="1"/>
  <c r="I15" i="1"/>
  <c r="K15" i="1" s="1"/>
  <c r="I12" i="4"/>
  <c r="L12" i="4" s="1"/>
  <c r="G19" i="4" s="1"/>
  <c r="J21" i="4" s="1"/>
  <c r="I13" i="4"/>
  <c r="L13" i="4" s="1"/>
  <c r="I15" i="4"/>
  <c r="L15" i="4" s="1"/>
  <c r="H16" i="4"/>
  <c r="I16" i="4" s="1"/>
  <c r="L16" i="4" s="1"/>
  <c r="I14" i="4"/>
  <c r="L14" i="4" s="1"/>
  <c r="H15" i="3"/>
  <c r="I14" i="3"/>
  <c r="K14" i="3" s="1"/>
  <c r="K20" i="1" l="1"/>
  <c r="K26" i="1" s="1"/>
  <c r="I15" i="3"/>
  <c r="K15" i="3" s="1"/>
  <c r="H16" i="3"/>
  <c r="I16" i="3" s="1"/>
  <c r="K16" i="3" s="1"/>
  <c r="K20" i="3" l="1"/>
  <c r="K26" i="3" s="1"/>
</calcChain>
</file>

<file path=xl/sharedStrings.xml><?xml version="1.0" encoding="utf-8"?>
<sst xmlns="http://schemas.openxmlformats.org/spreadsheetml/2006/main" count="53" uniqueCount="20">
  <si>
    <t>n</t>
  </si>
  <si>
    <t>k</t>
  </si>
  <si>
    <t>Xmayor</t>
  </si>
  <si>
    <t>Xmenor</t>
  </si>
  <si>
    <t>R</t>
  </si>
  <si>
    <t>A</t>
  </si>
  <si>
    <t>Li</t>
  </si>
  <si>
    <t>LS</t>
  </si>
  <si>
    <t>fOi</t>
  </si>
  <si>
    <t>FOA</t>
  </si>
  <si>
    <t>POA</t>
  </si>
  <si>
    <t>PEA</t>
  </si>
  <si>
    <t>|POA-PEA|</t>
  </si>
  <si>
    <t>MD</t>
  </si>
  <si>
    <t>MDT</t>
  </si>
  <si>
    <t>Decisión Ho</t>
  </si>
  <si>
    <t>media</t>
  </si>
  <si>
    <t>Lamda</t>
  </si>
  <si>
    <t>Z</t>
  </si>
  <si>
    <t>Desviacion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</si>
</sst>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2"/>
  <sheetViews>
    <sheetView tabSelected="1" zoomScale="90" zoomScaleNormal="90" workbookViewId="0">
      <selection activeCell="L20" sqref="L20"/>
    </sheetView>
  </sheetViews>
  <sheetFormatPr baseColWidth="10" defaultRowHeight="15" x14ac:dyDescent="0.25"/>
  <cols>
    <col min="1" max="1" width="19.28515625" customWidth="1"/>
    <col min="12" max="12" width="12.28515625" bestFit="1" customWidth="1"/>
  </cols>
  <sheetData>
    <row r="3" spans="1:15" x14ac:dyDescent="0.25">
      <c r="E3" s="1">
        <v>0.89195602531715323</v>
      </c>
      <c r="F3" s="1">
        <v>0.77307115657148273</v>
      </c>
      <c r="G3" s="1">
        <v>0.72672671946100564</v>
      </c>
      <c r="H3" s="1">
        <v>0.3330697166482457</v>
      </c>
      <c r="I3" s="1">
        <v>0.66497635742884142</v>
      </c>
      <c r="J3" s="1">
        <v>0.45384936294881584</v>
      </c>
      <c r="K3" s="1"/>
      <c r="L3" s="1"/>
      <c r="M3" s="1"/>
      <c r="N3" s="1"/>
      <c r="O3" s="1"/>
    </row>
    <row r="4" spans="1:15" x14ac:dyDescent="0.25">
      <c r="E4" s="1">
        <v>0.34556729959549415</v>
      </c>
      <c r="F4" s="1">
        <v>0.37344558095373515</v>
      </c>
      <c r="G4" s="1">
        <v>0.21483465319180794</v>
      </c>
      <c r="H4" s="1">
        <v>0.37340958287280834</v>
      </c>
      <c r="I4" s="1">
        <v>0.67107560238770247</v>
      </c>
      <c r="J4" s="1">
        <v>0.3929007403870628</v>
      </c>
      <c r="K4" s="1"/>
      <c r="L4" s="1"/>
      <c r="M4" s="1"/>
      <c r="N4" s="1"/>
      <c r="O4" s="1"/>
    </row>
    <row r="5" spans="1:15" x14ac:dyDescent="0.25">
      <c r="E5" s="1">
        <v>0.68584915655402057</v>
      </c>
      <c r="F5" s="1">
        <v>0.3828061905100455</v>
      </c>
      <c r="G5" s="1">
        <v>0.41753299646186548</v>
      </c>
      <c r="H5" s="1">
        <v>0.38190623848687544</v>
      </c>
      <c r="I5" s="1">
        <v>0.82355672635922872</v>
      </c>
      <c r="J5" s="1">
        <v>0.86918517634323678</v>
      </c>
      <c r="K5" s="1"/>
      <c r="L5" s="1"/>
      <c r="M5" s="1"/>
      <c r="N5" s="1"/>
      <c r="O5" s="1"/>
    </row>
    <row r="6" spans="1:15" x14ac:dyDescent="0.25">
      <c r="E6" s="1">
        <v>0.19289558051718103</v>
      </c>
      <c r="F6" s="1">
        <v>0.61682142941780427</v>
      </c>
      <c r="G6" s="1">
        <v>0.48499157821330385</v>
      </c>
      <c r="H6" s="1">
        <v>0.5943226288385528</v>
      </c>
      <c r="I6" s="1">
        <v>0.63558482564738483</v>
      </c>
      <c r="J6" s="1">
        <v>0.77629607524758626</v>
      </c>
      <c r="K6" s="1"/>
      <c r="L6" s="1"/>
      <c r="M6" s="1"/>
      <c r="N6" s="1"/>
      <c r="O6" s="1"/>
    </row>
    <row r="7" spans="1:15" x14ac:dyDescent="0.25">
      <c r="E7" s="1">
        <v>0.86905617959619264</v>
      </c>
      <c r="F7" s="1">
        <v>0.46720240211177355</v>
      </c>
      <c r="G7" s="1">
        <v>0.17145612199926319</v>
      </c>
      <c r="H7" s="1">
        <v>0.90473238763048691</v>
      </c>
      <c r="I7" s="1">
        <v>0.93628730785128589</v>
      </c>
      <c r="J7" s="1">
        <v>0.45406854785632333</v>
      </c>
      <c r="K7" s="1"/>
      <c r="L7" s="1"/>
      <c r="M7" s="1"/>
      <c r="N7" s="1"/>
      <c r="O7" s="1"/>
    </row>
    <row r="10" spans="1:15" x14ac:dyDescent="0.25">
      <c r="A10" s="2" t="s">
        <v>0</v>
      </c>
      <c r="B10" s="3">
        <v>30</v>
      </c>
    </row>
    <row r="11" spans="1:15" x14ac:dyDescent="0.25">
      <c r="A11" s="2" t="s">
        <v>1</v>
      </c>
      <c r="B11" s="3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3" t="s">
        <v>18</v>
      </c>
      <c r="K11" s="3" t="s">
        <v>11</v>
      </c>
      <c r="L11" s="3" t="s">
        <v>12</v>
      </c>
      <c r="M11" s="6"/>
    </row>
    <row r="12" spans="1:15" x14ac:dyDescent="0.25">
      <c r="A12" s="2" t="s">
        <v>2</v>
      </c>
      <c r="B12" s="4">
        <f>MAX(E3:O7)</f>
        <v>0.93628730785128589</v>
      </c>
      <c r="E12" s="4">
        <f>$B$13</f>
        <v>0.17145612199926319</v>
      </c>
      <c r="F12" s="4">
        <f>E12+$B$15</f>
        <v>0.32442235916966772</v>
      </c>
      <c r="G12" s="14">
        <f>COUNTIF($E$3:$J$7,"&lt;="&amp;F12)</f>
        <v>3</v>
      </c>
      <c r="H12" s="3">
        <f>G12</f>
        <v>3</v>
      </c>
      <c r="I12" s="3">
        <f>H12/$G$17</f>
        <v>0.1</v>
      </c>
      <c r="J12" s="4">
        <f>(F12-$B$16)/$B$17</f>
        <v>-1.0404474190863353</v>
      </c>
      <c r="K12" s="4">
        <f>NORMSDIST(J12)</f>
        <v>0.14906604039817217</v>
      </c>
      <c r="L12" s="4">
        <f>ABS(I12-K12)</f>
        <v>4.9066040398172167E-2</v>
      </c>
      <c r="M12" s="6"/>
    </row>
    <row r="13" spans="1:15" x14ac:dyDescent="0.25">
      <c r="A13" s="2" t="s">
        <v>3</v>
      </c>
      <c r="B13" s="4">
        <f>MIN(E3:O7)</f>
        <v>0.17145612199926319</v>
      </c>
      <c r="E13" s="4">
        <f>F12</f>
        <v>0.32442235916966772</v>
      </c>
      <c r="F13" s="4">
        <f>E13+$B$15</f>
        <v>0.47738859634007225</v>
      </c>
      <c r="G13" s="14">
        <f>COUNTIF($E$3:$J$7,"&lt;="&amp;F13)-SUM($G$12:G12)</f>
        <v>11</v>
      </c>
      <c r="H13" s="3">
        <f>H12+G13</f>
        <v>14</v>
      </c>
      <c r="I13" s="3">
        <f>H13/$G$17</f>
        <v>0.46666666666666667</v>
      </c>
      <c r="J13" s="4">
        <f>(F13-$B$16)/$B$17</f>
        <v>-0.37236881933614896</v>
      </c>
      <c r="K13" s="4">
        <f t="shared" ref="K13:K16" si="0">NORMSDIST(J13)</f>
        <v>0.35480913298797434</v>
      </c>
      <c r="L13" s="4">
        <f t="shared" ref="L13:L16" si="1">ABS(I13-K13)</f>
        <v>0.11185753367869233</v>
      </c>
      <c r="M13" s="6"/>
    </row>
    <row r="14" spans="1:15" x14ac:dyDescent="0.25">
      <c r="A14" s="2" t="s">
        <v>4</v>
      </c>
      <c r="B14" s="4">
        <f>B12-B13</f>
        <v>0.7648311858520227</v>
      </c>
      <c r="E14" s="4">
        <f>F13</f>
        <v>0.47738859634007225</v>
      </c>
      <c r="F14" s="4">
        <f>E14+$B$15</f>
        <v>0.63035483351047672</v>
      </c>
      <c r="G14" s="14">
        <f>COUNTIF($E$3:$J$7,"&lt;="&amp;F14)-SUM($G$12:G13)</f>
        <v>3</v>
      </c>
      <c r="H14" s="3">
        <f t="shared" ref="H14:H16" si="2">H13+G14</f>
        <v>17</v>
      </c>
      <c r="I14" s="3">
        <f>H14/$G$17</f>
        <v>0.56666666666666665</v>
      </c>
      <c r="J14" s="4">
        <f>(F14-$B$16)/$B$17</f>
        <v>0.29570978041403723</v>
      </c>
      <c r="K14" s="4">
        <f t="shared" si="0"/>
        <v>0.61627413631287342</v>
      </c>
      <c r="L14" s="4">
        <f t="shared" si="1"/>
        <v>4.960746964620677E-2</v>
      </c>
      <c r="M14" s="6"/>
    </row>
    <row r="15" spans="1:15" x14ac:dyDescent="0.25">
      <c r="A15" s="2" t="s">
        <v>5</v>
      </c>
      <c r="B15" s="4">
        <f>B14/B11</f>
        <v>0.15296623717040453</v>
      </c>
      <c r="E15" s="4">
        <f t="shared" ref="E15:E16" si="3">F14</f>
        <v>0.63035483351047672</v>
      </c>
      <c r="F15" s="4">
        <f t="shared" ref="F15:F16" si="4">E15+$B$15</f>
        <v>0.7833210706808813</v>
      </c>
      <c r="G15" s="14">
        <f>COUNTIF($E$3:$J$7,"&lt;="&amp;F15)-SUM($G$12:G14)</f>
        <v>7</v>
      </c>
      <c r="H15" s="3">
        <f t="shared" si="2"/>
        <v>24</v>
      </c>
      <c r="I15" s="3">
        <f>H15/$G$17</f>
        <v>0.8</v>
      </c>
      <c r="J15" s="4">
        <f t="shared" ref="J15:J16" si="5">(F15-$B$16)/$B$17</f>
        <v>0.96378838016422397</v>
      </c>
      <c r="K15" s="4">
        <f t="shared" si="0"/>
        <v>0.83242398324237288</v>
      </c>
      <c r="L15" s="4">
        <f t="shared" si="1"/>
        <v>3.2423983242372834E-2</v>
      </c>
      <c r="M15" s="6"/>
    </row>
    <row r="16" spans="1:15" x14ac:dyDescent="0.25">
      <c r="A16" s="12" t="s">
        <v>16</v>
      </c>
      <c r="B16" s="4">
        <f>AVERAGE(E3:O7)</f>
        <v>0.56264781158021882</v>
      </c>
      <c r="E16" s="4">
        <f t="shared" si="3"/>
        <v>0.7833210706808813</v>
      </c>
      <c r="F16" s="4">
        <f t="shared" si="4"/>
        <v>0.93628730785128589</v>
      </c>
      <c r="G16" s="14">
        <f>COUNTIF($E$3:$J$7,"&lt;="&amp;F16)-SUM($G$12:G15)</f>
        <v>6</v>
      </c>
      <c r="H16" s="3">
        <f t="shared" si="2"/>
        <v>30</v>
      </c>
      <c r="I16" s="3">
        <f>H16/$G$17</f>
        <v>1</v>
      </c>
      <c r="J16" s="4">
        <f t="shared" si="5"/>
        <v>1.6318669799144105</v>
      </c>
      <c r="K16" s="4">
        <f t="shared" si="0"/>
        <v>0.94864624428803745</v>
      </c>
      <c r="L16" s="4">
        <f t="shared" si="1"/>
        <v>5.1353755711962545E-2</v>
      </c>
      <c r="M16" s="6"/>
    </row>
    <row r="17" spans="1:13" x14ac:dyDescent="0.25">
      <c r="A17" s="12" t="s">
        <v>19</v>
      </c>
      <c r="B17" s="13">
        <f>_xlfn.STDEV.S(E3:O7)</f>
        <v>0.22896443207072184</v>
      </c>
      <c r="E17" s="4"/>
      <c r="F17" s="4"/>
      <c r="G17" s="3">
        <f>SUM(G12:G16)</f>
        <v>30</v>
      </c>
      <c r="H17" s="3"/>
      <c r="I17" s="3"/>
      <c r="J17" s="4"/>
      <c r="K17" s="4"/>
      <c r="L17" s="4"/>
      <c r="M17" s="6"/>
    </row>
    <row r="18" spans="1:13" x14ac:dyDescent="0.25">
      <c r="E18" s="5"/>
      <c r="F18" s="5"/>
      <c r="G18" s="6"/>
      <c r="H18" s="6"/>
      <c r="I18" s="6"/>
      <c r="J18" s="5"/>
      <c r="K18" s="5"/>
      <c r="L18" s="5"/>
      <c r="M18" s="6"/>
    </row>
    <row r="19" spans="1:13" x14ac:dyDescent="0.25">
      <c r="F19" s="7" t="s">
        <v>13</v>
      </c>
      <c r="G19" s="8">
        <f>MAX(L12:L18)</f>
        <v>0.11185753367869233</v>
      </c>
      <c r="K19" s="5"/>
    </row>
    <row r="21" spans="1:13" x14ac:dyDescent="0.25">
      <c r="I21" t="s">
        <v>15</v>
      </c>
      <c r="J21" s="10" t="str">
        <f>IF(G19&lt;=G22,"H0 se acepta","H0 se rechaza")</f>
        <v>H0 se acepta</v>
      </c>
    </row>
    <row r="22" spans="1:13" x14ac:dyDescent="0.25">
      <c r="F22" s="9" t="s">
        <v>14</v>
      </c>
      <c r="G22" s="9">
        <v>0.159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26"/>
  <sheetViews>
    <sheetView topLeftCell="A13" workbookViewId="0">
      <selection activeCell="E3" sqref="E3:J7"/>
    </sheetView>
  </sheetViews>
  <sheetFormatPr baseColWidth="10" defaultRowHeight="15" x14ac:dyDescent="0.25"/>
  <cols>
    <col min="11" max="11" width="12.28515625" bestFit="1" customWidth="1"/>
  </cols>
  <sheetData>
    <row r="3" spans="1:14" x14ac:dyDescent="0.25">
      <c r="E3" s="1">
        <v>0.89195602531715323</v>
      </c>
      <c r="F3" s="1">
        <v>0.77307115657148273</v>
      </c>
      <c r="G3" s="1">
        <v>0.72672671946100564</v>
      </c>
      <c r="H3" s="1">
        <v>0.3330697166482457</v>
      </c>
      <c r="I3" s="1">
        <v>0.66497635742884142</v>
      </c>
      <c r="J3" s="1">
        <v>0.45384936294881584</v>
      </c>
      <c r="K3" s="1"/>
      <c r="L3" s="1"/>
      <c r="M3" s="1"/>
      <c r="N3" s="1"/>
    </row>
    <row r="4" spans="1:14" x14ac:dyDescent="0.25">
      <c r="E4" s="1">
        <v>0.34556729959549415</v>
      </c>
      <c r="F4" s="1">
        <v>0.37344558095373515</v>
      </c>
      <c r="G4" s="1">
        <v>0.21483465319180794</v>
      </c>
      <c r="H4" s="1">
        <v>0.37340958287280834</v>
      </c>
      <c r="I4" s="1">
        <v>0.67107560238770247</v>
      </c>
      <c r="J4" s="1">
        <v>0.3929007403870628</v>
      </c>
      <c r="K4" s="1"/>
      <c r="L4" s="1"/>
      <c r="M4" s="1"/>
      <c r="N4" s="1"/>
    </row>
    <row r="5" spans="1:14" x14ac:dyDescent="0.25">
      <c r="E5" s="1">
        <v>0.68584915655402057</v>
      </c>
      <c r="F5" s="1">
        <v>0.3828061905100455</v>
      </c>
      <c r="G5" s="1">
        <v>0.41753299646186548</v>
      </c>
      <c r="H5" s="1">
        <v>0.38190623848687544</v>
      </c>
      <c r="I5" s="1">
        <v>0.82355672635922872</v>
      </c>
      <c r="J5" s="1">
        <v>0.86918517634323678</v>
      </c>
      <c r="K5" s="1"/>
      <c r="L5" s="1"/>
      <c r="M5" s="1"/>
      <c r="N5" s="1"/>
    </row>
    <row r="6" spans="1:14" x14ac:dyDescent="0.25">
      <c r="E6" s="1">
        <v>0.19289558051718103</v>
      </c>
      <c r="F6" s="1">
        <v>0.61682142941780427</v>
      </c>
      <c r="G6" s="1">
        <v>0.48499157821330385</v>
      </c>
      <c r="H6" s="1">
        <v>0.5943226288385528</v>
      </c>
      <c r="I6" s="1">
        <v>0.63558482564738483</v>
      </c>
      <c r="J6" s="1">
        <v>0.77629607524758626</v>
      </c>
      <c r="K6" s="1"/>
      <c r="L6" s="1"/>
      <c r="M6" s="1"/>
      <c r="N6" s="1"/>
    </row>
    <row r="7" spans="1:14" x14ac:dyDescent="0.25">
      <c r="E7" s="1">
        <v>0.86905617959619264</v>
      </c>
      <c r="F7" s="1">
        <v>0.46720240211177355</v>
      </c>
      <c r="G7" s="1">
        <v>0.17145612199926319</v>
      </c>
      <c r="H7" s="1">
        <v>0.90473238763048691</v>
      </c>
      <c r="I7" s="1">
        <v>0.93628730785128589</v>
      </c>
      <c r="J7" s="1">
        <v>0.45406854785632333</v>
      </c>
      <c r="K7" s="1"/>
      <c r="L7" s="1"/>
      <c r="M7" s="1"/>
      <c r="N7" s="1"/>
    </row>
    <row r="10" spans="1:14" x14ac:dyDescent="0.25">
      <c r="A10" s="2" t="s">
        <v>0</v>
      </c>
      <c r="B10" s="3">
        <v>30</v>
      </c>
    </row>
    <row r="11" spans="1:14" x14ac:dyDescent="0.25">
      <c r="A11" s="2" t="s">
        <v>1</v>
      </c>
      <c r="B11" s="3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11</v>
      </c>
      <c r="K11" s="6" t="s">
        <v>12</v>
      </c>
      <c r="L11" s="6"/>
    </row>
    <row r="12" spans="1:14" x14ac:dyDescent="0.25">
      <c r="A12" s="2" t="s">
        <v>2</v>
      </c>
      <c r="B12" s="4">
        <f>MAX(E3:N7)</f>
        <v>0.93628730785128589</v>
      </c>
      <c r="E12" s="5">
        <f>$B$13</f>
        <v>0.17145612199926319</v>
      </c>
      <c r="F12" s="5">
        <f>E12+$B$15</f>
        <v>0.32442235916966772</v>
      </c>
      <c r="G12" s="6">
        <f>COUNTIF($E$3:$J$7,"&lt;="&amp;F12)</f>
        <v>3</v>
      </c>
      <c r="H12" s="6">
        <f>G12</f>
        <v>3</v>
      </c>
      <c r="I12" s="6">
        <f>H12/$G$19</f>
        <v>0.1</v>
      </c>
      <c r="J12" s="5">
        <f>1-EXP(-$B$17*F12)</f>
        <v>0.43819437066983169</v>
      </c>
      <c r="K12" s="5">
        <f>ABS(I12-J12)</f>
        <v>0.33819437066983171</v>
      </c>
      <c r="L12" s="6"/>
    </row>
    <row r="13" spans="1:14" x14ac:dyDescent="0.25">
      <c r="A13" s="2" t="s">
        <v>3</v>
      </c>
      <c r="B13" s="4">
        <f>MIN(E3:N7)</f>
        <v>0.17145612199926319</v>
      </c>
      <c r="E13" s="5">
        <f>F12</f>
        <v>0.32442235916966772</v>
      </c>
      <c r="F13" s="5">
        <f>E13+$B$15</f>
        <v>0.47738859634007225</v>
      </c>
      <c r="G13" s="11">
        <f>COUNTIF($E$3:$J$7,"&lt;="&amp;F13)-SUM($G$12:G12)</f>
        <v>11</v>
      </c>
      <c r="H13" s="6">
        <f>H12+G13</f>
        <v>14</v>
      </c>
      <c r="I13" s="6">
        <f t="shared" ref="I13:I16" si="0">H13/$G$19</f>
        <v>0.46666666666666667</v>
      </c>
      <c r="J13" s="5">
        <f t="shared" ref="J13:J16" si="1">1-EXP(-$B$17*F13)</f>
        <v>0.57192971552577765</v>
      </c>
      <c r="K13" s="5">
        <f t="shared" ref="K13:K16" si="2">ABS(I13-J13)</f>
        <v>0.10526304885911097</v>
      </c>
      <c r="L13" s="6"/>
    </row>
    <row r="14" spans="1:14" x14ac:dyDescent="0.25">
      <c r="A14" s="2" t="s">
        <v>4</v>
      </c>
      <c r="B14" s="4">
        <f>B12-B13</f>
        <v>0.7648311858520227</v>
      </c>
      <c r="E14" s="5">
        <f t="shared" ref="E14:E16" si="3">F13</f>
        <v>0.47738859634007225</v>
      </c>
      <c r="F14" s="5">
        <f t="shared" ref="F14:F16" si="4">E14+$B$15</f>
        <v>0.63035483351047672</v>
      </c>
      <c r="G14" s="11">
        <f>COUNTIF($E$3:$J$7,"&lt;="&amp;F14)-SUM($G$12:G13)</f>
        <v>3</v>
      </c>
      <c r="H14" s="6">
        <f t="shared" ref="H14:H16" si="5">H13+G14</f>
        <v>17</v>
      </c>
      <c r="I14" s="6">
        <f t="shared" si="0"/>
        <v>0.56666666666666665</v>
      </c>
      <c r="J14" s="5">
        <f t="shared" si="1"/>
        <v>0.67382995313108429</v>
      </c>
      <c r="K14" s="5">
        <f t="shared" si="2"/>
        <v>0.10716328646441764</v>
      </c>
      <c r="L14" s="6"/>
    </row>
    <row r="15" spans="1:14" x14ac:dyDescent="0.25">
      <c r="A15" s="2" t="s">
        <v>5</v>
      </c>
      <c r="B15" s="4">
        <f>B14/B11</f>
        <v>0.15296623717040453</v>
      </c>
      <c r="E15" s="5">
        <f t="shared" si="3"/>
        <v>0.63035483351047672</v>
      </c>
      <c r="F15" s="5">
        <f t="shared" si="4"/>
        <v>0.7833210706808813</v>
      </c>
      <c r="G15" s="11">
        <f>COUNTIF($E$3:$J$7,"&lt;="&amp;F15)-SUM($G$12:G14)</f>
        <v>7</v>
      </c>
      <c r="H15" s="6">
        <f t="shared" si="5"/>
        <v>24</v>
      </c>
      <c r="I15" s="6">
        <f t="shared" si="0"/>
        <v>0.8</v>
      </c>
      <c r="J15" s="5">
        <f t="shared" si="1"/>
        <v>0.75147328994083207</v>
      </c>
      <c r="K15" s="5">
        <f t="shared" si="2"/>
        <v>4.8526710059167977E-2</v>
      </c>
      <c r="L15" s="6"/>
    </row>
    <row r="16" spans="1:14" x14ac:dyDescent="0.25">
      <c r="A16" s="12" t="s">
        <v>16</v>
      </c>
      <c r="B16" s="4">
        <f>AVERAGE(E3:J7)</f>
        <v>0.56264781158021882</v>
      </c>
      <c r="E16" s="5">
        <f t="shared" si="3"/>
        <v>0.7833210706808813</v>
      </c>
      <c r="F16" s="5">
        <f t="shared" si="4"/>
        <v>0.93628730785128589</v>
      </c>
      <c r="G16" s="11">
        <f>COUNTIF($E$3:$J$7,"&lt;="&amp;F16)-SUM($G$12:G15)</f>
        <v>6</v>
      </c>
      <c r="H16" s="6">
        <f t="shared" si="5"/>
        <v>30</v>
      </c>
      <c r="I16" s="6">
        <f t="shared" si="0"/>
        <v>1</v>
      </c>
      <c r="J16" s="5">
        <f t="shared" si="1"/>
        <v>0.81063397388645964</v>
      </c>
      <c r="K16" s="5">
        <f t="shared" si="2"/>
        <v>0.18936602611354036</v>
      </c>
      <c r="L16" s="6"/>
    </row>
    <row r="17" spans="1:12" x14ac:dyDescent="0.25">
      <c r="A17" s="12" t="s">
        <v>17</v>
      </c>
      <c r="B17" s="13">
        <f>1/B16</f>
        <v>1.7773107429165327</v>
      </c>
      <c r="E17" s="5"/>
      <c r="F17" s="5"/>
      <c r="G17" s="6"/>
      <c r="H17" s="6"/>
      <c r="I17" s="6"/>
      <c r="J17" s="5"/>
      <c r="K17" s="5"/>
      <c r="L17" s="6"/>
    </row>
    <row r="18" spans="1:12" x14ac:dyDescent="0.25">
      <c r="E18" s="5"/>
      <c r="F18" s="5"/>
      <c r="G18" s="6"/>
      <c r="H18" s="6"/>
      <c r="I18" s="6"/>
      <c r="J18" s="5"/>
      <c r="K18" s="5"/>
      <c r="L18" s="6"/>
    </row>
    <row r="19" spans="1:12" x14ac:dyDescent="0.25">
      <c r="G19" s="6">
        <f>SUM(G12:G16)</f>
        <v>30</v>
      </c>
      <c r="J19" s="5"/>
    </row>
    <row r="20" spans="1:12" x14ac:dyDescent="0.25">
      <c r="J20" s="7" t="s">
        <v>13</v>
      </c>
      <c r="K20" s="8">
        <f>MAX(K12:K18)</f>
        <v>0.33819437066983171</v>
      </c>
    </row>
    <row r="23" spans="1:12" x14ac:dyDescent="0.25">
      <c r="J23" s="9" t="s">
        <v>14</v>
      </c>
      <c r="K23" s="9">
        <v>0.159</v>
      </c>
    </row>
    <row r="26" spans="1:12" x14ac:dyDescent="0.25">
      <c r="J26" t="s">
        <v>15</v>
      </c>
      <c r="K26" s="10" t="str">
        <f>IF(K20&lt;=K23,"H0 se acepta","H0 se rechaza")</f>
        <v>H0 se rechaza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6"/>
  <sheetViews>
    <sheetView topLeftCell="A7" workbookViewId="0">
      <selection activeCell="G22" sqref="G22"/>
    </sheetView>
  </sheetViews>
  <sheetFormatPr baseColWidth="10" defaultRowHeight="15" x14ac:dyDescent="0.25"/>
  <cols>
    <col min="11" max="11" width="12.28515625" bestFit="1" customWidth="1"/>
  </cols>
  <sheetData>
    <row r="3" spans="1:14" x14ac:dyDescent="0.25">
      <c r="E3" s="1">
        <v>0.89195602531715323</v>
      </c>
      <c r="F3" s="1">
        <v>0.77307115657148273</v>
      </c>
      <c r="G3" s="1">
        <v>0.72672671946100564</v>
      </c>
      <c r="H3" s="1">
        <v>0.3330697166482457</v>
      </c>
      <c r="I3" s="1">
        <v>0.66497635742884142</v>
      </c>
      <c r="J3" s="1">
        <v>0.45384936294881584</v>
      </c>
      <c r="K3" s="1"/>
      <c r="L3" s="1"/>
      <c r="M3" s="1"/>
      <c r="N3" s="1"/>
    </row>
    <row r="4" spans="1:14" x14ac:dyDescent="0.25">
      <c r="E4" s="1">
        <v>0.34556729959549415</v>
      </c>
      <c r="F4" s="1">
        <v>0.37344558095373515</v>
      </c>
      <c r="G4" s="1">
        <v>0.21483465319180794</v>
      </c>
      <c r="H4" s="1">
        <v>0.37340958287280834</v>
      </c>
      <c r="I4" s="1">
        <v>0.67107560238770247</v>
      </c>
      <c r="J4" s="1">
        <v>0.3929007403870628</v>
      </c>
      <c r="K4" s="1"/>
      <c r="L4" s="1"/>
      <c r="M4" s="1"/>
      <c r="N4" s="1"/>
    </row>
    <row r="5" spans="1:14" x14ac:dyDescent="0.25">
      <c r="E5" s="1">
        <v>0.68584915655402057</v>
      </c>
      <c r="F5" s="1">
        <v>0.3828061905100455</v>
      </c>
      <c r="G5" s="1">
        <v>0.41753299646186548</v>
      </c>
      <c r="H5" s="1">
        <v>0.38190623848687544</v>
      </c>
      <c r="I5" s="1">
        <v>0.82355672635922872</v>
      </c>
      <c r="J5" s="1">
        <v>0.86918517634323678</v>
      </c>
      <c r="K5" s="1"/>
      <c r="L5" s="1"/>
      <c r="M5" s="1"/>
      <c r="N5" s="1"/>
    </row>
    <row r="6" spans="1:14" x14ac:dyDescent="0.25">
      <c r="E6" s="1">
        <v>0.19289558051718103</v>
      </c>
      <c r="F6" s="1">
        <v>0.61682142941780427</v>
      </c>
      <c r="G6" s="1">
        <v>0.48499157821330385</v>
      </c>
      <c r="H6" s="1">
        <v>0.5943226288385528</v>
      </c>
      <c r="I6" s="1">
        <v>0.63558482564738483</v>
      </c>
      <c r="J6" s="1">
        <v>0.77629607524758626</v>
      </c>
      <c r="K6" s="1"/>
      <c r="L6" s="1"/>
      <c r="M6" s="1"/>
      <c r="N6" s="1"/>
    </row>
    <row r="7" spans="1:14" x14ac:dyDescent="0.25">
      <c r="E7" s="1">
        <v>0.86905617959619264</v>
      </c>
      <c r="F7" s="1">
        <v>0.46720240211177355</v>
      </c>
      <c r="G7" s="1">
        <v>0.17145612199926319</v>
      </c>
      <c r="H7" s="1">
        <v>0.90473238763048691</v>
      </c>
      <c r="I7" s="1">
        <v>0.93628730785128589</v>
      </c>
      <c r="J7" s="1">
        <v>0.45406854785632333</v>
      </c>
      <c r="K7" s="1"/>
      <c r="L7" s="1"/>
      <c r="M7" s="1"/>
      <c r="N7" s="1"/>
    </row>
    <row r="10" spans="1:14" x14ac:dyDescent="0.25">
      <c r="A10" s="2" t="s">
        <v>0</v>
      </c>
      <c r="B10" s="3">
        <v>30</v>
      </c>
    </row>
    <row r="11" spans="1:14" x14ac:dyDescent="0.25">
      <c r="A11" s="2" t="s">
        <v>1</v>
      </c>
      <c r="B11" s="3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11</v>
      </c>
      <c r="K11" s="6" t="s">
        <v>12</v>
      </c>
      <c r="L11" s="6"/>
    </row>
    <row r="12" spans="1:14" x14ac:dyDescent="0.25">
      <c r="A12" s="2" t="s">
        <v>2</v>
      </c>
      <c r="B12" s="4">
        <f>MAX(E3:N7)</f>
        <v>0.93628730785128589</v>
      </c>
      <c r="E12" s="5">
        <f>B13</f>
        <v>0.17145612199926319</v>
      </c>
      <c r="F12" s="5">
        <f>E12+$B$15</f>
        <v>0.32442235916966772</v>
      </c>
      <c r="G12" s="6">
        <f>COUNTIF($E$3:$J$7,"&lt;="&amp;F12)</f>
        <v>3</v>
      </c>
      <c r="H12" s="6">
        <f>G12</f>
        <v>3</v>
      </c>
      <c r="I12" s="6">
        <f>H12/$G$19</f>
        <v>0.1</v>
      </c>
      <c r="J12" s="5">
        <f>(F12-$B$13)/($B$12-$B$13)</f>
        <v>0.19999999999999998</v>
      </c>
      <c r="K12" s="5">
        <f>ABS(I12-J12)</f>
        <v>9.9999999999999978E-2</v>
      </c>
      <c r="L12" s="6"/>
    </row>
    <row r="13" spans="1:14" x14ac:dyDescent="0.25">
      <c r="A13" s="2" t="s">
        <v>3</v>
      </c>
      <c r="B13" s="4">
        <f>MIN(E3:N7)</f>
        <v>0.17145612199926319</v>
      </c>
      <c r="E13" s="5">
        <f>F12</f>
        <v>0.32442235916966772</v>
      </c>
      <c r="F13" s="5">
        <f>E13+$B$15</f>
        <v>0.47738859634007225</v>
      </c>
      <c r="G13" s="11">
        <f>COUNTIF($E$3:$J$7,"&lt;="&amp;F13)-SUM($G$12:G12)</f>
        <v>11</v>
      </c>
      <c r="H13" s="6">
        <f>H12+G13</f>
        <v>14</v>
      </c>
      <c r="I13" s="6">
        <f t="shared" ref="I13:I16" si="0">H13/$G$19</f>
        <v>0.46666666666666667</v>
      </c>
      <c r="J13" s="5">
        <f>(F13-$B$13)/($B$12-$B$13)</f>
        <v>0.39999999999999997</v>
      </c>
      <c r="K13" s="5">
        <f t="shared" ref="K13:K16" si="1">ABS(I13-J13)</f>
        <v>6.6666666666666707E-2</v>
      </c>
      <c r="L13" s="6"/>
    </row>
    <row r="14" spans="1:14" x14ac:dyDescent="0.25">
      <c r="A14" s="2" t="s">
        <v>4</v>
      </c>
      <c r="B14" s="4">
        <f>B12-B13</f>
        <v>0.7648311858520227</v>
      </c>
      <c r="E14" s="5">
        <f t="shared" ref="E14:E16" si="2">F13</f>
        <v>0.47738859634007225</v>
      </c>
      <c r="F14" s="5">
        <f t="shared" ref="F14:F16" si="3">E14+$B$15</f>
        <v>0.63035483351047672</v>
      </c>
      <c r="G14" s="11">
        <f>COUNTIF($E$3:$J$7,"&lt;="&amp;F14)-SUM($G$12:G13)</f>
        <v>3</v>
      </c>
      <c r="H14" s="6">
        <f t="shared" ref="H14:H16" si="4">H13+G14</f>
        <v>17</v>
      </c>
      <c r="I14" s="6">
        <f t="shared" si="0"/>
        <v>0.56666666666666665</v>
      </c>
      <c r="J14" s="5">
        <f>(F14-$B$13)/($B$12-$B$13)</f>
        <v>0.59999999999999987</v>
      </c>
      <c r="K14" s="5">
        <f t="shared" si="1"/>
        <v>3.3333333333333215E-2</v>
      </c>
      <c r="L14" s="6"/>
    </row>
    <row r="15" spans="1:14" x14ac:dyDescent="0.25">
      <c r="A15" s="2" t="s">
        <v>5</v>
      </c>
      <c r="B15" s="4">
        <f>B14/B11</f>
        <v>0.15296623717040453</v>
      </c>
      <c r="E15" s="5">
        <f t="shared" si="2"/>
        <v>0.63035483351047672</v>
      </c>
      <c r="F15" s="5">
        <f t="shared" si="3"/>
        <v>0.7833210706808813</v>
      </c>
      <c r="G15" s="11">
        <f>COUNTIF($E$3:$J$7,"&lt;="&amp;F15)-SUM($G$12:G14)</f>
        <v>7</v>
      </c>
      <c r="H15" s="6">
        <f t="shared" si="4"/>
        <v>24</v>
      </c>
      <c r="I15" s="6">
        <f>H15/$G$19</f>
        <v>0.8</v>
      </c>
      <c r="J15" s="5">
        <f t="shared" ref="J15:J16" si="5">(F15-$B$13)/($B$12-$B$13)</f>
        <v>0.79999999999999993</v>
      </c>
      <c r="K15" s="5">
        <f t="shared" si="1"/>
        <v>1.1102230246251565E-16</v>
      </c>
      <c r="L15" s="6"/>
    </row>
    <row r="16" spans="1:14" x14ac:dyDescent="0.25">
      <c r="E16" s="5">
        <f t="shared" si="2"/>
        <v>0.7833210706808813</v>
      </c>
      <c r="F16" s="5">
        <f t="shared" si="3"/>
        <v>0.93628730785128589</v>
      </c>
      <c r="G16" s="11">
        <f>COUNTIF($E$3:$J$7,"&lt;="&amp;F16)-SUM($G$12:G15)</f>
        <v>6</v>
      </c>
      <c r="H16" s="6">
        <f t="shared" si="4"/>
        <v>30</v>
      </c>
      <c r="I16" s="6">
        <f t="shared" si="0"/>
        <v>1</v>
      </c>
      <c r="J16" s="5">
        <f t="shared" si="5"/>
        <v>1</v>
      </c>
      <c r="K16" s="5">
        <f t="shared" si="1"/>
        <v>0</v>
      </c>
      <c r="L16" s="6"/>
    </row>
    <row r="17" spans="5:12" x14ac:dyDescent="0.25">
      <c r="E17" s="5"/>
      <c r="F17" s="5"/>
      <c r="G17" s="6"/>
      <c r="H17" s="6"/>
      <c r="I17" s="6"/>
      <c r="J17" s="5"/>
      <c r="K17" s="5"/>
      <c r="L17" s="6"/>
    </row>
    <row r="18" spans="5:12" x14ac:dyDescent="0.25">
      <c r="E18" s="5"/>
      <c r="F18" s="5"/>
      <c r="G18" s="6"/>
      <c r="H18" s="6"/>
      <c r="I18" s="6"/>
      <c r="J18" s="5"/>
      <c r="K18" s="5"/>
      <c r="L18" s="6"/>
    </row>
    <row r="19" spans="5:12" x14ac:dyDescent="0.25">
      <c r="G19" s="6">
        <f>SUM(G12:G16)</f>
        <v>30</v>
      </c>
      <c r="J19" s="5"/>
    </row>
    <row r="20" spans="5:12" x14ac:dyDescent="0.25">
      <c r="J20" s="7" t="s">
        <v>13</v>
      </c>
      <c r="K20" s="8">
        <f>MAX(K12:K18)</f>
        <v>9.9999999999999978E-2</v>
      </c>
    </row>
    <row r="23" spans="5:12" x14ac:dyDescent="0.25">
      <c r="J23" s="9" t="s">
        <v>14</v>
      </c>
      <c r="K23" s="9">
        <v>0.159</v>
      </c>
    </row>
    <row r="26" spans="5:12" x14ac:dyDescent="0.25">
      <c r="J26" t="s">
        <v>15</v>
      </c>
      <c r="K26" s="10" t="str">
        <f>IF(K20&lt;=K23,"H0 se acepta","H0 se rechaza")</f>
        <v>H0 se acepta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</vt:lpstr>
      <vt:lpstr>Exponencial</vt:lpstr>
      <vt:lpstr>Uniforme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Kamarfer</dc:creator>
  <cp:lastModifiedBy>Tatiana Salazar Bedoya</cp:lastModifiedBy>
  <dcterms:created xsi:type="dcterms:W3CDTF">2020-10-21T15:44:07Z</dcterms:created>
  <dcterms:modified xsi:type="dcterms:W3CDTF">2022-05-24T00:50:01Z</dcterms:modified>
</cp:coreProperties>
</file>