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uan\UNIVERSIDAD\7 semestre\"/>
    </mc:Choice>
  </mc:AlternateContent>
  <xr:revisionPtr revIDLastSave="0" documentId="13_ncr:1_{8372732B-FCBA-4245-9E5B-48AE2A39F856}" xr6:coauthVersionLast="36" xr6:coauthVersionMax="36" xr10:uidLastSave="{00000000-0000-0000-0000-000000000000}"/>
  <bookViews>
    <workbookView xWindow="375" yWindow="495" windowWidth="28035" windowHeight="15975" firstSheet="17" activeTab="20" xr2:uid="{DF09455C-82D6-4D4B-83BD-5DF7702E35CC}"/>
  </bookViews>
  <sheets>
    <sheet name="Normal Galleta fria" sheetId="23" r:id="rId1"/>
    <sheet name="Exponencial galleta fria" sheetId="21" r:id="rId2"/>
    <sheet name=" Uniforme Galleta fria" sheetId="20" r:id="rId3"/>
    <sheet name="Normal Galleta enfriada" sheetId="19" r:id="rId4"/>
    <sheet name="Exponencial galleta enfriada" sheetId="18" r:id="rId5"/>
    <sheet name=" Uniforme Galleta enfriada" sheetId="17" r:id="rId6"/>
    <sheet name="Normal Galleta bañada" sheetId="16" r:id="rId7"/>
    <sheet name="Exponencial galleta bañada" sheetId="15" r:id="rId8"/>
    <sheet name=" Uniforme Galleta bañada" sheetId="14" r:id="rId9"/>
    <sheet name="Normal Galleta horneada" sheetId="13" r:id="rId10"/>
    <sheet name="Exponencial galleta Horneada" sheetId="11" r:id="rId11"/>
    <sheet name=" Uniforme Galleta Horneada" sheetId="10" r:id="rId12"/>
    <sheet name="Normal Galleta" sheetId="9" r:id="rId13"/>
    <sheet name="Exponencial galleta" sheetId="8" r:id="rId14"/>
    <sheet name=" Uniforme Galleta" sheetId="7" r:id="rId15"/>
    <sheet name=" Uniforme masa" sheetId="1" r:id="rId16"/>
    <sheet name="Exponencial masa" sheetId="2" r:id="rId17"/>
    <sheet name="Normal masa" sheetId="3" r:id="rId18"/>
    <sheet name=" Uniforme amasado" sheetId="4" r:id="rId19"/>
    <sheet name="Exponencial amasado" sheetId="5" r:id="rId20"/>
    <sheet name="Normal amasado" sheetId="6" r:id="rId2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3" l="1"/>
  <c r="B11" i="23"/>
  <c r="B7" i="23"/>
  <c r="B8" i="23" s="1"/>
  <c r="B9" i="23" s="1"/>
  <c r="B6" i="23"/>
  <c r="E14" i="23" s="1"/>
  <c r="B11" i="21"/>
  <c r="B12" i="21" s="1"/>
  <c r="B8" i="21"/>
  <c r="B9" i="21" s="1"/>
  <c r="B7" i="21"/>
  <c r="B6" i="21"/>
  <c r="E14" i="21" s="1"/>
  <c r="B7" i="20"/>
  <c r="B6" i="20"/>
  <c r="E14" i="20" s="1"/>
  <c r="L28" i="19"/>
  <c r="K28" i="19"/>
  <c r="J28" i="19"/>
  <c r="I28" i="19"/>
  <c r="H28" i="19"/>
  <c r="G28" i="19"/>
  <c r="K26" i="19"/>
  <c r="J26" i="19"/>
  <c r="I26" i="19"/>
  <c r="H26" i="19"/>
  <c r="G26" i="19"/>
  <c r="B12" i="19"/>
  <c r="B11" i="19"/>
  <c r="B7" i="19"/>
  <c r="B6" i="19"/>
  <c r="E14" i="19" s="1"/>
  <c r="B11" i="18"/>
  <c r="B12" i="18" s="1"/>
  <c r="H14" i="18" s="1"/>
  <c r="I14" i="18" s="1"/>
  <c r="B7" i="18"/>
  <c r="B8" i="18" s="1"/>
  <c r="B9" i="18" s="1"/>
  <c r="B6" i="18"/>
  <c r="E14" i="18" s="1"/>
  <c r="B7" i="17"/>
  <c r="B8" i="17" s="1"/>
  <c r="B9" i="17" s="1"/>
  <c r="B6" i="17"/>
  <c r="E14" i="17" s="1"/>
  <c r="K28" i="16"/>
  <c r="L27" i="16"/>
  <c r="B12" i="16"/>
  <c r="B11" i="16"/>
  <c r="B7" i="16"/>
  <c r="B8" i="16" s="1"/>
  <c r="B9" i="16" s="1"/>
  <c r="B6" i="16"/>
  <c r="E14" i="16" s="1"/>
  <c r="J14" i="15"/>
  <c r="B11" i="15"/>
  <c r="B12" i="15" s="1"/>
  <c r="B7" i="15"/>
  <c r="B8" i="15" s="1"/>
  <c r="B9" i="15" s="1"/>
  <c r="B6" i="15"/>
  <c r="E14" i="15" s="1"/>
  <c r="B7" i="14"/>
  <c r="B6" i="14"/>
  <c r="E14" i="14" s="1"/>
  <c r="I14" i="11"/>
  <c r="J27" i="11"/>
  <c r="B12" i="13"/>
  <c r="L27" i="13"/>
  <c r="G28" i="13"/>
  <c r="G26" i="13"/>
  <c r="B11" i="13"/>
  <c r="B7" i="13"/>
  <c r="B8" i="13" s="1"/>
  <c r="B9" i="13" s="1"/>
  <c r="B6" i="13"/>
  <c r="E14" i="13" s="1"/>
  <c r="J14" i="11"/>
  <c r="B11" i="11"/>
  <c r="B12" i="11" s="1"/>
  <c r="B7" i="11"/>
  <c r="B8" i="11" s="1"/>
  <c r="B9" i="11" s="1"/>
  <c r="B6" i="11"/>
  <c r="E14" i="11" s="1"/>
  <c r="B7" i="10"/>
  <c r="B6" i="10"/>
  <c r="E14" i="10" s="1"/>
  <c r="L29" i="9"/>
  <c r="K29" i="9"/>
  <c r="J29" i="9"/>
  <c r="I29" i="9"/>
  <c r="H29" i="9"/>
  <c r="G29" i="9"/>
  <c r="L26" i="9"/>
  <c r="K26" i="9"/>
  <c r="J26" i="9"/>
  <c r="I26" i="9"/>
  <c r="H26" i="9"/>
  <c r="G26" i="9"/>
  <c r="B12" i="9"/>
  <c r="B11" i="9"/>
  <c r="B7" i="9"/>
  <c r="B8" i="9" s="1"/>
  <c r="B9" i="9" s="1"/>
  <c r="B6" i="9"/>
  <c r="E14" i="9" s="1"/>
  <c r="B12" i="8"/>
  <c r="H14" i="8"/>
  <c r="H27" i="8" s="1"/>
  <c r="G27" i="8"/>
  <c r="B11" i="8"/>
  <c r="B7" i="8"/>
  <c r="B8" i="8" s="1"/>
  <c r="B9" i="8" s="1"/>
  <c r="B6" i="8"/>
  <c r="E14" i="8" s="1"/>
  <c r="B7" i="7"/>
  <c r="B6" i="7"/>
  <c r="E14" i="7" s="1"/>
  <c r="I14" i="23" l="1"/>
  <c r="F14" i="23"/>
  <c r="H14" i="21"/>
  <c r="F14" i="21"/>
  <c r="B8" i="20"/>
  <c r="B9" i="20" s="1"/>
  <c r="F14" i="20" s="1"/>
  <c r="B8" i="19"/>
  <c r="B9" i="19" s="1"/>
  <c r="F14" i="19" s="1"/>
  <c r="I14" i="19"/>
  <c r="F14" i="18"/>
  <c r="F14" i="17"/>
  <c r="F14" i="16"/>
  <c r="I14" i="16"/>
  <c r="F14" i="15"/>
  <c r="B8" i="14"/>
  <c r="B9" i="14" s="1"/>
  <c r="F14" i="14" s="1"/>
  <c r="I14" i="13"/>
  <c r="F14" i="13"/>
  <c r="F14" i="11"/>
  <c r="B8" i="10"/>
  <c r="B9" i="10" s="1"/>
  <c r="F14" i="10" s="1"/>
  <c r="F14" i="9"/>
  <c r="I14" i="9"/>
  <c r="F14" i="8"/>
  <c r="B8" i="7"/>
  <c r="B9" i="7" s="1"/>
  <c r="F14" i="7" s="1"/>
  <c r="J18" i="3"/>
  <c r="K18" i="6"/>
  <c r="H14" i="6"/>
  <c r="L31" i="6"/>
  <c r="L29" i="6"/>
  <c r="L26" i="6"/>
  <c r="K29" i="6"/>
  <c r="J29" i="6"/>
  <c r="I29" i="6"/>
  <c r="H29" i="6"/>
  <c r="L14" i="6"/>
  <c r="K26" i="6"/>
  <c r="J26" i="6"/>
  <c r="I26" i="6"/>
  <c r="H26" i="6"/>
  <c r="I27" i="5"/>
  <c r="I14" i="4"/>
  <c r="J29" i="3"/>
  <c r="I29" i="3"/>
  <c r="H29" i="3"/>
  <c r="J15" i="1"/>
  <c r="I28" i="2"/>
  <c r="J28" i="2" s="1"/>
  <c r="I27" i="2"/>
  <c r="K26" i="3"/>
  <c r="J26" i="3"/>
  <c r="I26" i="3"/>
  <c r="H26" i="3"/>
  <c r="H28" i="2"/>
  <c r="G28" i="2"/>
  <c r="H27" i="2"/>
  <c r="J25" i="1"/>
  <c r="J14" i="1"/>
  <c r="I14" i="1"/>
  <c r="G14" i="1"/>
  <c r="B12" i="6"/>
  <c r="B11" i="6"/>
  <c r="B7" i="6"/>
  <c r="B8" i="6" s="1"/>
  <c r="B9" i="6" s="1"/>
  <c r="B6" i="6"/>
  <c r="E14" i="6" s="1"/>
  <c r="B11" i="5"/>
  <c r="B12" i="5" s="1"/>
  <c r="B7" i="5"/>
  <c r="B8" i="5" s="1"/>
  <c r="B9" i="5" s="1"/>
  <c r="B6" i="5"/>
  <c r="E14" i="5" s="1"/>
  <c r="H14" i="23" l="1"/>
  <c r="G14" i="23"/>
  <c r="E15" i="23"/>
  <c r="I14" i="21"/>
  <c r="G14" i="21"/>
  <c r="E15" i="21"/>
  <c r="H14" i="20"/>
  <c r="I14" i="20" s="1"/>
  <c r="G14" i="20"/>
  <c r="E15" i="20"/>
  <c r="F15" i="20" s="1"/>
  <c r="E15" i="19"/>
  <c r="H14" i="19"/>
  <c r="G14" i="19"/>
  <c r="E15" i="18"/>
  <c r="G14" i="18"/>
  <c r="E15" i="17"/>
  <c r="F15" i="17" s="1"/>
  <c r="H14" i="17"/>
  <c r="I14" i="17" s="1"/>
  <c r="G14" i="17"/>
  <c r="E15" i="16"/>
  <c r="H14" i="16"/>
  <c r="G14" i="16"/>
  <c r="G14" i="15"/>
  <c r="E15" i="15"/>
  <c r="H14" i="15"/>
  <c r="H14" i="14"/>
  <c r="I14" i="14" s="1"/>
  <c r="E15" i="14"/>
  <c r="F15" i="14" s="1"/>
  <c r="G14" i="14"/>
  <c r="G14" i="13"/>
  <c r="H14" i="13"/>
  <c r="E15" i="13"/>
  <c r="E15" i="11"/>
  <c r="G14" i="11"/>
  <c r="H14" i="11"/>
  <c r="E15" i="10"/>
  <c r="F15" i="10" s="1"/>
  <c r="H14" i="10"/>
  <c r="I14" i="10" s="1"/>
  <c r="G14" i="10"/>
  <c r="G14" i="9"/>
  <c r="H14" i="9"/>
  <c r="E15" i="9"/>
  <c r="E15" i="8"/>
  <c r="F15" i="8" s="1"/>
  <c r="G15" i="8" s="1"/>
  <c r="G14" i="8"/>
  <c r="E16" i="8"/>
  <c r="I14" i="8"/>
  <c r="I27" i="8" s="1"/>
  <c r="J27" i="8" s="1"/>
  <c r="E15" i="7"/>
  <c r="F15" i="7" s="1"/>
  <c r="H14" i="7"/>
  <c r="I14" i="7" s="1"/>
  <c r="G14" i="7"/>
  <c r="F14" i="6"/>
  <c r="I14" i="6"/>
  <c r="F14" i="5"/>
  <c r="H14" i="5"/>
  <c r="B7" i="4"/>
  <c r="B6" i="4"/>
  <c r="E14" i="4" s="1"/>
  <c r="B11" i="2"/>
  <c r="J14" i="23" l="1"/>
  <c r="I15" i="23"/>
  <c r="F15" i="23"/>
  <c r="J14" i="21"/>
  <c r="F15" i="21"/>
  <c r="H15" i="21"/>
  <c r="J14" i="20"/>
  <c r="E16" i="20"/>
  <c r="F16" i="20" s="1"/>
  <c r="H15" i="20"/>
  <c r="I15" i="20" s="1"/>
  <c r="G15" i="20"/>
  <c r="F15" i="19"/>
  <c r="I15" i="19"/>
  <c r="J14" i="19"/>
  <c r="F15" i="18"/>
  <c r="H15" i="18"/>
  <c r="I15" i="18" s="1"/>
  <c r="J14" i="17"/>
  <c r="E16" i="17"/>
  <c r="F16" i="17" s="1"/>
  <c r="H15" i="17"/>
  <c r="I15" i="17" s="1"/>
  <c r="G15" i="17"/>
  <c r="F15" i="16"/>
  <c r="I15" i="16"/>
  <c r="I26" i="16" s="1"/>
  <c r="J14" i="16"/>
  <c r="F15" i="15"/>
  <c r="I14" i="15"/>
  <c r="J14" i="14"/>
  <c r="E16" i="14"/>
  <c r="F16" i="14" s="1"/>
  <c r="H15" i="14"/>
  <c r="I15" i="14" s="1"/>
  <c r="G15" i="14"/>
  <c r="I15" i="13"/>
  <c r="I26" i="13" s="1"/>
  <c r="F15" i="13"/>
  <c r="J14" i="13"/>
  <c r="F15" i="11"/>
  <c r="J14" i="10"/>
  <c r="E16" i="10"/>
  <c r="F16" i="10" s="1"/>
  <c r="H15" i="10"/>
  <c r="I15" i="10" s="1"/>
  <c r="G15" i="10"/>
  <c r="F15" i="9"/>
  <c r="I15" i="9"/>
  <c r="J14" i="9"/>
  <c r="H15" i="8"/>
  <c r="J14" i="8"/>
  <c r="F16" i="8"/>
  <c r="H16" i="8" s="1"/>
  <c r="J14" i="7"/>
  <c r="G15" i="7"/>
  <c r="E16" i="7"/>
  <c r="F16" i="7" s="1"/>
  <c r="H15" i="7"/>
  <c r="I15" i="7" s="1"/>
  <c r="G14" i="6"/>
  <c r="E15" i="6"/>
  <c r="J14" i="6"/>
  <c r="K14" i="6" s="1"/>
  <c r="I14" i="5"/>
  <c r="G14" i="5"/>
  <c r="E15" i="5"/>
  <c r="B8" i="4"/>
  <c r="B9" i="4" s="1"/>
  <c r="F14" i="4" s="1"/>
  <c r="K14" i="23" l="1"/>
  <c r="H15" i="23"/>
  <c r="G15" i="23"/>
  <c r="E16" i="23"/>
  <c r="I15" i="21"/>
  <c r="G15" i="21"/>
  <c r="E16" i="21"/>
  <c r="J15" i="20"/>
  <c r="E17" i="20"/>
  <c r="F17" i="20" s="1"/>
  <c r="H16" i="20"/>
  <c r="I16" i="20" s="1"/>
  <c r="G16" i="20"/>
  <c r="K14" i="19"/>
  <c r="E16" i="19"/>
  <c r="H15" i="19"/>
  <c r="G15" i="19"/>
  <c r="G15" i="18"/>
  <c r="E16" i="18"/>
  <c r="J14" i="18"/>
  <c r="J15" i="17"/>
  <c r="G16" i="17"/>
  <c r="E17" i="17"/>
  <c r="F17" i="17" s="1"/>
  <c r="H16" i="17"/>
  <c r="I16" i="17" s="1"/>
  <c r="E16" i="16"/>
  <c r="H15" i="16"/>
  <c r="G15" i="16"/>
  <c r="K14" i="16"/>
  <c r="G15" i="15"/>
  <c r="E16" i="15"/>
  <c r="H15" i="15"/>
  <c r="J15" i="14"/>
  <c r="E17" i="14"/>
  <c r="F17" i="14" s="1"/>
  <c r="H16" i="14"/>
  <c r="I16" i="14" s="1"/>
  <c r="G16" i="14"/>
  <c r="H15" i="13"/>
  <c r="H26" i="13" s="1"/>
  <c r="G15" i="13"/>
  <c r="E16" i="13"/>
  <c r="K14" i="13"/>
  <c r="G15" i="11"/>
  <c r="E16" i="11"/>
  <c r="H15" i="11"/>
  <c r="J15" i="10"/>
  <c r="G16" i="10"/>
  <c r="E17" i="10"/>
  <c r="F17" i="10" s="1"/>
  <c r="H16" i="10"/>
  <c r="I16" i="10" s="1"/>
  <c r="G15" i="9"/>
  <c r="H15" i="9"/>
  <c r="E16" i="9"/>
  <c r="K14" i="9"/>
  <c r="I15" i="8"/>
  <c r="I16" i="8"/>
  <c r="G16" i="8"/>
  <c r="E17" i="8"/>
  <c r="J15" i="7"/>
  <c r="G16" i="7"/>
  <c r="E17" i="7"/>
  <c r="F17" i="7" s="1"/>
  <c r="H16" i="7"/>
  <c r="I16" i="7" s="1"/>
  <c r="F15" i="6"/>
  <c r="I15" i="6"/>
  <c r="J14" i="5"/>
  <c r="F15" i="5"/>
  <c r="E15" i="4"/>
  <c r="F15" i="4" s="1"/>
  <c r="H14" i="4"/>
  <c r="G14" i="4"/>
  <c r="B12" i="3"/>
  <c r="B11" i="3"/>
  <c r="B7" i="3"/>
  <c r="B6" i="3"/>
  <c r="E14" i="3" s="1"/>
  <c r="I14" i="3" s="1"/>
  <c r="B12" i="2"/>
  <c r="B7" i="2"/>
  <c r="B6" i="2"/>
  <c r="E14" i="2" s="1"/>
  <c r="B7" i="1"/>
  <c r="B8" i="1" s="1"/>
  <c r="B9" i="1" s="1"/>
  <c r="F14" i="1" s="1"/>
  <c r="B6" i="1"/>
  <c r="E14" i="1" s="1"/>
  <c r="J15" i="23" l="1"/>
  <c r="I16" i="23"/>
  <c r="I26" i="23" s="1"/>
  <c r="F16" i="23"/>
  <c r="L14" i="23"/>
  <c r="F16" i="21"/>
  <c r="H16" i="21" s="1"/>
  <c r="J15" i="21"/>
  <c r="G17" i="20"/>
  <c r="H17" i="20"/>
  <c r="I17" i="20" s="1"/>
  <c r="E18" i="20"/>
  <c r="F18" i="20" s="1"/>
  <c r="J16" i="20"/>
  <c r="J15" i="19"/>
  <c r="I16" i="19"/>
  <c r="F16" i="19"/>
  <c r="L14" i="19"/>
  <c r="J15" i="18"/>
  <c r="F16" i="18"/>
  <c r="H16" i="18"/>
  <c r="H17" i="17"/>
  <c r="I17" i="17" s="1"/>
  <c r="G17" i="17"/>
  <c r="E18" i="17"/>
  <c r="F18" i="17" s="1"/>
  <c r="J16" i="17"/>
  <c r="J15" i="16"/>
  <c r="H26" i="16"/>
  <c r="F16" i="16"/>
  <c r="I16" i="16"/>
  <c r="G26" i="16"/>
  <c r="L14" i="16"/>
  <c r="I15" i="15"/>
  <c r="F16" i="15"/>
  <c r="H16" i="15"/>
  <c r="I16" i="15" s="1"/>
  <c r="J16" i="14"/>
  <c r="G17" i="14"/>
  <c r="E18" i="14"/>
  <c r="F18" i="14" s="1"/>
  <c r="H17" i="14"/>
  <c r="I17" i="14" s="1"/>
  <c r="L14" i="13"/>
  <c r="I16" i="13"/>
  <c r="F16" i="13"/>
  <c r="J15" i="13"/>
  <c r="J26" i="13" s="1"/>
  <c r="F16" i="11"/>
  <c r="H16" i="11"/>
  <c r="I16" i="11" s="1"/>
  <c r="I15" i="11"/>
  <c r="J16" i="10"/>
  <c r="H17" i="10"/>
  <c r="I17" i="10" s="1"/>
  <c r="G17" i="10"/>
  <c r="E18" i="10"/>
  <c r="F18" i="10" s="1"/>
  <c r="L14" i="9"/>
  <c r="F16" i="9"/>
  <c r="I16" i="9"/>
  <c r="J15" i="9"/>
  <c r="J15" i="8"/>
  <c r="F17" i="8"/>
  <c r="H17" i="8"/>
  <c r="J16" i="8"/>
  <c r="H17" i="7"/>
  <c r="I17" i="7" s="1"/>
  <c r="G17" i="7"/>
  <c r="E18" i="7"/>
  <c r="F18" i="7" s="1"/>
  <c r="J16" i="7"/>
  <c r="G15" i="6"/>
  <c r="H15" i="6"/>
  <c r="J15" i="6" s="1"/>
  <c r="K15" i="6" s="1"/>
  <c r="E16" i="6"/>
  <c r="G15" i="5"/>
  <c r="E16" i="5"/>
  <c r="H15" i="5"/>
  <c r="E15" i="1"/>
  <c r="J14" i="4"/>
  <c r="E16" i="4"/>
  <c r="F16" i="4" s="1"/>
  <c r="H15" i="4"/>
  <c r="I15" i="4" s="1"/>
  <c r="G15" i="4"/>
  <c r="B8" i="2"/>
  <c r="B9" i="2" s="1"/>
  <c r="F14" i="2" s="1"/>
  <c r="H14" i="2" s="1"/>
  <c r="B8" i="3"/>
  <c r="B9" i="3" s="1"/>
  <c r="F14" i="3" s="1"/>
  <c r="H14" i="3" s="1"/>
  <c r="K15" i="23" l="1"/>
  <c r="H16" i="23"/>
  <c r="G16" i="23"/>
  <c r="E17" i="23"/>
  <c r="I16" i="21"/>
  <c r="E17" i="21"/>
  <c r="G16" i="21"/>
  <c r="H18" i="20"/>
  <c r="I18" i="20" s="1"/>
  <c r="G18" i="20"/>
  <c r="E19" i="20"/>
  <c r="F19" i="20" s="1"/>
  <c r="J17" i="20"/>
  <c r="K15" i="19"/>
  <c r="E17" i="19"/>
  <c r="H16" i="19"/>
  <c r="J16" i="19" s="1"/>
  <c r="K16" i="19" s="1"/>
  <c r="G16" i="19"/>
  <c r="I16" i="18"/>
  <c r="G16" i="18"/>
  <c r="E17" i="18"/>
  <c r="E19" i="17"/>
  <c r="F19" i="17" s="1"/>
  <c r="H18" i="17"/>
  <c r="I18" i="17" s="1"/>
  <c r="G18" i="17"/>
  <c r="J17" i="17"/>
  <c r="K15" i="16"/>
  <c r="J26" i="16"/>
  <c r="E17" i="16"/>
  <c r="H16" i="16"/>
  <c r="J16" i="16" s="1"/>
  <c r="K16" i="16" s="1"/>
  <c r="G16" i="16"/>
  <c r="J15" i="15"/>
  <c r="E17" i="15"/>
  <c r="G16" i="15"/>
  <c r="J17" i="14"/>
  <c r="H18" i="14"/>
  <c r="I18" i="14" s="1"/>
  <c r="E19" i="14"/>
  <c r="F19" i="14" s="1"/>
  <c r="G18" i="14"/>
  <c r="K15" i="13"/>
  <c r="K26" i="13" s="1"/>
  <c r="L26" i="13" s="1"/>
  <c r="G16" i="13"/>
  <c r="H16" i="13"/>
  <c r="J16" i="13" s="1"/>
  <c r="K16" i="13" s="1"/>
  <c r="E17" i="13"/>
  <c r="G16" i="11"/>
  <c r="E17" i="11"/>
  <c r="J15" i="11"/>
  <c r="E19" i="10"/>
  <c r="F19" i="10" s="1"/>
  <c r="H18" i="10"/>
  <c r="I18" i="10" s="1"/>
  <c r="G18" i="10"/>
  <c r="J17" i="10"/>
  <c r="K15" i="9"/>
  <c r="G16" i="9"/>
  <c r="H16" i="9"/>
  <c r="J16" i="9" s="1"/>
  <c r="K16" i="9" s="1"/>
  <c r="E17" i="9"/>
  <c r="I17" i="8"/>
  <c r="G17" i="8"/>
  <c r="E18" i="8"/>
  <c r="J17" i="7"/>
  <c r="E19" i="7"/>
  <c r="F19" i="7" s="1"/>
  <c r="H18" i="7"/>
  <c r="I18" i="7" s="1"/>
  <c r="G18" i="7"/>
  <c r="F16" i="6"/>
  <c r="I16" i="6"/>
  <c r="L15" i="6"/>
  <c r="I15" i="5"/>
  <c r="F16" i="5"/>
  <c r="H16" i="5"/>
  <c r="I16" i="5" s="1"/>
  <c r="J15" i="4"/>
  <c r="G16" i="4"/>
  <c r="H16" i="4"/>
  <c r="I16" i="4" s="1"/>
  <c r="E17" i="4"/>
  <c r="F17" i="4" s="1"/>
  <c r="J14" i="3"/>
  <c r="G14" i="3"/>
  <c r="H14" i="1"/>
  <c r="F15" i="1"/>
  <c r="E15" i="3"/>
  <c r="I14" i="2"/>
  <c r="E15" i="2"/>
  <c r="G14" i="2"/>
  <c r="L15" i="23" l="1"/>
  <c r="G26" i="23"/>
  <c r="I17" i="23"/>
  <c r="F17" i="23"/>
  <c r="J16" i="23"/>
  <c r="H26" i="23"/>
  <c r="F17" i="21"/>
  <c r="H17" i="21"/>
  <c r="J16" i="21"/>
  <c r="H19" i="20"/>
  <c r="I19" i="20" s="1"/>
  <c r="G19" i="20"/>
  <c r="G22" i="20" s="1"/>
  <c r="J18" i="20"/>
  <c r="L15" i="19"/>
  <c r="L26" i="19"/>
  <c r="L16" i="19"/>
  <c r="I17" i="19"/>
  <c r="F17" i="19"/>
  <c r="F17" i="18"/>
  <c r="H17" i="18"/>
  <c r="J16" i="18"/>
  <c r="J18" i="17"/>
  <c r="H19" i="17"/>
  <c r="I19" i="17" s="1"/>
  <c r="G19" i="17"/>
  <c r="G22" i="17" s="1"/>
  <c r="L15" i="16"/>
  <c r="K26" i="16"/>
  <c r="L26" i="16" s="1"/>
  <c r="L16" i="16"/>
  <c r="F17" i="16"/>
  <c r="I17" i="16"/>
  <c r="F17" i="15"/>
  <c r="H17" i="15"/>
  <c r="J16" i="15"/>
  <c r="H19" i="14"/>
  <c r="I19" i="14" s="1"/>
  <c r="G19" i="14"/>
  <c r="G22" i="14" s="1"/>
  <c r="J18" i="14"/>
  <c r="I17" i="13"/>
  <c r="F17" i="13"/>
  <c r="L16" i="13"/>
  <c r="L15" i="13"/>
  <c r="J16" i="11"/>
  <c r="F17" i="11"/>
  <c r="H17" i="11" s="1"/>
  <c r="H19" i="10"/>
  <c r="I19" i="10" s="1"/>
  <c r="G19" i="10"/>
  <c r="G22" i="10" s="1"/>
  <c r="J18" i="10"/>
  <c r="L16" i="9"/>
  <c r="F17" i="9"/>
  <c r="I17" i="9"/>
  <c r="L15" i="9"/>
  <c r="F18" i="8"/>
  <c r="H18" i="8"/>
  <c r="J17" i="8"/>
  <c r="J18" i="7"/>
  <c r="H19" i="7"/>
  <c r="I19" i="7" s="1"/>
  <c r="G19" i="7"/>
  <c r="G22" i="7" s="1"/>
  <c r="K14" i="3"/>
  <c r="G16" i="6"/>
  <c r="H16" i="6"/>
  <c r="J16" i="6" s="1"/>
  <c r="K16" i="6" s="1"/>
  <c r="E17" i="6"/>
  <c r="E17" i="5"/>
  <c r="G16" i="5"/>
  <c r="J15" i="5"/>
  <c r="J16" i="4"/>
  <c r="G17" i="4"/>
  <c r="E18" i="4"/>
  <c r="F18" i="4" s="1"/>
  <c r="H17" i="4"/>
  <c r="I17" i="4" s="1"/>
  <c r="E16" i="1"/>
  <c r="F16" i="1" s="1"/>
  <c r="E17" i="1" s="1"/>
  <c r="F17" i="1" s="1"/>
  <c r="G15" i="1"/>
  <c r="H15" i="1"/>
  <c r="I15" i="1" s="1"/>
  <c r="F15" i="3"/>
  <c r="I15" i="3"/>
  <c r="F15" i="2"/>
  <c r="G15" i="2" s="1"/>
  <c r="J14" i="2"/>
  <c r="H17" i="23" l="1"/>
  <c r="J17" i="23" s="1"/>
  <c r="K17" i="23" s="1"/>
  <c r="E18" i="23"/>
  <c r="G17" i="23"/>
  <c r="K16" i="23"/>
  <c r="J26" i="23"/>
  <c r="I17" i="21"/>
  <c r="G17" i="21"/>
  <c r="E18" i="21"/>
  <c r="J19" i="20"/>
  <c r="J22" i="20" s="1"/>
  <c r="J25" i="20" s="1"/>
  <c r="E18" i="19"/>
  <c r="H17" i="19"/>
  <c r="G17" i="19"/>
  <c r="I17" i="18"/>
  <c r="E18" i="18"/>
  <c r="G17" i="18"/>
  <c r="J19" i="17"/>
  <c r="J22" i="17" s="1"/>
  <c r="J25" i="17" s="1"/>
  <c r="E18" i="16"/>
  <c r="H17" i="16"/>
  <c r="G17" i="16"/>
  <c r="I17" i="15"/>
  <c r="E18" i="15"/>
  <c r="G17" i="15"/>
  <c r="J19" i="14"/>
  <c r="J22" i="14" s="1"/>
  <c r="J25" i="14" s="1"/>
  <c r="G17" i="13"/>
  <c r="H17" i="13"/>
  <c r="E18" i="13"/>
  <c r="I17" i="11"/>
  <c r="E18" i="11"/>
  <c r="G17" i="11"/>
  <c r="J19" i="10"/>
  <c r="J22" i="10" s="1"/>
  <c r="J25" i="10" s="1"/>
  <c r="G17" i="9"/>
  <c r="H17" i="9"/>
  <c r="J17" i="9" s="1"/>
  <c r="K17" i="9" s="1"/>
  <c r="E18" i="9"/>
  <c r="E19" i="8"/>
  <c r="G18" i="8"/>
  <c r="I18" i="8"/>
  <c r="J19" i="7"/>
  <c r="J22" i="7" s="1"/>
  <c r="J25" i="7" s="1"/>
  <c r="L14" i="3"/>
  <c r="L16" i="6"/>
  <c r="F17" i="6"/>
  <c r="I17" i="6"/>
  <c r="F17" i="5"/>
  <c r="H17" i="5"/>
  <c r="J16" i="5"/>
  <c r="H16" i="1"/>
  <c r="I16" i="1" s="1"/>
  <c r="J17" i="4"/>
  <c r="E19" i="4"/>
  <c r="F19" i="4" s="1"/>
  <c r="H18" i="4"/>
  <c r="I18" i="4" s="1"/>
  <c r="G18" i="4"/>
  <c r="G16" i="1"/>
  <c r="G17" i="1" s="1"/>
  <c r="E18" i="1"/>
  <c r="F18" i="1" s="1"/>
  <c r="H17" i="1"/>
  <c r="I17" i="1" s="1"/>
  <c r="G15" i="3"/>
  <c r="H15" i="3"/>
  <c r="E16" i="3"/>
  <c r="H15" i="2"/>
  <c r="E16" i="2"/>
  <c r="F16" i="2" s="1"/>
  <c r="G16" i="2" s="1"/>
  <c r="L17" i="23" l="1"/>
  <c r="L16" i="23"/>
  <c r="K26" i="23"/>
  <c r="L26" i="23" s="1"/>
  <c r="I18" i="23"/>
  <c r="F18" i="23"/>
  <c r="F18" i="21"/>
  <c r="J17" i="21"/>
  <c r="J17" i="19"/>
  <c r="I18" i="19"/>
  <c r="F18" i="19"/>
  <c r="J17" i="18"/>
  <c r="F18" i="18"/>
  <c r="H18" i="18" s="1"/>
  <c r="J17" i="16"/>
  <c r="F18" i="16"/>
  <c r="I18" i="16"/>
  <c r="J17" i="15"/>
  <c r="F18" i="15"/>
  <c r="H18" i="15"/>
  <c r="J17" i="13"/>
  <c r="I18" i="13"/>
  <c r="F18" i="13"/>
  <c r="F18" i="11"/>
  <c r="H18" i="11"/>
  <c r="J17" i="11"/>
  <c r="F18" i="9"/>
  <c r="I18" i="9"/>
  <c r="L17" i="9"/>
  <c r="J18" i="8"/>
  <c r="F19" i="8"/>
  <c r="G19" i="8" s="1"/>
  <c r="G22" i="8" s="1"/>
  <c r="J15" i="3"/>
  <c r="G17" i="6"/>
  <c r="E18" i="6"/>
  <c r="H17" i="6"/>
  <c r="J17" i="6" s="1"/>
  <c r="K17" i="6" s="1"/>
  <c r="I17" i="5"/>
  <c r="E18" i="5"/>
  <c r="G17" i="5"/>
  <c r="I15" i="2"/>
  <c r="J18" i="4"/>
  <c r="H19" i="4"/>
  <c r="I19" i="4" s="1"/>
  <c r="G19" i="4"/>
  <c r="G22" i="4" s="1"/>
  <c r="G18" i="1"/>
  <c r="E19" i="1"/>
  <c r="F19" i="1" s="1"/>
  <c r="J16" i="1"/>
  <c r="H18" i="1"/>
  <c r="I18" i="1" s="1"/>
  <c r="H16" i="2"/>
  <c r="I16" i="2" s="1"/>
  <c r="J16" i="2" s="1"/>
  <c r="F16" i="3"/>
  <c r="I16" i="3"/>
  <c r="E17" i="2"/>
  <c r="F17" i="2" s="1"/>
  <c r="H18" i="23" l="1"/>
  <c r="G18" i="23"/>
  <c r="E19" i="23"/>
  <c r="G18" i="21"/>
  <c r="E19" i="21"/>
  <c r="H18" i="21"/>
  <c r="E19" i="19"/>
  <c r="H18" i="19"/>
  <c r="G18" i="19"/>
  <c r="K17" i="19"/>
  <c r="E19" i="18"/>
  <c r="G18" i="18"/>
  <c r="I18" i="18"/>
  <c r="E19" i="16"/>
  <c r="H18" i="16"/>
  <c r="G18" i="16"/>
  <c r="K17" i="16"/>
  <c r="I18" i="15"/>
  <c r="G18" i="15"/>
  <c r="E19" i="15"/>
  <c r="K17" i="13"/>
  <c r="H18" i="13"/>
  <c r="G18" i="13"/>
  <c r="E19" i="13"/>
  <c r="I18" i="11"/>
  <c r="E19" i="11"/>
  <c r="G18" i="11"/>
  <c r="G18" i="9"/>
  <c r="H18" i="9"/>
  <c r="E19" i="9"/>
  <c r="H19" i="8"/>
  <c r="K15" i="3"/>
  <c r="L17" i="6"/>
  <c r="F18" i="6"/>
  <c r="I18" i="6"/>
  <c r="F18" i="5"/>
  <c r="H18" i="5" s="1"/>
  <c r="J17" i="5"/>
  <c r="J15" i="2"/>
  <c r="J19" i="4"/>
  <c r="J22" i="4" s="1"/>
  <c r="J25" i="4" s="1"/>
  <c r="H19" i="1"/>
  <c r="I19" i="1" s="1"/>
  <c r="G19" i="1"/>
  <c r="G22" i="1" s="1"/>
  <c r="J17" i="1"/>
  <c r="H16" i="3"/>
  <c r="J16" i="3" s="1"/>
  <c r="K16" i="3" s="1"/>
  <c r="G16" i="3"/>
  <c r="E17" i="3"/>
  <c r="J18" i="1"/>
  <c r="G17" i="2"/>
  <c r="H17" i="2"/>
  <c r="I17" i="2" s="1"/>
  <c r="E18" i="2"/>
  <c r="F18" i="2" s="1"/>
  <c r="E19" i="2" s="1"/>
  <c r="I19" i="23" l="1"/>
  <c r="I28" i="23" s="1"/>
  <c r="F19" i="23"/>
  <c r="J18" i="23"/>
  <c r="I18" i="21"/>
  <c r="F19" i="21"/>
  <c r="G19" i="21" s="1"/>
  <c r="G22" i="21" s="1"/>
  <c r="F19" i="19"/>
  <c r="I19" i="19"/>
  <c r="L17" i="19"/>
  <c r="J18" i="19"/>
  <c r="J18" i="18"/>
  <c r="F19" i="18"/>
  <c r="G19" i="18" s="1"/>
  <c r="G27" i="18" s="1"/>
  <c r="F19" i="16"/>
  <c r="I19" i="16"/>
  <c r="I28" i="16" s="1"/>
  <c r="L17" i="16"/>
  <c r="J18" i="16"/>
  <c r="F19" i="15"/>
  <c r="G19" i="15" s="1"/>
  <c r="G27" i="15" s="1"/>
  <c r="H19" i="15"/>
  <c r="J18" i="15"/>
  <c r="L17" i="13"/>
  <c r="I19" i="13"/>
  <c r="I28" i="13" s="1"/>
  <c r="F19" i="13"/>
  <c r="J18" i="13"/>
  <c r="F19" i="11"/>
  <c r="G19" i="11" s="1"/>
  <c r="G27" i="11" s="1"/>
  <c r="H19" i="11"/>
  <c r="J18" i="11"/>
  <c r="F19" i="9"/>
  <c r="I19" i="9"/>
  <c r="J18" i="9"/>
  <c r="I19" i="8"/>
  <c r="L26" i="3"/>
  <c r="L15" i="3"/>
  <c r="G18" i="6"/>
  <c r="H18" i="6"/>
  <c r="E19" i="6"/>
  <c r="I18" i="5"/>
  <c r="G18" i="5"/>
  <c r="E19" i="5"/>
  <c r="H18" i="2"/>
  <c r="I18" i="2" s="1"/>
  <c r="J19" i="1"/>
  <c r="F17" i="3"/>
  <c r="I17" i="3"/>
  <c r="L16" i="3"/>
  <c r="J17" i="2"/>
  <c r="G18" i="2"/>
  <c r="J18" i="2" s="1"/>
  <c r="F19" i="2"/>
  <c r="K18" i="23" l="1"/>
  <c r="H19" i="23"/>
  <c r="G19" i="23"/>
  <c r="H19" i="21"/>
  <c r="I19" i="21" s="1"/>
  <c r="J19" i="21" s="1"/>
  <c r="J22" i="21" s="1"/>
  <c r="G27" i="21"/>
  <c r="J18" i="21"/>
  <c r="H19" i="19"/>
  <c r="G19" i="19"/>
  <c r="K18" i="19"/>
  <c r="H19" i="18"/>
  <c r="G22" i="18"/>
  <c r="K18" i="16"/>
  <c r="H19" i="16"/>
  <c r="G19" i="16"/>
  <c r="G22" i="15"/>
  <c r="I19" i="15"/>
  <c r="H27" i="15"/>
  <c r="K18" i="13"/>
  <c r="G19" i="13"/>
  <c r="H19" i="13"/>
  <c r="H28" i="13" s="1"/>
  <c r="I19" i="11"/>
  <c r="H27" i="11"/>
  <c r="G22" i="11"/>
  <c r="G19" i="9"/>
  <c r="H19" i="9"/>
  <c r="K18" i="9"/>
  <c r="J19" i="8"/>
  <c r="J22" i="8" s="1"/>
  <c r="J31" i="8"/>
  <c r="J34" i="8" s="1"/>
  <c r="F19" i="6"/>
  <c r="I19" i="6"/>
  <c r="J18" i="6"/>
  <c r="F19" i="5"/>
  <c r="G19" i="5" s="1"/>
  <c r="G22" i="5" s="1"/>
  <c r="J18" i="5"/>
  <c r="H19" i="2"/>
  <c r="H17" i="3"/>
  <c r="J17" i="3" s="1"/>
  <c r="K17" i="3" s="1"/>
  <c r="E18" i="3"/>
  <c r="G17" i="3"/>
  <c r="G19" i="2"/>
  <c r="L18" i="23" l="1"/>
  <c r="G22" i="23"/>
  <c r="G28" i="23"/>
  <c r="J19" i="23"/>
  <c r="H28" i="23"/>
  <c r="I27" i="21"/>
  <c r="H27" i="21"/>
  <c r="J27" i="21"/>
  <c r="J31" i="21" s="1"/>
  <c r="J34" i="21" s="1"/>
  <c r="G22" i="19"/>
  <c r="J19" i="19"/>
  <c r="L18" i="19"/>
  <c r="I19" i="18"/>
  <c r="H27" i="18"/>
  <c r="G22" i="16"/>
  <c r="G28" i="16"/>
  <c r="J19" i="16"/>
  <c r="H28" i="16"/>
  <c r="L18" i="16"/>
  <c r="J19" i="15"/>
  <c r="J22" i="15" s="1"/>
  <c r="I27" i="15"/>
  <c r="J27" i="15" s="1"/>
  <c r="J31" i="15" s="1"/>
  <c r="J34" i="15" s="1"/>
  <c r="J19" i="13"/>
  <c r="J28" i="13" s="1"/>
  <c r="G22" i="13"/>
  <c r="L18" i="13"/>
  <c r="J19" i="11"/>
  <c r="J22" i="11" s="1"/>
  <c r="I27" i="11"/>
  <c r="J31" i="11" s="1"/>
  <c r="J34" i="11" s="1"/>
  <c r="G22" i="9"/>
  <c r="L18" i="9"/>
  <c r="J19" i="9"/>
  <c r="G19" i="6"/>
  <c r="H19" i="6"/>
  <c r="H19" i="5"/>
  <c r="I19" i="2"/>
  <c r="J27" i="2" s="1"/>
  <c r="J31" i="2" s="1"/>
  <c r="J34" i="2" s="1"/>
  <c r="J22" i="1"/>
  <c r="L17" i="3"/>
  <c r="F18" i="3"/>
  <c r="I18" i="3"/>
  <c r="K19" i="23" l="1"/>
  <c r="J28" i="23"/>
  <c r="K19" i="19"/>
  <c r="J19" i="18"/>
  <c r="J22" i="18" s="1"/>
  <c r="I27" i="18"/>
  <c r="J27" i="18" s="1"/>
  <c r="J31" i="18" s="1"/>
  <c r="J34" i="18" s="1"/>
  <c r="K19" i="16"/>
  <c r="J28" i="16"/>
  <c r="K19" i="13"/>
  <c r="K28" i="13" s="1"/>
  <c r="L28" i="13" s="1"/>
  <c r="L31" i="13" s="1"/>
  <c r="K19" i="9"/>
  <c r="J19" i="6"/>
  <c r="L18" i="6"/>
  <c r="G22" i="6"/>
  <c r="I19" i="5"/>
  <c r="H27" i="5"/>
  <c r="J19" i="2"/>
  <c r="H18" i="3"/>
  <c r="E19" i="3"/>
  <c r="G18" i="3"/>
  <c r="G22" i="2"/>
  <c r="L19" i="23" l="1"/>
  <c r="L22" i="23" s="1"/>
  <c r="K28" i="23"/>
  <c r="L28" i="23" s="1"/>
  <c r="L31" i="23" s="1"/>
  <c r="L34" i="23" s="1"/>
  <c r="L19" i="19"/>
  <c r="L22" i="19" s="1"/>
  <c r="L31" i="19"/>
  <c r="L34" i="19" s="1"/>
  <c r="L19" i="16"/>
  <c r="L22" i="16" s="1"/>
  <c r="L28" i="16"/>
  <c r="L31" i="16" s="1"/>
  <c r="L34" i="16" s="1"/>
  <c r="L19" i="13"/>
  <c r="L22" i="13" s="1"/>
  <c r="L34" i="13"/>
  <c r="L19" i="9"/>
  <c r="L22" i="9" s="1"/>
  <c r="L31" i="9"/>
  <c r="L34" i="9" s="1"/>
  <c r="K19" i="6"/>
  <c r="J19" i="5"/>
  <c r="J22" i="5" s="1"/>
  <c r="J27" i="5"/>
  <c r="J31" i="5" s="1"/>
  <c r="J34" i="5" s="1"/>
  <c r="F19" i="3"/>
  <c r="I19" i="3"/>
  <c r="J22" i="2"/>
  <c r="L19" i="6" l="1"/>
  <c r="L22" i="6" s="1"/>
  <c r="L34" i="6"/>
  <c r="K18" i="3"/>
  <c r="K29" i="3" s="1"/>
  <c r="L29" i="3" s="1"/>
  <c r="H19" i="3"/>
  <c r="G19" i="3"/>
  <c r="G29" i="3" s="1"/>
  <c r="J19" i="3" l="1"/>
  <c r="L18" i="3"/>
  <c r="K19" i="3" l="1"/>
  <c r="L19" i="3" l="1"/>
  <c r="L31" i="3"/>
  <c r="L34" i="3" s="1"/>
  <c r="G22" i="3"/>
  <c r="L22" i="3" l="1"/>
</calcChain>
</file>

<file path=xl/sharedStrings.xml><?xml version="1.0" encoding="utf-8"?>
<sst xmlns="http://schemas.openxmlformats.org/spreadsheetml/2006/main" count="558" uniqueCount="43">
  <si>
    <t>n</t>
  </si>
  <si>
    <t>k</t>
  </si>
  <si>
    <t>Xmenor</t>
  </si>
  <si>
    <t>Xmayor</t>
  </si>
  <si>
    <t>R</t>
  </si>
  <si>
    <t>A</t>
  </si>
  <si>
    <t>Li</t>
  </si>
  <si>
    <t>Ls</t>
  </si>
  <si>
    <t>Oi</t>
  </si>
  <si>
    <t>P(X)</t>
  </si>
  <si>
    <t>Ei</t>
  </si>
  <si>
    <t>((Ei-Oi)^2)/Ei</t>
  </si>
  <si>
    <t>X^2</t>
  </si>
  <si>
    <t>Ⴟ barra</t>
  </si>
  <si>
    <t>λ</t>
  </si>
  <si>
    <t>Valor Teórico</t>
  </si>
  <si>
    <t>Media</t>
  </si>
  <si>
    <t>Desviación estándar</t>
  </si>
  <si>
    <t>Z2</t>
  </si>
  <si>
    <t>Z1</t>
  </si>
  <si>
    <t>Valor teórico</t>
  </si>
  <si>
    <t>Parametros siempre es 1</t>
  </si>
  <si>
    <t>k-1-1</t>
  </si>
  <si>
    <t>XK-p-1,0,05</t>
  </si>
  <si>
    <t>5-2-1,0,05</t>
  </si>
  <si>
    <t>MASA KG</t>
  </si>
  <si>
    <t>MASA kg</t>
  </si>
  <si>
    <t>HA los datos no siguen la distribucion uniforme</t>
  </si>
  <si>
    <t>HO los datos siguen la distribucion uniforme</t>
  </si>
  <si>
    <t>Conclusion= los datos siguen la distribucion uniforme</t>
  </si>
  <si>
    <t>HO los datos siguen la distribucion Exponencial</t>
  </si>
  <si>
    <t>HA los datos no siguen la distribucion exponencial</t>
  </si>
  <si>
    <t>HO los datos siguen la distribucion Normal</t>
  </si>
  <si>
    <t>HA los datos no siguen la distribucion normal</t>
  </si>
  <si>
    <t>Conclusion los datos siguen la distribucion normal</t>
  </si>
  <si>
    <t>Conclusion los datos no siguen la distribucion exponencial</t>
  </si>
  <si>
    <t>AMASADO KG</t>
  </si>
  <si>
    <t>Conclusion los datos NO siguen la distribucion exponencial</t>
  </si>
  <si>
    <t>Galleta KG</t>
  </si>
  <si>
    <t>Galleta kg</t>
  </si>
  <si>
    <t>Conclusion los datos  NO siguen la distribucion normal</t>
  </si>
  <si>
    <t>Conclusion= los datos NO  siguen la distribucion uniforme</t>
  </si>
  <si>
    <t>Conclusion los datos   siguen la distribucion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</si>
</sst>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#,##0.000"/>
  </numFmts>
  <fonts count="3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 (Cuerpo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2" borderId="1" xfId="0" applyFill="1" applyBorder="1"/>
    <xf numFmtId="2" fontId="0" fillId="0" borderId="1" xfId="0" applyNumberFormat="1" applyBorder="1"/>
    <xf numFmtId="0" fontId="0" fillId="0" borderId="1" xfId="0" applyFill="1" applyBorder="1"/>
    <xf numFmtId="2" fontId="0" fillId="2" borderId="1" xfId="0" applyNumberFormat="1" applyFill="1" applyBorder="1"/>
    <xf numFmtId="2" fontId="2" fillId="2" borderId="1" xfId="0" applyNumberFormat="1" applyFont="1" applyFill="1" applyBorder="1"/>
    <xf numFmtId="2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2" fontId="1" fillId="0" borderId="0" xfId="0" applyNumberFormat="1" applyFont="1" applyBorder="1"/>
    <xf numFmtId="0" fontId="0" fillId="0" borderId="0" xfId="0" applyFill="1" applyBorder="1"/>
    <xf numFmtId="3" fontId="0" fillId="0" borderId="0" xfId="0" applyNumberFormat="1"/>
    <xf numFmtId="165" fontId="0" fillId="0" borderId="0" xfId="0" applyNumberFormat="1" applyBorder="1"/>
    <xf numFmtId="1" fontId="0" fillId="0" borderId="0" xfId="0" applyNumberFormat="1"/>
    <xf numFmtId="1" fontId="0" fillId="0" borderId="1" xfId="0" applyNumberFormat="1" applyBorder="1"/>
    <xf numFmtId="2" fontId="0" fillId="0" borderId="1" xfId="0" applyNumberFormat="1" applyFill="1" applyBorder="1"/>
    <xf numFmtId="2" fontId="0" fillId="0" borderId="1" xfId="0" applyNumberFormat="1" applyFont="1" applyBorder="1"/>
    <xf numFmtId="0" fontId="0" fillId="0" borderId="1" xfId="0" applyFont="1" applyBorder="1"/>
    <xf numFmtId="2" fontId="1" fillId="0" borderId="1" xfId="0" applyNumberFormat="1" applyFont="1" applyBorder="1"/>
    <xf numFmtId="4" fontId="0" fillId="0" borderId="0" xfId="0" applyNumberFormat="1"/>
    <xf numFmtId="166" fontId="0" fillId="0" borderId="0" xfId="0" applyNumberFormat="1"/>
    <xf numFmtId="165" fontId="0" fillId="0" borderId="1" xfId="0" applyNumberFormat="1" applyFont="1" applyBorder="1"/>
    <xf numFmtId="165" fontId="0" fillId="0" borderId="1" xfId="0" applyNumberFormat="1" applyBorder="1"/>
    <xf numFmtId="2" fontId="0" fillId="0" borderId="2" xfId="0" applyNumberFormat="1" applyFont="1" applyFill="1" applyBorder="1"/>
    <xf numFmtId="165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AF3B2-F737-4898-89BE-E4D41ACA1FB9}">
  <dimension ref="A1:N34"/>
  <sheetViews>
    <sheetView topLeftCell="B4" zoomScaleNormal="100" workbookViewId="0">
      <selection activeCell="M31" sqref="M31"/>
    </sheetView>
  </sheetViews>
  <sheetFormatPr baseColWidth="10" defaultRowHeight="15.75"/>
  <cols>
    <col min="1" max="1" width="17" customWidth="1"/>
    <col min="2" max="2" width="11" bestFit="1" customWidth="1"/>
    <col min="3" max="3" width="11.625" bestFit="1" customWidth="1"/>
    <col min="4" max="4" width="11" bestFit="1" customWidth="1"/>
    <col min="5" max="5" width="11.875" bestFit="1" customWidth="1"/>
    <col min="6" max="7" width="11.625" bestFit="1" customWidth="1"/>
    <col min="8" max="9" width="11.5" customWidth="1"/>
    <col min="10" max="10" width="11.875" bestFit="1" customWidth="1"/>
    <col min="11" max="11" width="11.875" customWidth="1"/>
    <col min="12" max="12" width="13.875" customWidth="1"/>
    <col min="13" max="13" width="11.625" bestFit="1" customWidth="1"/>
  </cols>
  <sheetData>
    <row r="1" spans="1:14">
      <c r="D1" s="28" t="s">
        <v>39</v>
      </c>
      <c r="E1" s="28"/>
      <c r="F1" s="28"/>
      <c r="G1" s="28"/>
      <c r="H1" s="28"/>
      <c r="I1" s="28"/>
    </row>
    <row r="3" spans="1:14">
      <c r="E3" s="17">
        <v>601</v>
      </c>
      <c r="F3" s="17">
        <v>606</v>
      </c>
      <c r="G3" s="17">
        <v>602</v>
      </c>
      <c r="H3" s="17">
        <v>603</v>
      </c>
      <c r="I3" s="17">
        <v>604</v>
      </c>
      <c r="J3" s="17">
        <v>601</v>
      </c>
      <c r="K3" s="17">
        <v>606</v>
      </c>
      <c r="L3" s="17">
        <v>607</v>
      </c>
      <c r="M3" s="17">
        <v>608</v>
      </c>
      <c r="N3" s="17">
        <v>609</v>
      </c>
    </row>
    <row r="4" spans="1:14">
      <c r="A4" t="s">
        <v>0</v>
      </c>
      <c r="B4">
        <v>30</v>
      </c>
      <c r="E4" s="17">
        <v>602</v>
      </c>
      <c r="F4" s="17">
        <v>601</v>
      </c>
      <c r="G4" s="17">
        <v>601</v>
      </c>
      <c r="H4" s="17">
        <v>601</v>
      </c>
      <c r="I4" s="17">
        <v>602</v>
      </c>
      <c r="J4" s="17">
        <v>602</v>
      </c>
      <c r="K4" s="17">
        <v>601</v>
      </c>
      <c r="L4" s="17">
        <v>600</v>
      </c>
      <c r="M4" s="17">
        <v>605</v>
      </c>
      <c r="N4" s="17">
        <v>606</v>
      </c>
    </row>
    <row r="5" spans="1:14">
      <c r="A5" t="s">
        <v>1</v>
      </c>
      <c r="B5">
        <v>6</v>
      </c>
      <c r="C5" s="1"/>
      <c r="E5" s="17">
        <v>601</v>
      </c>
      <c r="F5" s="17">
        <v>600</v>
      </c>
      <c r="G5" s="17">
        <v>603</v>
      </c>
      <c r="H5" s="17">
        <v>609</v>
      </c>
      <c r="I5" s="17">
        <v>607</v>
      </c>
      <c r="J5" s="17">
        <v>603</v>
      </c>
      <c r="K5" s="17">
        <v>605</v>
      </c>
      <c r="L5" s="17">
        <v>600</v>
      </c>
      <c r="M5" s="17">
        <v>602</v>
      </c>
      <c r="N5" s="17">
        <v>603</v>
      </c>
    </row>
    <row r="6" spans="1:14">
      <c r="A6" t="s">
        <v>2</v>
      </c>
      <c r="B6" s="1">
        <f>+MIN($E$3:$N$8)</f>
        <v>600</v>
      </c>
    </row>
    <row r="7" spans="1:14">
      <c r="A7" t="s">
        <v>3</v>
      </c>
      <c r="B7" s="1">
        <f>+MAX($E$3:$N$8)</f>
        <v>609</v>
      </c>
      <c r="E7" t="s">
        <v>32</v>
      </c>
    </row>
    <row r="8" spans="1:14">
      <c r="A8" t="s">
        <v>4</v>
      </c>
      <c r="B8" s="1">
        <f>+B7-B6</f>
        <v>9</v>
      </c>
      <c r="E8" t="s">
        <v>33</v>
      </c>
    </row>
    <row r="9" spans="1:14">
      <c r="A9" t="s">
        <v>5</v>
      </c>
      <c r="B9" s="1">
        <f>+B8/B5</f>
        <v>1.5</v>
      </c>
    </row>
    <row r="10" spans="1:14">
      <c r="E10" t="s">
        <v>42</v>
      </c>
    </row>
    <row r="11" spans="1:14">
      <c r="A11" t="s">
        <v>16</v>
      </c>
      <c r="B11" s="1">
        <f>+AVERAGE(E3:N8)</f>
        <v>603.36666666666667</v>
      </c>
    </row>
    <row r="12" spans="1:14">
      <c r="A12" t="s">
        <v>17</v>
      </c>
      <c r="B12" s="2">
        <f>+STDEV(E3:N5)</f>
        <v>2.7603514685425585</v>
      </c>
    </row>
    <row r="13" spans="1:14">
      <c r="E13" s="3" t="s">
        <v>6</v>
      </c>
      <c r="F13" s="3" t="s">
        <v>7</v>
      </c>
      <c r="G13" s="3" t="s">
        <v>8</v>
      </c>
      <c r="H13" s="3" t="s">
        <v>18</v>
      </c>
      <c r="I13" s="3" t="s">
        <v>19</v>
      </c>
      <c r="J13" s="3" t="s">
        <v>9</v>
      </c>
      <c r="K13" s="3" t="s">
        <v>10</v>
      </c>
      <c r="L13" s="3" t="s">
        <v>11</v>
      </c>
    </row>
    <row r="14" spans="1:14">
      <c r="E14" s="21">
        <f>+B6</f>
        <v>600</v>
      </c>
      <c r="F14" s="5">
        <f>+E14+$B$9</f>
        <v>601.5</v>
      </c>
      <c r="G14" s="3">
        <f>+COUNTIF($E$3:$N$8,"&lt;="&amp;F14)</f>
        <v>10</v>
      </c>
      <c r="H14" s="5">
        <f>+(F14-$B$11)/$B$12</f>
        <v>-0.67624238722478991</v>
      </c>
      <c r="I14" s="5">
        <f>+(E14-$B$11)/$B$12</f>
        <v>-1.2196514483875653</v>
      </c>
      <c r="J14" s="5">
        <f>+NORMSDIST(H14)-NORMSDIST(I14)</f>
        <v>0.13814486529202433</v>
      </c>
      <c r="K14" s="5">
        <f>+$B$4*J14</f>
        <v>4.1443459587607299</v>
      </c>
      <c r="L14" s="5">
        <f>+((K14-G14)^2)/K14</f>
        <v>8.2736056767169668</v>
      </c>
    </row>
    <row r="15" spans="1:14">
      <c r="B15" t="s">
        <v>23</v>
      </c>
      <c r="E15" s="5">
        <f>+F14</f>
        <v>601.5</v>
      </c>
      <c r="F15" s="19">
        <f t="shared" ref="F15:F19" si="0">+E15+$B$9</f>
        <v>603</v>
      </c>
      <c r="G15" s="3">
        <f>+COUNTIF($E$3:$N$8,"&lt;="&amp;F15)-SUM($G$14:G14)</f>
        <v>9</v>
      </c>
      <c r="H15" s="5">
        <f t="shared" ref="H15:H19" si="1">+(F15-$B$11)/$B$12</f>
        <v>-0.13283332606201451</v>
      </c>
      <c r="I15" s="5">
        <f t="shared" ref="I15:I19" si="2">+(E15-$B$11)/$B$12</f>
        <v>-0.67624238722478991</v>
      </c>
      <c r="J15" s="5">
        <f t="shared" ref="J15:J19" si="3">+NORMSDIST(H15)-NORMSDIST(I15)</f>
        <v>0.19771921639377071</v>
      </c>
      <c r="K15" s="5">
        <f t="shared" ref="K15:K19" si="4">+$B$4*J15</f>
        <v>5.9315764918131215</v>
      </c>
      <c r="L15" s="5">
        <f t="shared" ref="L15:L18" si="5">+((K15-G15)^2)/K15</f>
        <v>1.5873053038410525</v>
      </c>
    </row>
    <row r="16" spans="1:14">
      <c r="B16" t="s">
        <v>24</v>
      </c>
      <c r="E16" s="5">
        <f t="shared" ref="E16:E19" si="6">+F15</f>
        <v>603</v>
      </c>
      <c r="F16" s="21">
        <f t="shared" si="0"/>
        <v>604.5</v>
      </c>
      <c r="G16" s="3">
        <f>+COUNTIF($E$3:$N$8,"&lt;="&amp;F16)-SUM($G$14:G15)</f>
        <v>1</v>
      </c>
      <c r="H16" s="5">
        <f t="shared" si="1"/>
        <v>0.41057573510076084</v>
      </c>
      <c r="I16" s="5">
        <f t="shared" si="2"/>
        <v>-0.13283332606201451</v>
      </c>
      <c r="J16" s="5">
        <f t="shared" si="3"/>
        <v>0.21214557161768621</v>
      </c>
      <c r="K16" s="5">
        <f t="shared" si="4"/>
        <v>6.3643671485305866</v>
      </c>
      <c r="L16" s="5">
        <f t="shared" si="5"/>
        <v>4.5214919618328615</v>
      </c>
    </row>
    <row r="17" spans="5:12">
      <c r="E17" s="19">
        <f t="shared" si="6"/>
        <v>604.5</v>
      </c>
      <c r="F17" s="5">
        <f t="shared" si="0"/>
        <v>606</v>
      </c>
      <c r="G17" s="3">
        <f>+COUNTIF($E$3:$N$8,"&lt;="&amp;F17)-SUM($G$14:G16)</f>
        <v>5</v>
      </c>
      <c r="H17" s="5">
        <f t="shared" si="1"/>
        <v>0.95398479626353627</v>
      </c>
      <c r="I17" s="5">
        <f t="shared" si="2"/>
        <v>0.41057573510076084</v>
      </c>
      <c r="J17" s="5">
        <f t="shared" si="3"/>
        <v>0.17064616044390546</v>
      </c>
      <c r="K17" s="5">
        <f t="shared" si="4"/>
        <v>5.119384813317164</v>
      </c>
      <c r="L17" s="5">
        <f t="shared" si="5"/>
        <v>2.7840715575235056E-3</v>
      </c>
    </row>
    <row r="18" spans="5:12">
      <c r="E18" s="21">
        <f t="shared" si="6"/>
        <v>606</v>
      </c>
      <c r="F18" s="19">
        <f t="shared" si="0"/>
        <v>607.5</v>
      </c>
      <c r="G18" s="20">
        <f>+COUNTIF($E$3:$N$8,"&lt;="&amp;F18)-SUM($G$14:G17)</f>
        <v>2</v>
      </c>
      <c r="H18" s="19">
        <f t="shared" si="1"/>
        <v>1.4973938574263117</v>
      </c>
      <c r="I18" s="19">
        <f t="shared" si="2"/>
        <v>0.95398479626353627</v>
      </c>
      <c r="J18" s="19">
        <f>+NORMSDIST(H18)-NORMSDIST(I18)</f>
        <v>0.10290026635720995</v>
      </c>
      <c r="K18" s="19">
        <f t="shared" si="4"/>
        <v>3.0870079907162982</v>
      </c>
      <c r="L18" s="19">
        <f t="shared" si="5"/>
        <v>0.3827610344497076</v>
      </c>
    </row>
    <row r="19" spans="5:12">
      <c r="E19" s="19">
        <f t="shared" si="6"/>
        <v>607.5</v>
      </c>
      <c r="F19" s="21">
        <f t="shared" si="0"/>
        <v>609</v>
      </c>
      <c r="G19" s="20">
        <f>+COUNTIF($E$3:$N$8,"&lt;="&amp;F19)-SUM($G$14:G18)</f>
        <v>3</v>
      </c>
      <c r="H19" s="19">
        <f t="shared" si="1"/>
        <v>2.0408029185890868</v>
      </c>
      <c r="I19" s="19">
        <f t="shared" si="2"/>
        <v>1.4973938574263117</v>
      </c>
      <c r="J19" s="19">
        <f t="shared" si="3"/>
        <v>4.651019264346401E-2</v>
      </c>
      <c r="K19" s="19">
        <f t="shared" si="4"/>
        <v>1.3953057793039203</v>
      </c>
      <c r="L19" s="19">
        <f>+((K19-G19)^2)/K19</f>
        <v>1.8455048206135984</v>
      </c>
    </row>
    <row r="20" spans="5:12">
      <c r="K20" s="26"/>
    </row>
    <row r="22" spans="5:12">
      <c r="G22" s="6">
        <f>+SUM(G14:G21)</f>
        <v>30</v>
      </c>
      <c r="H22" s="13"/>
      <c r="I22" s="13"/>
      <c r="K22" s="4" t="s">
        <v>12</v>
      </c>
      <c r="L22" s="7">
        <f>+SUM(L14:L21)</f>
        <v>16.613452869011709</v>
      </c>
    </row>
    <row r="25" spans="5:12">
      <c r="E25" s="3" t="s">
        <v>6</v>
      </c>
      <c r="F25" s="3" t="s">
        <v>7</v>
      </c>
      <c r="G25" s="3" t="s">
        <v>8</v>
      </c>
      <c r="H25" s="3" t="s">
        <v>18</v>
      </c>
      <c r="I25" s="3" t="s">
        <v>19</v>
      </c>
      <c r="J25" s="3" t="s">
        <v>9</v>
      </c>
      <c r="K25" s="3" t="s">
        <v>10</v>
      </c>
      <c r="L25" s="3" t="s">
        <v>11</v>
      </c>
    </row>
    <row r="26" spans="5:12">
      <c r="E26" s="5">
        <v>590</v>
      </c>
      <c r="F26" s="5">
        <v>599.5</v>
      </c>
      <c r="G26" s="5">
        <f>SUM(G14:G16)</f>
        <v>20</v>
      </c>
      <c r="H26" s="5">
        <f>SUM(H14:H16)</f>
        <v>-0.39849997818604355</v>
      </c>
      <c r="I26" s="5">
        <f>SUM(I14:I16)</f>
        <v>-2.0287271616743698</v>
      </c>
      <c r="J26" s="5">
        <f>SUM(J14:J16)</f>
        <v>0.54800965330348128</v>
      </c>
      <c r="K26" s="5">
        <f>SUM(K14:K16)</f>
        <v>16.440289599104439</v>
      </c>
      <c r="L26" s="5">
        <f>+((K26-G26)^2)/K26</f>
        <v>0.77076124856914319</v>
      </c>
    </row>
    <row r="27" spans="5:12">
      <c r="E27" s="5">
        <v>599.49999999999989</v>
      </c>
      <c r="F27" s="5">
        <v>602.66666666666652</v>
      </c>
      <c r="G27" s="5">
        <v>10</v>
      </c>
      <c r="H27" s="5">
        <v>3.5715856643269997E-2</v>
      </c>
      <c r="I27" s="5">
        <v>-0.64288541957946899</v>
      </c>
      <c r="J27" s="5">
        <v>0.25409631110563485</v>
      </c>
      <c r="K27" s="5">
        <v>7.6228893331690459</v>
      </c>
      <c r="L27" s="5">
        <v>0.7412747155824666</v>
      </c>
    </row>
    <row r="28" spans="5:12">
      <c r="E28" s="5">
        <v>602.66999999999996</v>
      </c>
      <c r="F28" s="5">
        <v>609</v>
      </c>
      <c r="G28" s="5">
        <f>SUM(G18:G19)</f>
        <v>5</v>
      </c>
      <c r="H28" s="5">
        <f>SUM(H18:H19)</f>
        <v>3.5381967760153987</v>
      </c>
      <c r="I28" s="5">
        <f>SUM(I18:I19)</f>
        <v>2.4513786536898481</v>
      </c>
      <c r="J28" s="5">
        <f>SUM(J18:J19)</f>
        <v>0.14941045900067396</v>
      </c>
      <c r="K28" s="5">
        <f>SUM(K18:K19)</f>
        <v>4.4823137700202187</v>
      </c>
      <c r="L28" s="5">
        <f>+((K28-G28)^2)/K28</f>
        <v>5.9790332953301967E-2</v>
      </c>
    </row>
    <row r="31" spans="5:12">
      <c r="E31" s="9"/>
      <c r="F31" s="9"/>
      <c r="G31" s="10"/>
      <c r="H31" s="9"/>
      <c r="I31" s="9"/>
      <c r="J31" s="9"/>
      <c r="K31" s="7" t="s">
        <v>12</v>
      </c>
      <c r="L31" s="7">
        <f>+SUM(L26:L29)</f>
        <v>1.5718262971049117</v>
      </c>
    </row>
    <row r="32" spans="5:12">
      <c r="E32" s="9"/>
      <c r="F32" s="9"/>
      <c r="G32" s="9"/>
      <c r="H32" s="9"/>
      <c r="I32" s="9"/>
      <c r="J32" s="9"/>
      <c r="K32" s="9"/>
      <c r="L32" s="9"/>
    </row>
    <row r="33" spans="5:12">
      <c r="E33" s="9"/>
      <c r="F33" s="9"/>
      <c r="G33" s="9"/>
      <c r="H33" s="9"/>
      <c r="I33" s="9"/>
      <c r="J33" s="9"/>
      <c r="K33" s="9" t="s">
        <v>20</v>
      </c>
      <c r="L33" s="23">
        <v>3.8410000000000002</v>
      </c>
    </row>
    <row r="34" spans="5:12">
      <c r="L34" t="str">
        <f>+IF(L31&lt;=L33,"H0 SE ACEPTA","H0 SE RECHAZA")</f>
        <v>H0 SE ACEPTA</v>
      </c>
    </row>
  </sheetData>
  <mergeCells count="1">
    <mergeCell ref="D1:I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C2B2C-2E55-4DBC-BAB6-624799DF1E59}">
  <sheetPr>
    <tabColor rgb="FFFF0000"/>
  </sheetPr>
  <dimension ref="A1:N34"/>
  <sheetViews>
    <sheetView topLeftCell="A25" zoomScaleNormal="100" workbookViewId="0">
      <selection activeCell="D20" sqref="D20"/>
    </sheetView>
  </sheetViews>
  <sheetFormatPr baseColWidth="10" defaultRowHeight="15.75"/>
  <cols>
    <col min="1" max="1" width="17" customWidth="1"/>
    <col min="2" max="2" width="11" bestFit="1" customWidth="1"/>
    <col min="3" max="3" width="11.625" bestFit="1" customWidth="1"/>
    <col min="4" max="4" width="11" bestFit="1" customWidth="1"/>
    <col min="5" max="5" width="11.875" bestFit="1" customWidth="1"/>
    <col min="6" max="7" width="11.625" bestFit="1" customWidth="1"/>
    <col min="8" max="9" width="11.5" customWidth="1"/>
    <col min="10" max="10" width="11.875" bestFit="1" customWidth="1"/>
    <col min="11" max="11" width="11.875" customWidth="1"/>
    <col min="12" max="12" width="13.875" customWidth="1"/>
    <col min="13" max="13" width="11.625" bestFit="1" customWidth="1"/>
  </cols>
  <sheetData>
    <row r="1" spans="1:14">
      <c r="D1" s="28" t="s">
        <v>39</v>
      </c>
      <c r="E1" s="28"/>
      <c r="F1" s="28"/>
      <c r="G1" s="28"/>
      <c r="H1" s="28"/>
      <c r="I1" s="28"/>
    </row>
    <row r="3" spans="1:14">
      <c r="E3" s="17">
        <v>605</v>
      </c>
      <c r="F3" s="17">
        <v>606</v>
      </c>
      <c r="G3" s="17">
        <v>607</v>
      </c>
      <c r="H3" s="17">
        <v>603</v>
      </c>
      <c r="I3" s="17">
        <v>604</v>
      </c>
      <c r="J3" s="17">
        <v>605</v>
      </c>
      <c r="K3" s="17">
        <v>606</v>
      </c>
      <c r="L3" s="17">
        <v>607</v>
      </c>
      <c r="M3" s="17">
        <v>608</v>
      </c>
      <c r="N3" s="17">
        <v>609</v>
      </c>
    </row>
    <row r="4" spans="1:14">
      <c r="A4" t="s">
        <v>0</v>
      </c>
      <c r="B4">
        <v>30</v>
      </c>
      <c r="E4" s="17">
        <v>602</v>
      </c>
      <c r="F4" s="17">
        <v>601</v>
      </c>
      <c r="G4" s="17">
        <v>600</v>
      </c>
      <c r="H4" s="17">
        <v>600</v>
      </c>
      <c r="I4" s="17">
        <v>600</v>
      </c>
      <c r="J4" s="17">
        <v>600</v>
      </c>
      <c r="K4" s="17">
        <v>601</v>
      </c>
      <c r="L4" s="17">
        <v>602</v>
      </c>
      <c r="M4" s="17">
        <v>603</v>
      </c>
      <c r="N4" s="17">
        <v>600</v>
      </c>
    </row>
    <row r="5" spans="1:14">
      <c r="A5" t="s">
        <v>1</v>
      </c>
      <c r="B5">
        <v>6</v>
      </c>
      <c r="C5" s="1"/>
      <c r="E5" s="17">
        <v>601</v>
      </c>
      <c r="F5" s="17">
        <v>600</v>
      </c>
      <c r="G5" s="17">
        <v>603</v>
      </c>
      <c r="H5" s="17">
        <v>600</v>
      </c>
      <c r="I5" s="17">
        <v>610</v>
      </c>
      <c r="J5" s="17">
        <v>600</v>
      </c>
      <c r="K5" s="17">
        <v>605</v>
      </c>
      <c r="L5" s="17">
        <v>600</v>
      </c>
      <c r="M5" s="17">
        <v>602</v>
      </c>
      <c r="N5" s="17">
        <v>603</v>
      </c>
    </row>
    <row r="6" spans="1:14">
      <c r="A6" t="s">
        <v>2</v>
      </c>
      <c r="B6" s="1">
        <f>+MIN($E$3:$N$8)</f>
        <v>600</v>
      </c>
    </row>
    <row r="7" spans="1:14">
      <c r="A7" t="s">
        <v>3</v>
      </c>
      <c r="B7" s="1">
        <f>+MAX($E$3:$N$8)</f>
        <v>610</v>
      </c>
      <c r="E7" t="s">
        <v>32</v>
      </c>
    </row>
    <row r="8" spans="1:14">
      <c r="A8" t="s">
        <v>4</v>
      </c>
      <c r="B8" s="1">
        <f>+B7-B6</f>
        <v>10</v>
      </c>
      <c r="E8" t="s">
        <v>33</v>
      </c>
    </row>
    <row r="9" spans="1:14">
      <c r="A9" t="s">
        <v>5</v>
      </c>
      <c r="B9" s="1">
        <f>+B8/B5</f>
        <v>1.6666666666666667</v>
      </c>
    </row>
    <row r="10" spans="1:14">
      <c r="E10" t="s">
        <v>40</v>
      </c>
    </row>
    <row r="11" spans="1:14">
      <c r="A11" t="s">
        <v>16</v>
      </c>
      <c r="B11" s="1">
        <f>+AVERAGE(E3:N8)</f>
        <v>603.1</v>
      </c>
    </row>
    <row r="12" spans="1:14">
      <c r="A12" t="s">
        <v>17</v>
      </c>
      <c r="B12" s="2">
        <f>+STDEV(E3:N5)</f>
        <v>3.0439312149553088</v>
      </c>
    </row>
    <row r="13" spans="1:14">
      <c r="E13" s="3" t="s">
        <v>6</v>
      </c>
      <c r="F13" s="3" t="s">
        <v>7</v>
      </c>
      <c r="G13" s="3" t="s">
        <v>8</v>
      </c>
      <c r="H13" s="3" t="s">
        <v>18</v>
      </c>
      <c r="I13" s="3" t="s">
        <v>19</v>
      </c>
      <c r="J13" s="3" t="s">
        <v>9</v>
      </c>
      <c r="K13" s="3" t="s">
        <v>10</v>
      </c>
      <c r="L13" s="3" t="s">
        <v>11</v>
      </c>
    </row>
    <row r="14" spans="1:14">
      <c r="E14" s="21">
        <f>+B6</f>
        <v>600</v>
      </c>
      <c r="F14" s="5">
        <f>+E14+$B$9</f>
        <v>601.66666666666663</v>
      </c>
      <c r="G14" s="3">
        <f>+COUNTIF($E$3:$N$8,"&lt;="&amp;F14)</f>
        <v>12</v>
      </c>
      <c r="H14" s="5">
        <f>+(F14-$B$11)/$B$12</f>
        <v>-0.47088230058918668</v>
      </c>
      <c r="I14" s="5">
        <f>+(E14-$B$11)/$B$12</f>
        <v>-1.0184198594137868</v>
      </c>
      <c r="J14" s="5">
        <f>+NORMSDIST(H14)-NORMSDIST(I14)</f>
        <v>0.1646231598869517</v>
      </c>
      <c r="K14" s="5">
        <f>+$B$4*J14</f>
        <v>4.9386947966085506</v>
      </c>
      <c r="L14" s="5">
        <f>+((K14-G14)^2)/K14</f>
        <v>10.096196106243273</v>
      </c>
    </row>
    <row r="15" spans="1:14">
      <c r="B15" t="s">
        <v>23</v>
      </c>
      <c r="E15" s="5">
        <f>+F14</f>
        <v>601.66666666666663</v>
      </c>
      <c r="F15" s="21">
        <f t="shared" ref="F15:F19" si="0">+E15+$B$9</f>
        <v>603.33333333333326</v>
      </c>
      <c r="G15" s="3">
        <f>+COUNTIF($E$3:$N$8,"&lt;="&amp;F15)-SUM($G$14:G14)</f>
        <v>7</v>
      </c>
      <c r="H15" s="5">
        <f t="shared" ref="H15:H19" si="1">+(F15-$B$11)/$B$12</f>
        <v>7.6655258235413387E-2</v>
      </c>
      <c r="I15" s="5">
        <f t="shared" ref="I15:I19" si="2">+(E15-$B$11)/$B$12</f>
        <v>-0.47088230058918668</v>
      </c>
      <c r="J15" s="5">
        <f t="shared" ref="J15:J19" si="3">+NORMSDIST(H15)-NORMSDIST(I15)</f>
        <v>0.21168870669337825</v>
      </c>
      <c r="K15" s="5">
        <f t="shared" ref="K15:K19" si="4">+$B$4*J15</f>
        <v>6.3506612008013477</v>
      </c>
      <c r="L15" s="5">
        <f t="shared" ref="L15:L18" si="5">+((K15-G15)^2)/K15</f>
        <v>6.6393224707301926E-2</v>
      </c>
    </row>
    <row r="16" spans="1:14">
      <c r="B16" t="s">
        <v>24</v>
      </c>
      <c r="E16" s="5">
        <f t="shared" ref="E16:E19" si="6">+F15</f>
        <v>603.33333333333326</v>
      </c>
      <c r="F16" s="5">
        <f t="shared" si="0"/>
        <v>604.99999999999989</v>
      </c>
      <c r="G16" s="3">
        <f>+COUNTIF($E$3:$N$8,"&lt;="&amp;F16)-SUM($G$14:G15)</f>
        <v>4</v>
      </c>
      <c r="H16" s="5">
        <f t="shared" si="1"/>
        <v>0.62419281706001351</v>
      </c>
      <c r="I16" s="5">
        <f t="shared" si="2"/>
        <v>7.6655258235413387E-2</v>
      </c>
      <c r="J16" s="5">
        <f t="shared" si="3"/>
        <v>0.20319841747488021</v>
      </c>
      <c r="K16" s="5">
        <f t="shared" si="4"/>
        <v>6.0959525242464068</v>
      </c>
      <c r="L16" s="5">
        <f t="shared" si="5"/>
        <v>0.72064488140644711</v>
      </c>
    </row>
    <row r="17" spans="5:12">
      <c r="E17" s="21">
        <f t="shared" si="6"/>
        <v>604.99999999999989</v>
      </c>
      <c r="F17" s="5">
        <f t="shared" si="0"/>
        <v>606.66666666666652</v>
      </c>
      <c r="G17" s="3">
        <f>+COUNTIF($E$3:$N$8,"&lt;="&amp;F17)-SUM($G$14:G16)</f>
        <v>2</v>
      </c>
      <c r="H17" s="5">
        <f t="shared" si="1"/>
        <v>1.1717303758846136</v>
      </c>
      <c r="I17" s="5">
        <f t="shared" si="2"/>
        <v>0.62419281706001351</v>
      </c>
      <c r="J17" s="5">
        <f t="shared" si="3"/>
        <v>0.1455978200407072</v>
      </c>
      <c r="K17" s="5">
        <f t="shared" si="4"/>
        <v>4.3679346012212159</v>
      </c>
      <c r="L17" s="5">
        <f t="shared" si="5"/>
        <v>1.2836992280271331</v>
      </c>
    </row>
    <row r="18" spans="5:12">
      <c r="E18" s="19">
        <f t="shared" si="6"/>
        <v>606.66666666666652</v>
      </c>
      <c r="F18" s="19">
        <f t="shared" si="0"/>
        <v>608.33333333333314</v>
      </c>
      <c r="G18" s="20">
        <f>+COUNTIF($E$3:$N$8,"&lt;="&amp;F18)-SUM($G$14:G17)</f>
        <v>3</v>
      </c>
      <c r="H18" s="19">
        <f t="shared" si="1"/>
        <v>1.7192679347092137</v>
      </c>
      <c r="I18" s="19">
        <f t="shared" si="2"/>
        <v>1.1717303758846136</v>
      </c>
      <c r="J18" s="19">
        <f>+NORMSDIST(H18)-NORMSDIST(I18)</f>
        <v>7.7869863847237486E-2</v>
      </c>
      <c r="K18" s="19">
        <f t="shared" si="4"/>
        <v>2.3360959154171246</v>
      </c>
      <c r="L18" s="19">
        <f t="shared" si="5"/>
        <v>0.18867745567164515</v>
      </c>
    </row>
    <row r="19" spans="5:12">
      <c r="E19" s="19">
        <f t="shared" si="6"/>
        <v>608.33333333333314</v>
      </c>
      <c r="F19" s="21">
        <f t="shared" si="0"/>
        <v>609.99999999999977</v>
      </c>
      <c r="G19" s="20">
        <f>+COUNTIF($E$3:$N$8,"&lt;="&amp;F19)-SUM($G$14:G18)</f>
        <v>2</v>
      </c>
      <c r="H19" s="19">
        <f t="shared" si="1"/>
        <v>2.2668054935338136</v>
      </c>
      <c r="I19" s="19">
        <f t="shared" si="2"/>
        <v>1.7192679347092137</v>
      </c>
      <c r="J19" s="19">
        <f t="shared" si="3"/>
        <v>3.108174269646069E-2</v>
      </c>
      <c r="K19" s="19">
        <f t="shared" si="4"/>
        <v>0.93245228089382071</v>
      </c>
      <c r="L19" s="19">
        <f>+((K19-G19)^2)/K19</f>
        <v>1.2222160382045117</v>
      </c>
    </row>
    <row r="22" spans="5:12">
      <c r="G22" s="6">
        <f>+SUM(G14:G21)</f>
        <v>30</v>
      </c>
      <c r="H22" s="13"/>
      <c r="I22" s="13"/>
      <c r="K22" s="4" t="s">
        <v>12</v>
      </c>
      <c r="L22" s="7">
        <f>+SUM(L14:L21)</f>
        <v>13.57782693426031</v>
      </c>
    </row>
    <row r="25" spans="5:12">
      <c r="E25" s="3" t="s">
        <v>6</v>
      </c>
      <c r="F25" s="3" t="s">
        <v>7</v>
      </c>
      <c r="G25" s="3" t="s">
        <v>8</v>
      </c>
      <c r="H25" s="3" t="s">
        <v>18</v>
      </c>
      <c r="I25" s="3" t="s">
        <v>19</v>
      </c>
      <c r="J25" s="3" t="s">
        <v>9</v>
      </c>
      <c r="K25" s="3" t="s">
        <v>10</v>
      </c>
      <c r="L25" s="3" t="s">
        <v>11</v>
      </c>
    </row>
    <row r="26" spans="5:12">
      <c r="E26" s="5">
        <v>600</v>
      </c>
      <c r="F26" s="5">
        <v>603</v>
      </c>
      <c r="G26" s="5">
        <f>SUM(G14:G15)</f>
        <v>19</v>
      </c>
      <c r="H26" s="5">
        <f>SUM(H14:H15)</f>
        <v>-0.39422704235377326</v>
      </c>
      <c r="I26" s="5">
        <f>SUM(I14:I15)</f>
        <v>-1.4893021600029734</v>
      </c>
      <c r="J26" s="5">
        <f>SUM(J14:J15)</f>
        <v>0.37631186658032995</v>
      </c>
      <c r="K26" s="5">
        <f>SUM(K14:K15)</f>
        <v>11.289355997409899</v>
      </c>
      <c r="L26" s="5">
        <f>+((K26-G26)^2)/K26</f>
        <v>5.2663793176793385</v>
      </c>
    </row>
    <row r="27" spans="5:12">
      <c r="E27" s="5">
        <v>603.33333333333326</v>
      </c>
      <c r="F27" s="5">
        <v>604.99999999999989</v>
      </c>
      <c r="G27" s="5">
        <v>4</v>
      </c>
      <c r="H27" s="5">
        <v>0.62419281706001351</v>
      </c>
      <c r="I27" s="5">
        <v>7.6655258235413387E-2</v>
      </c>
      <c r="J27" s="5">
        <v>0.20319841747488021</v>
      </c>
      <c r="K27" s="5">
        <v>6.0959525242464068</v>
      </c>
      <c r="L27" s="5">
        <f t="shared" ref="L27" si="7">+((K27-G27)^2)/K27</f>
        <v>0.72064488140644711</v>
      </c>
    </row>
    <row r="28" spans="5:12">
      <c r="E28" s="5">
        <v>605</v>
      </c>
      <c r="F28" s="5">
        <v>610</v>
      </c>
      <c r="G28" s="5">
        <f>SUM(G17:G19)</f>
        <v>7</v>
      </c>
      <c r="H28" s="5">
        <f>SUM(H17:H19)</f>
        <v>5.1578038041276404</v>
      </c>
      <c r="I28" s="5">
        <f>SUM(I17:I19)</f>
        <v>3.515191127653841</v>
      </c>
      <c r="J28" s="5">
        <f>SUM(J17:J19)</f>
        <v>0.25454942658440538</v>
      </c>
      <c r="K28" s="5">
        <f>SUM(K17:K19)</f>
        <v>7.6364827975321612</v>
      </c>
      <c r="L28" s="5">
        <f>+((K28-G28)^2)/K28</f>
        <v>5.3049337279366789E-2</v>
      </c>
    </row>
    <row r="31" spans="5:12">
      <c r="E31" s="9"/>
      <c r="F31" s="9"/>
      <c r="G31" s="10"/>
      <c r="H31" s="9"/>
      <c r="I31" s="9"/>
      <c r="J31" s="9"/>
      <c r="K31" s="7" t="s">
        <v>12</v>
      </c>
      <c r="L31" s="7">
        <f>+SUM(L26:L29)</f>
        <v>6.0400735363651528</v>
      </c>
    </row>
    <row r="32" spans="5:12">
      <c r="E32" s="9"/>
      <c r="F32" s="9"/>
      <c r="G32" s="9"/>
      <c r="H32" s="9"/>
      <c r="I32" s="9"/>
      <c r="J32" s="9"/>
      <c r="K32" s="9"/>
      <c r="L32" s="9"/>
    </row>
    <row r="33" spans="5:12">
      <c r="E33" s="9"/>
      <c r="F33" s="9"/>
      <c r="G33" s="9"/>
      <c r="H33" s="9"/>
      <c r="I33" s="9"/>
      <c r="J33" s="9"/>
      <c r="K33" s="9" t="s">
        <v>20</v>
      </c>
      <c r="L33" s="23">
        <v>3.8410000000000002</v>
      </c>
    </row>
    <row r="34" spans="5:12">
      <c r="L34" t="str">
        <f>+IF(L31&lt;=L33,"H0 SE ACEPTA","H0 SE RECHAZA")</f>
        <v>H0 SE RECHAZA</v>
      </c>
    </row>
  </sheetData>
  <mergeCells count="1">
    <mergeCell ref="D1:I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5613-61DA-4882-850E-81E3616D997B}">
  <sheetPr>
    <tabColor rgb="FFFF0000"/>
  </sheetPr>
  <dimension ref="A1:N35"/>
  <sheetViews>
    <sheetView topLeftCell="A10" zoomScaleNormal="100" workbookViewId="0">
      <selection activeCell="D21" sqref="D21"/>
    </sheetView>
  </sheetViews>
  <sheetFormatPr baseColWidth="10" defaultRowHeight="15.75"/>
  <cols>
    <col min="2" max="2" width="11" bestFit="1" customWidth="1"/>
    <col min="3" max="3" width="11.625" bestFit="1" customWidth="1"/>
    <col min="4" max="4" width="11" bestFit="1" customWidth="1"/>
    <col min="5" max="5" width="11.625" bestFit="1" customWidth="1"/>
    <col min="6" max="6" width="11" bestFit="1" customWidth="1"/>
    <col min="7" max="7" width="11.5" bestFit="1" customWidth="1"/>
    <col min="8" max="8" width="11.625" bestFit="1" customWidth="1"/>
    <col min="9" max="9" width="11.875" customWidth="1"/>
    <col min="10" max="10" width="14.875" customWidth="1"/>
    <col min="11" max="11" width="11.625" bestFit="1" customWidth="1"/>
  </cols>
  <sheetData>
    <row r="1" spans="1:14">
      <c r="D1" s="29" t="s">
        <v>39</v>
      </c>
      <c r="E1" s="29"/>
      <c r="F1" s="29"/>
      <c r="G1" s="29"/>
      <c r="H1" s="29"/>
    </row>
    <row r="3" spans="1:14">
      <c r="E3" s="17">
        <v>605</v>
      </c>
      <c r="F3" s="17">
        <v>606</v>
      </c>
      <c r="G3" s="17">
        <v>607</v>
      </c>
      <c r="H3" s="17">
        <v>603</v>
      </c>
      <c r="I3" s="17">
        <v>604</v>
      </c>
      <c r="J3" s="17">
        <v>605</v>
      </c>
      <c r="K3" s="17">
        <v>606</v>
      </c>
      <c r="L3" s="17">
        <v>607</v>
      </c>
      <c r="M3" s="17">
        <v>608</v>
      </c>
      <c r="N3" s="17">
        <v>609</v>
      </c>
    </row>
    <row r="4" spans="1:14">
      <c r="A4" t="s">
        <v>0</v>
      </c>
      <c r="B4">
        <v>30</v>
      </c>
      <c r="E4" s="17">
        <v>602</v>
      </c>
      <c r="F4" s="17">
        <v>601</v>
      </c>
      <c r="G4" s="17">
        <v>600</v>
      </c>
      <c r="H4" s="17">
        <v>600</v>
      </c>
      <c r="I4" s="17">
        <v>600</v>
      </c>
      <c r="J4" s="17">
        <v>600</v>
      </c>
      <c r="K4" s="17">
        <v>601</v>
      </c>
      <c r="L4" s="17">
        <v>602</v>
      </c>
      <c r="M4" s="17">
        <v>603</v>
      </c>
      <c r="N4" s="17">
        <v>600</v>
      </c>
    </row>
    <row r="5" spans="1:14">
      <c r="A5" t="s">
        <v>1</v>
      </c>
      <c r="B5">
        <v>6</v>
      </c>
      <c r="C5" s="1"/>
      <c r="E5" s="17">
        <v>601</v>
      </c>
      <c r="F5" s="17">
        <v>600</v>
      </c>
      <c r="G5" s="17">
        <v>603</v>
      </c>
      <c r="H5" s="17">
        <v>600</v>
      </c>
      <c r="I5" s="17">
        <v>610</v>
      </c>
      <c r="J5" s="17">
        <v>600</v>
      </c>
      <c r="K5" s="17">
        <v>605</v>
      </c>
      <c r="L5" s="17">
        <v>600</v>
      </c>
      <c r="M5" s="17">
        <v>602</v>
      </c>
      <c r="N5" s="17">
        <v>603</v>
      </c>
    </row>
    <row r="6" spans="1:14">
      <c r="A6" t="s">
        <v>2</v>
      </c>
      <c r="B6" s="1">
        <f>+MIN($E$3:$N$8)</f>
        <v>600</v>
      </c>
    </row>
    <row r="7" spans="1:14">
      <c r="A7" t="s">
        <v>3</v>
      </c>
      <c r="B7" s="1">
        <f>+MAX($E$3:$N$8)</f>
        <v>610</v>
      </c>
      <c r="E7" t="s">
        <v>30</v>
      </c>
    </row>
    <row r="8" spans="1:14">
      <c r="A8" t="s">
        <v>4</v>
      </c>
      <c r="B8" s="1">
        <f>+B7-B6</f>
        <v>10</v>
      </c>
      <c r="E8" t="s">
        <v>31</v>
      </c>
    </row>
    <row r="9" spans="1:14">
      <c r="A9" t="s">
        <v>5</v>
      </c>
      <c r="B9" s="1">
        <f>+B8/B5</f>
        <v>1.6666666666666667</v>
      </c>
    </row>
    <row r="10" spans="1:14">
      <c r="E10" t="s">
        <v>35</v>
      </c>
    </row>
    <row r="11" spans="1:14">
      <c r="A11" t="s">
        <v>13</v>
      </c>
      <c r="B11" s="1">
        <f>+AVERAGE(E3:N5)</f>
        <v>603.1</v>
      </c>
    </row>
    <row r="12" spans="1:14">
      <c r="A12" t="s">
        <v>14</v>
      </c>
      <c r="B12" s="1">
        <f>1/B11</f>
        <v>1.6580998176090201E-3</v>
      </c>
    </row>
    <row r="13" spans="1:14">
      <c r="E13" s="3" t="s">
        <v>6</v>
      </c>
      <c r="F13" s="3" t="s">
        <v>7</v>
      </c>
      <c r="G13" s="3" t="s">
        <v>8</v>
      </c>
      <c r="H13" s="3" t="s">
        <v>9</v>
      </c>
      <c r="I13" s="3" t="s">
        <v>10</v>
      </c>
      <c r="J13" s="3" t="s">
        <v>11</v>
      </c>
    </row>
    <row r="14" spans="1:14">
      <c r="E14" s="19">
        <f>+B6</f>
        <v>600</v>
      </c>
      <c r="F14" s="19">
        <f>+E14+$B$9</f>
        <v>601.66666666666663</v>
      </c>
      <c r="G14" s="20">
        <f>+COUNTIF($E$3:$N$8,"&lt;="&amp;F14)</f>
        <v>12</v>
      </c>
      <c r="H14" s="24">
        <f>+EXP(-$B$12*E14)-EXP(-$B$12*F14)</f>
        <v>1.0204631165466327E-3</v>
      </c>
      <c r="I14" s="19">
        <f>+$B$4*H14</f>
        <v>3.0613893496398981E-2</v>
      </c>
      <c r="J14" s="19">
        <f>+((I14-G14)^2)/I14</f>
        <v>4679.7772973050096</v>
      </c>
    </row>
    <row r="15" spans="1:14">
      <c r="B15" t="s">
        <v>21</v>
      </c>
      <c r="E15" s="19">
        <f>+F14</f>
        <v>601.66666666666663</v>
      </c>
      <c r="F15" s="19">
        <f t="shared" ref="F15:F19" si="0">+E15+$B$9</f>
        <v>603.33333333333326</v>
      </c>
      <c r="G15" s="20">
        <f>+COUNTIF($E$3:$N$8,"&lt;="&amp;F15)-SUM($G$14:G14)</f>
        <v>7</v>
      </c>
      <c r="H15" s="24">
        <f t="shared" ref="H15:H19" si="1">+EXP(-$B$12*E15)-EXP(-$B$12*F15)</f>
        <v>1.0176469600503557E-3</v>
      </c>
      <c r="I15" s="19">
        <f t="shared" ref="I15:I19" si="2">+$B$4*H15</f>
        <v>3.0529408801510671E-2</v>
      </c>
      <c r="J15" s="19">
        <f t="shared" ref="J15:J19" si="3">+((I15-G15)^2)/I15</f>
        <v>1591.040319102972</v>
      </c>
    </row>
    <row r="16" spans="1:14">
      <c r="B16" t="s">
        <v>22</v>
      </c>
      <c r="E16" s="19">
        <f t="shared" ref="E16:E19" si="4">+F15</f>
        <v>603.33333333333326</v>
      </c>
      <c r="F16" s="19">
        <f t="shared" si="0"/>
        <v>604.99999999999989</v>
      </c>
      <c r="G16" s="20">
        <f>+COUNTIF($E$3:$N$8,"&lt;="&amp;F16)-SUM($G$14:G15)</f>
        <v>4</v>
      </c>
      <c r="H16" s="24">
        <f t="shared" si="1"/>
        <v>1.0148385752581923E-3</v>
      </c>
      <c r="I16" s="19">
        <f t="shared" si="2"/>
        <v>3.044515725774577E-2</v>
      </c>
      <c r="J16" s="19">
        <f t="shared" si="3"/>
        <v>517.56558575599206</v>
      </c>
    </row>
    <row r="17" spans="5:10">
      <c r="E17" s="19">
        <f t="shared" si="4"/>
        <v>604.99999999999989</v>
      </c>
      <c r="F17" s="19">
        <f t="shared" si="0"/>
        <v>606.66666666666652</v>
      </c>
      <c r="G17" s="20">
        <f>+COUNTIF($E$3:$N$8,"&lt;="&amp;F17)-SUM($G$14:G16)</f>
        <v>2</v>
      </c>
      <c r="H17" s="24">
        <f t="shared" si="1"/>
        <v>1.0120379407225211E-3</v>
      </c>
      <c r="I17" s="19">
        <f t="shared" si="2"/>
        <v>3.0361138221675632E-2</v>
      </c>
      <c r="J17" s="19">
        <f t="shared" si="3"/>
        <v>127.77772748512277</v>
      </c>
    </row>
    <row r="18" spans="5:10">
      <c r="E18" s="19">
        <f t="shared" si="4"/>
        <v>606.66666666666652</v>
      </c>
      <c r="F18" s="19">
        <f t="shared" si="0"/>
        <v>608.33333333333314</v>
      </c>
      <c r="G18" s="20">
        <f>+COUNTIF($E$3:$N$8,"&lt;="&amp;F18)-SUM($G$14:G17)</f>
        <v>3</v>
      </c>
      <c r="H18" s="24">
        <f t="shared" si="1"/>
        <v>1.0092450350555615E-3</v>
      </c>
      <c r="I18" s="19">
        <f t="shared" si="2"/>
        <v>3.0277351051666845E-2</v>
      </c>
      <c r="J18" s="19">
        <f t="shared" si="3"/>
        <v>291.28217315402117</v>
      </c>
    </row>
    <row r="19" spans="5:10">
      <c r="E19" s="19">
        <f t="shared" si="4"/>
        <v>608.33333333333314</v>
      </c>
      <c r="F19" s="19">
        <f t="shared" si="0"/>
        <v>609.99999999999977</v>
      </c>
      <c r="G19" s="20">
        <f>+COUNTIF($E$3:$N$8,"&lt;="&amp;F19)-SUM($G$14:G18)</f>
        <v>2</v>
      </c>
      <c r="H19" s="24">
        <f t="shared" si="1"/>
        <v>1.0064598369274314E-3</v>
      </c>
      <c r="I19" s="19">
        <f t="shared" si="2"/>
        <v>3.0193795107822941E-2</v>
      </c>
      <c r="J19" s="19">
        <f t="shared" si="3"/>
        <v>128.50774375912795</v>
      </c>
    </row>
    <row r="20" spans="5:10">
      <c r="I20" s="1"/>
    </row>
    <row r="22" spans="5:10">
      <c r="G22" s="6">
        <f>+SUM(G14:G21)</f>
        <v>30</v>
      </c>
      <c r="I22" s="4" t="s">
        <v>12</v>
      </c>
      <c r="J22" s="7">
        <f>+SUM(J14:J21)</f>
        <v>7335.9508465622457</v>
      </c>
    </row>
    <row r="26" spans="5:10">
      <c r="E26" s="3" t="s">
        <v>6</v>
      </c>
      <c r="F26" s="3" t="s">
        <v>7</v>
      </c>
      <c r="G26" s="3" t="s">
        <v>8</v>
      </c>
      <c r="H26" s="3" t="s">
        <v>9</v>
      </c>
      <c r="I26" s="3" t="s">
        <v>10</v>
      </c>
      <c r="J26" s="3" t="s">
        <v>11</v>
      </c>
    </row>
    <row r="27" spans="5:10">
      <c r="E27" s="19">
        <v>594</v>
      </c>
      <c r="F27" s="5">
        <v>610</v>
      </c>
      <c r="G27" s="3">
        <f>SUM(G14:G19)</f>
        <v>30</v>
      </c>
      <c r="H27" s="25">
        <f>SUM(H14:H19)</f>
        <v>6.0806914645606946E-3</v>
      </c>
      <c r="I27" s="5">
        <f>SUM(I14:I19)</f>
        <v>0.18242074393682084</v>
      </c>
      <c r="J27" s="5">
        <f>+((I27-G27)^2)/I27</f>
        <v>4873.8318543396235</v>
      </c>
    </row>
    <row r="31" spans="5:10">
      <c r="E31" s="9"/>
      <c r="F31" s="10"/>
      <c r="G31" s="11"/>
      <c r="H31" s="12"/>
      <c r="I31" s="8" t="s">
        <v>12</v>
      </c>
      <c r="J31" s="7">
        <f>+SUM(J27:J28)</f>
        <v>4873.8318543396235</v>
      </c>
    </row>
    <row r="32" spans="5:10">
      <c r="E32" s="9"/>
      <c r="F32" s="10"/>
      <c r="G32" s="11"/>
      <c r="H32" s="12"/>
      <c r="I32" s="12"/>
      <c r="J32" s="9"/>
    </row>
    <row r="33" spans="5:10">
      <c r="E33" s="9"/>
      <c r="F33" s="10"/>
      <c r="G33" s="11"/>
      <c r="H33" s="12"/>
      <c r="I33" t="s">
        <v>15</v>
      </c>
      <c r="J33" s="23">
        <v>3.8410000000000002</v>
      </c>
    </row>
    <row r="34" spans="5:10">
      <c r="E34" s="9"/>
      <c r="F34" s="10"/>
      <c r="G34" s="11"/>
      <c r="H34" s="12"/>
      <c r="I34" s="12"/>
      <c r="J34" s="9" t="str">
        <f>+IF(J31&lt;=J33,"H0 SE ACEPTA","H0 SE RECHAZA")</f>
        <v>H0 SE RECHAZA</v>
      </c>
    </row>
    <row r="35" spans="5:10">
      <c r="H35" s="1"/>
      <c r="I35" s="1"/>
    </row>
  </sheetData>
  <mergeCells count="1">
    <mergeCell ref="D1:H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69394-CE57-40A3-8B51-4C1D8BDDC941}">
  <dimension ref="A1:N25"/>
  <sheetViews>
    <sheetView topLeftCell="D7" zoomScaleNormal="100" workbookViewId="0">
      <selection activeCell="E11" sqref="E11"/>
    </sheetView>
  </sheetViews>
  <sheetFormatPr baseColWidth="10" defaultRowHeight="15.75"/>
  <cols>
    <col min="2" max="2" width="11" bestFit="1" customWidth="1"/>
    <col min="3" max="3" width="11.625" bestFit="1" customWidth="1"/>
    <col min="4" max="4" width="11" bestFit="1" customWidth="1"/>
    <col min="5" max="5" width="11.625" bestFit="1" customWidth="1"/>
    <col min="6" max="6" width="11" bestFit="1" customWidth="1"/>
    <col min="7" max="7" width="11.5" bestFit="1" customWidth="1"/>
    <col min="8" max="8" width="11.625" bestFit="1" customWidth="1"/>
    <col min="9" max="9" width="11.875" customWidth="1"/>
    <col min="10" max="10" width="13.875" customWidth="1"/>
    <col min="11" max="11" width="11.625" bestFit="1" customWidth="1"/>
  </cols>
  <sheetData>
    <row r="1" spans="1:14">
      <c r="C1" s="29" t="s">
        <v>38</v>
      </c>
      <c r="D1" s="29"/>
      <c r="E1" s="29"/>
      <c r="F1" s="29"/>
      <c r="G1" s="29"/>
      <c r="H1" s="29"/>
    </row>
    <row r="3" spans="1:14">
      <c r="E3" s="17">
        <v>605</v>
      </c>
      <c r="F3" s="17">
        <v>606</v>
      </c>
      <c r="G3" s="17">
        <v>607</v>
      </c>
      <c r="H3" s="17">
        <v>603</v>
      </c>
      <c r="I3" s="17">
        <v>604</v>
      </c>
      <c r="J3" s="17">
        <v>605</v>
      </c>
      <c r="K3" s="17">
        <v>606</v>
      </c>
      <c r="L3" s="17">
        <v>607</v>
      </c>
      <c r="M3" s="17">
        <v>608</v>
      </c>
      <c r="N3" s="17">
        <v>609</v>
      </c>
    </row>
    <row r="4" spans="1:14">
      <c r="A4" t="s">
        <v>0</v>
      </c>
      <c r="B4">
        <v>30</v>
      </c>
      <c r="E4" s="17">
        <v>602</v>
      </c>
      <c r="F4" s="17">
        <v>601</v>
      </c>
      <c r="G4" s="17">
        <v>600</v>
      </c>
      <c r="H4" s="17">
        <v>600</v>
      </c>
      <c r="I4" s="17">
        <v>600</v>
      </c>
      <c r="J4" s="17">
        <v>600</v>
      </c>
      <c r="K4" s="17">
        <v>601</v>
      </c>
      <c r="L4" s="17">
        <v>602</v>
      </c>
      <c r="M4" s="17">
        <v>603</v>
      </c>
      <c r="N4" s="17">
        <v>600</v>
      </c>
    </row>
    <row r="5" spans="1:14">
      <c r="A5" t="s">
        <v>1</v>
      </c>
      <c r="B5" s="16">
        <v>6</v>
      </c>
      <c r="C5" s="1"/>
      <c r="E5" s="17">
        <v>601</v>
      </c>
      <c r="F5" s="17">
        <v>600</v>
      </c>
      <c r="G5" s="17">
        <v>603</v>
      </c>
      <c r="H5" s="17">
        <v>600</v>
      </c>
      <c r="I5" s="17">
        <v>610</v>
      </c>
      <c r="J5" s="17">
        <v>600</v>
      </c>
      <c r="K5" s="17">
        <v>605</v>
      </c>
      <c r="L5" s="17">
        <v>600</v>
      </c>
      <c r="M5" s="17">
        <v>602</v>
      </c>
      <c r="N5" s="17">
        <v>603</v>
      </c>
    </row>
    <row r="6" spans="1:14">
      <c r="A6" t="s">
        <v>2</v>
      </c>
      <c r="B6" s="1">
        <f>+MIN($E$3:$N$8)</f>
        <v>600</v>
      </c>
    </row>
    <row r="7" spans="1:14">
      <c r="A7" t="s">
        <v>3</v>
      </c>
      <c r="B7" s="1">
        <f>+MAX($E$3:$N$8)</f>
        <v>610</v>
      </c>
      <c r="E7" t="s">
        <v>28</v>
      </c>
    </row>
    <row r="8" spans="1:14">
      <c r="A8" t="s">
        <v>4</v>
      </c>
      <c r="B8" s="1">
        <f>+B7-B6</f>
        <v>10</v>
      </c>
      <c r="E8" t="s">
        <v>27</v>
      </c>
    </row>
    <row r="9" spans="1:14">
      <c r="A9" t="s">
        <v>5</v>
      </c>
      <c r="B9" s="1">
        <f>+B8/B5</f>
        <v>1.6666666666666667</v>
      </c>
    </row>
    <row r="10" spans="1:14">
      <c r="E10" t="s">
        <v>41</v>
      </c>
    </row>
    <row r="13" spans="1:14">
      <c r="E13" s="3" t="s">
        <v>6</v>
      </c>
      <c r="F13" s="3" t="s">
        <v>7</v>
      </c>
      <c r="G13" s="3" t="s">
        <v>8</v>
      </c>
      <c r="H13" s="3" t="s">
        <v>9</v>
      </c>
      <c r="I13" s="3" t="s">
        <v>10</v>
      </c>
      <c r="J13" s="3" t="s">
        <v>11</v>
      </c>
    </row>
    <row r="14" spans="1:14">
      <c r="E14" s="5">
        <f>+B6</f>
        <v>600</v>
      </c>
      <c r="F14" s="5">
        <f>+E14+$B$9</f>
        <v>601.66666666666663</v>
      </c>
      <c r="G14" s="3">
        <f>COUNTIF($E$3:$N$5,"&lt;="&amp;F14)</f>
        <v>12</v>
      </c>
      <c r="H14" s="3">
        <f>+(F14-E14)/($B$7-$B$6)</f>
        <v>0.16666666666666288</v>
      </c>
      <c r="I14" s="3">
        <f>+$B$4*H14</f>
        <v>4.9999999999998863</v>
      </c>
      <c r="J14" s="5">
        <f>+((I14-G14)^2)/I14</f>
        <v>9.8000000000005407</v>
      </c>
    </row>
    <row r="15" spans="1:14">
      <c r="E15" s="5">
        <f>+F14</f>
        <v>601.66666666666663</v>
      </c>
      <c r="F15" s="5">
        <f t="shared" ref="F15:F19" si="0">+E15+$B$9</f>
        <v>603.33333333333326</v>
      </c>
      <c r="G15" s="17">
        <f>COUNTIF($E$3:$N$5,"&lt;="&amp;F15)-SUM($G$14:G14)</f>
        <v>7</v>
      </c>
      <c r="H15" s="3">
        <f t="shared" ref="H15:H19" si="1">+(F15-E15)/($B$7-$B$6)</f>
        <v>0.16666666666666288</v>
      </c>
      <c r="I15" s="3">
        <f t="shared" ref="I15:I19" si="2">+$B$4*H15</f>
        <v>4.9999999999998863</v>
      </c>
      <c r="J15" s="5">
        <f>+((I15-G15)^2)/I15</f>
        <v>0.80000000000010918</v>
      </c>
    </row>
    <row r="16" spans="1:14">
      <c r="E16" s="5">
        <f t="shared" ref="E16:E18" si="3">+F15</f>
        <v>603.33333333333326</v>
      </c>
      <c r="F16" s="5">
        <f t="shared" si="0"/>
        <v>604.99999999999989</v>
      </c>
      <c r="G16" s="17">
        <f>COUNTIF($E$3:N6,"&lt;="&amp;F16)-SUM($G$14:G15)</f>
        <v>4</v>
      </c>
      <c r="H16" s="3">
        <f t="shared" si="1"/>
        <v>0.16666666666666288</v>
      </c>
      <c r="I16" s="3">
        <f t="shared" si="2"/>
        <v>4.9999999999998863</v>
      </c>
      <c r="J16" s="5">
        <f t="shared" ref="J16:J19" si="4">+((I16-G16)^2)/I16</f>
        <v>0.19999999999995907</v>
      </c>
    </row>
    <row r="17" spans="5:10">
      <c r="E17" s="5">
        <f t="shared" si="3"/>
        <v>604.99999999999989</v>
      </c>
      <c r="F17" s="5">
        <f t="shared" si="0"/>
        <v>606.66666666666652</v>
      </c>
      <c r="G17" s="17">
        <f>COUNTIF($E$3:$N$5,"&lt;="&amp;F17)-SUM($G$14:G16)</f>
        <v>2</v>
      </c>
      <c r="H17" s="3">
        <f t="shared" si="1"/>
        <v>0.16666666666666288</v>
      </c>
      <c r="I17" s="3">
        <f t="shared" si="2"/>
        <v>4.9999999999998863</v>
      </c>
      <c r="J17" s="5">
        <f t="shared" si="4"/>
        <v>1.7999999999999046</v>
      </c>
    </row>
    <row r="18" spans="5:10">
      <c r="E18" s="5">
        <f t="shared" si="3"/>
        <v>606.66666666666652</v>
      </c>
      <c r="F18" s="5">
        <f t="shared" si="0"/>
        <v>608.33333333333314</v>
      </c>
      <c r="G18" s="17">
        <f>COUNTIF($E$3:$N$5,"&lt;="&amp;F18)-SUM($G$14:G17)</f>
        <v>3</v>
      </c>
      <c r="H18" s="3">
        <f t="shared" si="1"/>
        <v>0.16666666666666288</v>
      </c>
      <c r="I18" s="3">
        <f t="shared" si="2"/>
        <v>4.9999999999998863</v>
      </c>
      <c r="J18" s="5">
        <f t="shared" si="4"/>
        <v>0.79999999999992721</v>
      </c>
    </row>
    <row r="19" spans="5:10">
      <c r="E19" s="5">
        <f>F18</f>
        <v>608.33333333333314</v>
      </c>
      <c r="F19" s="18">
        <f t="shared" si="0"/>
        <v>609.99999999999977</v>
      </c>
      <c r="G19" s="17">
        <f>COUNTIF($E$3:$N$5,"&lt;="&amp;F19)-SUM($G$14:G18)</f>
        <v>2</v>
      </c>
      <c r="H19" s="6">
        <f t="shared" si="1"/>
        <v>0.16666666666666288</v>
      </c>
      <c r="I19" s="6">
        <f t="shared" si="2"/>
        <v>4.9999999999998863</v>
      </c>
      <c r="J19" s="5">
        <f t="shared" si="4"/>
        <v>1.7999999999999046</v>
      </c>
    </row>
    <row r="22" spans="5:10">
      <c r="G22" s="6">
        <f>+SUM(G14:G19)</f>
        <v>30</v>
      </c>
      <c r="I22" s="4" t="s">
        <v>12</v>
      </c>
      <c r="J22" s="7">
        <f>+SUM(J14:J21)</f>
        <v>15.200000000000346</v>
      </c>
    </row>
    <row r="24" spans="5:10">
      <c r="I24" t="s">
        <v>15</v>
      </c>
      <c r="J24" s="23">
        <v>11.07</v>
      </c>
    </row>
    <row r="25" spans="5:10">
      <c r="J25" t="str">
        <f>+IF(J22&lt;=J24,"H0 SE ACEPTA","H0 SE RECHAZA")</f>
        <v>H0 SE RECHAZA</v>
      </c>
    </row>
  </sheetData>
  <mergeCells count="1">
    <mergeCell ref="C1:H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1051C-22BA-46EA-92D5-3FA7710A7026}">
  <sheetPr>
    <tabColor rgb="FFFF0000"/>
  </sheetPr>
  <dimension ref="A1:N34"/>
  <sheetViews>
    <sheetView topLeftCell="A16" zoomScaleNormal="100" workbookViewId="0">
      <selection activeCell="L33" sqref="L33"/>
    </sheetView>
  </sheetViews>
  <sheetFormatPr baseColWidth="10" defaultRowHeight="15.75"/>
  <cols>
    <col min="1" max="1" width="17" customWidth="1"/>
    <col min="2" max="2" width="11" bestFit="1" customWidth="1"/>
    <col min="3" max="3" width="11.625" bestFit="1" customWidth="1"/>
    <col min="4" max="4" width="11" bestFit="1" customWidth="1"/>
    <col min="5" max="5" width="11.875" bestFit="1" customWidth="1"/>
    <col min="6" max="7" width="11.625" bestFit="1" customWidth="1"/>
    <col min="8" max="9" width="11.5" customWidth="1"/>
    <col min="10" max="10" width="11.875" bestFit="1" customWidth="1"/>
    <col min="11" max="11" width="11.875" customWidth="1"/>
    <col min="12" max="12" width="13.875" customWidth="1"/>
    <col min="13" max="13" width="11.625" bestFit="1" customWidth="1"/>
  </cols>
  <sheetData>
    <row r="1" spans="1:14">
      <c r="D1" s="28" t="s">
        <v>39</v>
      </c>
      <c r="E1" s="28"/>
      <c r="F1" s="28"/>
      <c r="G1" s="28"/>
      <c r="H1" s="28"/>
      <c r="I1" s="28"/>
    </row>
    <row r="3" spans="1:14">
      <c r="E3" s="17">
        <v>600</v>
      </c>
      <c r="F3" s="17">
        <v>601</v>
      </c>
      <c r="G3" s="17">
        <v>602</v>
      </c>
      <c r="H3" s="17">
        <v>603</v>
      </c>
      <c r="I3" s="17">
        <v>604</v>
      </c>
      <c r="J3" s="17">
        <v>605</v>
      </c>
      <c r="K3" s="17">
        <v>606</v>
      </c>
      <c r="L3" s="17">
        <v>607</v>
      </c>
      <c r="M3" s="17">
        <v>608</v>
      </c>
      <c r="N3" s="17">
        <v>609</v>
      </c>
    </row>
    <row r="4" spans="1:14">
      <c r="A4" t="s">
        <v>0</v>
      </c>
      <c r="B4">
        <v>30</v>
      </c>
      <c r="E4" s="17">
        <v>602</v>
      </c>
      <c r="F4" s="17">
        <v>601</v>
      </c>
      <c r="G4" s="17">
        <v>600</v>
      </c>
      <c r="H4" s="17">
        <v>599</v>
      </c>
      <c r="I4" s="17">
        <v>598</v>
      </c>
      <c r="J4" s="17">
        <v>597</v>
      </c>
      <c r="K4" s="17">
        <v>596</v>
      </c>
      <c r="L4" s="17">
        <v>595</v>
      </c>
      <c r="M4" s="17">
        <v>594</v>
      </c>
      <c r="N4" s="17">
        <v>600</v>
      </c>
    </row>
    <row r="5" spans="1:14">
      <c r="A5" t="s">
        <v>1</v>
      </c>
      <c r="B5">
        <v>6</v>
      </c>
      <c r="C5" s="1"/>
      <c r="E5" s="17">
        <v>601</v>
      </c>
      <c r="F5" s="17">
        <v>600</v>
      </c>
      <c r="G5" s="17">
        <v>603</v>
      </c>
      <c r="H5" s="17">
        <v>600</v>
      </c>
      <c r="I5" s="17">
        <v>610</v>
      </c>
      <c r="J5" s="17">
        <v>600</v>
      </c>
      <c r="K5" s="17">
        <v>605</v>
      </c>
      <c r="L5" s="17">
        <v>600</v>
      </c>
      <c r="M5" s="17">
        <v>602</v>
      </c>
      <c r="N5" s="17">
        <v>603</v>
      </c>
    </row>
    <row r="6" spans="1:14">
      <c r="A6" t="s">
        <v>2</v>
      </c>
      <c r="B6" s="1">
        <f>+MIN($E$3:$N$8)</f>
        <v>594</v>
      </c>
    </row>
    <row r="7" spans="1:14">
      <c r="A7" t="s">
        <v>3</v>
      </c>
      <c r="B7" s="1">
        <f>+MAX($E$3:$N$8)</f>
        <v>610</v>
      </c>
      <c r="E7" t="s">
        <v>32</v>
      </c>
    </row>
    <row r="8" spans="1:14">
      <c r="A8" t="s">
        <v>4</v>
      </c>
      <c r="B8" s="1">
        <f>+B7-B6</f>
        <v>16</v>
      </c>
      <c r="E8" t="s">
        <v>33</v>
      </c>
    </row>
    <row r="9" spans="1:14">
      <c r="A9" t="s">
        <v>5</v>
      </c>
      <c r="B9" s="1">
        <f>+B8/B5</f>
        <v>2.6666666666666665</v>
      </c>
    </row>
    <row r="10" spans="1:14">
      <c r="E10" t="s">
        <v>34</v>
      </c>
    </row>
    <row r="11" spans="1:14">
      <c r="A11" t="s">
        <v>16</v>
      </c>
      <c r="B11" s="1">
        <f>+AVERAGE(E3:N8)</f>
        <v>601.70000000000005</v>
      </c>
    </row>
    <row r="12" spans="1:14">
      <c r="A12" t="s">
        <v>17</v>
      </c>
      <c r="B12" s="2">
        <f>+STDEV(E3:N8)</f>
        <v>3.9053455849554513</v>
      </c>
    </row>
    <row r="13" spans="1:14">
      <c r="E13" s="3" t="s">
        <v>6</v>
      </c>
      <c r="F13" s="3" t="s">
        <v>7</v>
      </c>
      <c r="G13" s="3" t="s">
        <v>8</v>
      </c>
      <c r="H13" s="3" t="s">
        <v>18</v>
      </c>
      <c r="I13" s="3" t="s">
        <v>19</v>
      </c>
      <c r="J13" s="3" t="s">
        <v>9</v>
      </c>
      <c r="K13" s="3" t="s">
        <v>10</v>
      </c>
      <c r="L13" s="3" t="s">
        <v>11</v>
      </c>
    </row>
    <row r="14" spans="1:14">
      <c r="E14" s="21">
        <f>+B6</f>
        <v>594</v>
      </c>
      <c r="F14" s="5">
        <f>+E14+$B$9</f>
        <v>596.66666666666663</v>
      </c>
      <c r="G14" s="3">
        <f>+COUNTIF($E$3:$N$8,"&lt;="&amp;F14)</f>
        <v>3</v>
      </c>
      <c r="H14" s="5">
        <f>+(F14-$B$11)/$B$12</f>
        <v>-1.2888317368694102</v>
      </c>
      <c r="I14" s="5">
        <f>+(E14-$B$11)/$B$12</f>
        <v>-1.9716564981247058</v>
      </c>
      <c r="J14" s="5">
        <f>+NORMSDIST(H14)-NORMSDIST(I14)</f>
        <v>7.4403878592148281E-2</v>
      </c>
      <c r="K14" s="5">
        <f>+$B$4*J14</f>
        <v>2.2321163577644483</v>
      </c>
      <c r="L14" s="5">
        <f>+((K14-G14)^2)/K14</f>
        <v>0.26416422511391369</v>
      </c>
    </row>
    <row r="15" spans="1:14">
      <c r="B15" t="s">
        <v>23</v>
      </c>
      <c r="E15" s="5">
        <f>+F14</f>
        <v>596.66666666666663</v>
      </c>
      <c r="F15" s="21">
        <f t="shared" ref="F15:F19" si="0">+E15+$B$9</f>
        <v>599.33333333333326</v>
      </c>
      <c r="G15" s="3">
        <f>+COUNTIF($E$3:$N$8,"&lt;="&amp;F15)-SUM($G$14:G14)</f>
        <v>3</v>
      </c>
      <c r="H15" s="5">
        <f t="shared" ref="H15:H19" si="1">+(F15-$B$11)/$B$12</f>
        <v>-0.60600697561411454</v>
      </c>
      <c r="I15" s="5">
        <f t="shared" ref="I15:I19" si="2">+(E15-$B$11)/$B$12</f>
        <v>-1.2888317368694102</v>
      </c>
      <c r="J15" s="5">
        <f t="shared" ref="J15:J19" si="3">+NORMSDIST(H15)-NORMSDIST(I15)</f>
        <v>0.17352676555006932</v>
      </c>
      <c r="K15" s="5">
        <f t="shared" ref="K15:K19" si="4">+$B$4*J15</f>
        <v>5.2058029665020795</v>
      </c>
      <c r="L15" s="5">
        <f t="shared" ref="L15:L18" si="5">+((K15-G15)^2)/K15</f>
        <v>0.93464288954806152</v>
      </c>
    </row>
    <row r="16" spans="1:14">
      <c r="B16" t="s">
        <v>24</v>
      </c>
      <c r="E16" s="5">
        <f t="shared" ref="E16:E19" si="6">+F15</f>
        <v>599.33333333333326</v>
      </c>
      <c r="F16" s="5">
        <f t="shared" si="0"/>
        <v>601.99999999999989</v>
      </c>
      <c r="G16" s="3">
        <f>+COUNTIF($E$3:$N$8,"&lt;="&amp;F16)-SUM($G$14:G15)</f>
        <v>13</v>
      </c>
      <c r="H16" s="5">
        <f t="shared" si="1"/>
        <v>7.6817785641181094E-2</v>
      </c>
      <c r="I16" s="5">
        <f t="shared" si="2"/>
        <v>-0.60600697561411454</v>
      </c>
      <c r="J16" s="5">
        <f t="shared" si="3"/>
        <v>0.25836068861418637</v>
      </c>
      <c r="K16" s="5">
        <f t="shared" si="4"/>
        <v>7.7508206584255914</v>
      </c>
      <c r="L16" s="5">
        <f t="shared" si="5"/>
        <v>3.5549633999154491</v>
      </c>
    </row>
    <row r="17" spans="5:12">
      <c r="E17" s="5">
        <f t="shared" si="6"/>
        <v>601.99999999999989</v>
      </c>
      <c r="F17" s="5">
        <f t="shared" si="0"/>
        <v>604.66666666666652</v>
      </c>
      <c r="G17" s="3">
        <f>+COUNTIF($E$3:$N$8,"&lt;="&amp;F17)-SUM($G$14:G16)</f>
        <v>4</v>
      </c>
      <c r="H17" s="5">
        <f t="shared" si="1"/>
        <v>0.7596425468964767</v>
      </c>
      <c r="I17" s="5">
        <f t="shared" si="2"/>
        <v>7.6817785641181094E-2</v>
      </c>
      <c r="J17" s="5">
        <f t="shared" si="3"/>
        <v>0.24565011100812328</v>
      </c>
      <c r="K17" s="5">
        <f t="shared" si="4"/>
        <v>7.369503330243699</v>
      </c>
      <c r="L17" s="5">
        <f t="shared" si="5"/>
        <v>1.5406130079254516</v>
      </c>
    </row>
    <row r="18" spans="5:12">
      <c r="E18" s="21">
        <f t="shared" si="6"/>
        <v>604.66666666666652</v>
      </c>
      <c r="F18" s="19">
        <f t="shared" si="0"/>
        <v>607.33333333333314</v>
      </c>
      <c r="G18" s="20">
        <f>+COUNTIF($E$3:$N$8,"&lt;="&amp;F18)-SUM($G$14:G17)</f>
        <v>4</v>
      </c>
      <c r="H18" s="19">
        <f t="shared" si="1"/>
        <v>1.4424673081517723</v>
      </c>
      <c r="I18" s="19">
        <f t="shared" si="2"/>
        <v>0.7596425468964767</v>
      </c>
      <c r="J18" s="19">
        <f>+NORMSDIST(H18)-NORMSDIST(I18)</f>
        <v>0.14914884595829714</v>
      </c>
      <c r="K18" s="19">
        <f t="shared" si="4"/>
        <v>4.4744653787489144</v>
      </c>
      <c r="L18" s="19">
        <f t="shared" si="5"/>
        <v>5.0311573914623708E-2</v>
      </c>
    </row>
    <row r="19" spans="5:12">
      <c r="E19" s="19">
        <f t="shared" si="6"/>
        <v>607.33333333333314</v>
      </c>
      <c r="F19" s="21">
        <f t="shared" si="0"/>
        <v>609.99999999999977</v>
      </c>
      <c r="G19" s="20">
        <f>+COUNTIF($E$3:$N$8,"&lt;="&amp;F19)-SUM($G$14:G18)</f>
        <v>3</v>
      </c>
      <c r="H19" s="19">
        <f t="shared" si="1"/>
        <v>2.1252920694070681</v>
      </c>
      <c r="I19" s="19">
        <f t="shared" si="2"/>
        <v>1.4424673081517723</v>
      </c>
      <c r="J19" s="19">
        <f t="shared" si="3"/>
        <v>5.7804169052844467E-2</v>
      </c>
      <c r="K19" s="19">
        <f t="shared" si="4"/>
        <v>1.734125071585334</v>
      </c>
      <c r="L19" s="19">
        <f>+((K19-G19)^2)/K19</f>
        <v>0.92406214560054112</v>
      </c>
    </row>
    <row r="22" spans="5:12">
      <c r="G22" s="6">
        <f>+SUM(G14:G21)</f>
        <v>30</v>
      </c>
      <c r="H22" s="13"/>
      <c r="I22" s="13"/>
      <c r="K22" s="4" t="s">
        <v>12</v>
      </c>
      <c r="L22" s="7">
        <f>+SUM(L14:L21)</f>
        <v>7.268757242018042</v>
      </c>
    </row>
    <row r="25" spans="5:12">
      <c r="E25" s="3" t="s">
        <v>6</v>
      </c>
      <c r="F25" s="3" t="s">
        <v>7</v>
      </c>
      <c r="G25" s="3" t="s">
        <v>8</v>
      </c>
      <c r="H25" s="3" t="s">
        <v>18</v>
      </c>
      <c r="I25" s="3" t="s">
        <v>19</v>
      </c>
      <c r="J25" s="3" t="s">
        <v>9</v>
      </c>
      <c r="K25" s="3" t="s">
        <v>10</v>
      </c>
      <c r="L25" s="3" t="s">
        <v>11</v>
      </c>
    </row>
    <row r="26" spans="5:12">
      <c r="E26" s="5">
        <v>594</v>
      </c>
      <c r="F26" s="5">
        <v>599.33000000000004</v>
      </c>
      <c r="G26" s="5">
        <f>SUM(G14:G15)</f>
        <v>6</v>
      </c>
      <c r="H26" s="5">
        <f>SUM(H14:H15)</f>
        <v>-1.8948387124835246</v>
      </c>
      <c r="I26" s="5">
        <f>SUM(I14:I15)</f>
        <v>-3.2604882349941162</v>
      </c>
      <c r="J26" s="5">
        <f>SUM(J14:J15)</f>
        <v>0.2479306441422176</v>
      </c>
      <c r="K26" s="5">
        <f>SUM(K14:K15)</f>
        <v>7.4379193242665274</v>
      </c>
      <c r="L26" s="5">
        <f>+((K26-G26)^2)/K26</f>
        <v>0.27798257724488012</v>
      </c>
    </row>
    <row r="27" spans="5:12">
      <c r="E27" s="5">
        <v>599.33333333333326</v>
      </c>
      <c r="F27" s="5">
        <v>601.99999999999989</v>
      </c>
      <c r="G27" s="5">
        <v>13</v>
      </c>
      <c r="H27" s="5">
        <v>7.6817785641181094E-2</v>
      </c>
      <c r="I27" s="5">
        <v>-0.60600697561411454</v>
      </c>
      <c r="J27" s="5">
        <v>0.25836068861418637</v>
      </c>
      <c r="K27" s="5">
        <v>7.7508206584255914</v>
      </c>
      <c r="L27" s="5">
        <v>3.5549633999154491</v>
      </c>
    </row>
    <row r="28" spans="5:12">
      <c r="E28" s="5">
        <v>601.99999999999989</v>
      </c>
      <c r="F28" s="5">
        <v>604.66666666666652</v>
      </c>
      <c r="G28" s="5">
        <v>4</v>
      </c>
      <c r="H28" s="5">
        <v>0.7596425468964767</v>
      </c>
      <c r="I28" s="5">
        <v>7.6817785641181094E-2</v>
      </c>
      <c r="J28" s="5">
        <v>0.24565011100812328</v>
      </c>
      <c r="K28" s="5">
        <v>7.369503330243699</v>
      </c>
      <c r="L28" s="5">
        <v>1.5406130079254516</v>
      </c>
    </row>
    <row r="29" spans="5:12">
      <c r="E29" s="19">
        <v>604.66999999999996</v>
      </c>
      <c r="F29" s="19">
        <v>610</v>
      </c>
      <c r="G29" s="19">
        <f>+SUM(G18:G19)</f>
        <v>7</v>
      </c>
      <c r="H29" s="19">
        <f>+SUM(H18:H21)</f>
        <v>3.5677593775588403</v>
      </c>
      <c r="I29" s="19">
        <f>+SUM(I18:I21)</f>
        <v>2.2021098550482492</v>
      </c>
      <c r="J29" s="19">
        <f>+SUM(J18:J21)</f>
        <v>0.20695301501114161</v>
      </c>
      <c r="K29" s="19">
        <f>+SUM(K18:K19)</f>
        <v>6.2085904503342482</v>
      </c>
      <c r="L29" s="19">
        <f>+((K29-G29)^2)/K29</f>
        <v>0.10088104221279869</v>
      </c>
    </row>
    <row r="31" spans="5:12">
      <c r="E31" s="9"/>
      <c r="F31" s="9"/>
      <c r="G31" s="10"/>
      <c r="H31" s="9"/>
      <c r="I31" s="9"/>
      <c r="J31" s="9"/>
      <c r="K31" s="7" t="s">
        <v>12</v>
      </c>
      <c r="L31" s="7">
        <f>+SUM(L26:L29)</f>
        <v>5.4744400272985798</v>
      </c>
    </row>
    <row r="32" spans="5:12">
      <c r="E32" s="9"/>
      <c r="F32" s="9"/>
      <c r="G32" s="9"/>
      <c r="H32" s="9"/>
      <c r="I32" s="9"/>
      <c r="J32" s="9"/>
      <c r="K32" s="9"/>
      <c r="L32" s="9"/>
    </row>
    <row r="33" spans="5:12">
      <c r="E33" s="9"/>
      <c r="F33" s="9"/>
      <c r="G33" s="9"/>
      <c r="H33" s="9"/>
      <c r="I33" s="9"/>
      <c r="J33" s="9"/>
      <c r="K33" s="9" t="s">
        <v>20</v>
      </c>
      <c r="L33" s="23">
        <v>3.8410000000000002</v>
      </c>
    </row>
    <row r="34" spans="5:12">
      <c r="L34" t="str">
        <f>+IF(L31&lt;=L33,"H0 SE ACEPTA","H0 SE RECHAZA")</f>
        <v>H0 SE RECHAZA</v>
      </c>
    </row>
  </sheetData>
  <mergeCells count="1">
    <mergeCell ref="D1:I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8BD62-E506-43AB-A33B-412E34F83497}">
  <sheetPr>
    <tabColor rgb="FFFF0000"/>
  </sheetPr>
  <dimension ref="A1:N35"/>
  <sheetViews>
    <sheetView topLeftCell="A16" zoomScaleNormal="100" workbookViewId="0">
      <selection activeCell="E3" sqref="E3:N5"/>
    </sheetView>
  </sheetViews>
  <sheetFormatPr baseColWidth="10" defaultRowHeight="15.75"/>
  <cols>
    <col min="2" max="2" width="11" bestFit="1" customWidth="1"/>
    <col min="3" max="3" width="11.625" bestFit="1" customWidth="1"/>
    <col min="4" max="4" width="11" bestFit="1" customWidth="1"/>
    <col min="5" max="5" width="11.625" bestFit="1" customWidth="1"/>
    <col min="6" max="6" width="11" bestFit="1" customWidth="1"/>
    <col min="7" max="7" width="11.5" bestFit="1" customWidth="1"/>
    <col min="8" max="8" width="11.625" bestFit="1" customWidth="1"/>
    <col min="9" max="9" width="11.875" customWidth="1"/>
    <col min="10" max="10" width="14.875" customWidth="1"/>
    <col min="11" max="11" width="11.625" bestFit="1" customWidth="1"/>
  </cols>
  <sheetData>
    <row r="1" spans="1:14">
      <c r="D1" s="29" t="s">
        <v>39</v>
      </c>
      <c r="E1" s="29"/>
      <c r="F1" s="29"/>
      <c r="G1" s="29"/>
      <c r="H1" s="29"/>
    </row>
    <row r="3" spans="1:14">
      <c r="E3" s="17">
        <v>600</v>
      </c>
      <c r="F3" s="17">
        <v>601</v>
      </c>
      <c r="G3" s="17">
        <v>602</v>
      </c>
      <c r="H3" s="17">
        <v>603</v>
      </c>
      <c r="I3" s="17">
        <v>604</v>
      </c>
      <c r="J3" s="17">
        <v>605</v>
      </c>
      <c r="K3" s="17">
        <v>606</v>
      </c>
      <c r="L3" s="17">
        <v>607</v>
      </c>
      <c r="M3" s="17">
        <v>608</v>
      </c>
      <c r="N3" s="17">
        <v>609</v>
      </c>
    </row>
    <row r="4" spans="1:14">
      <c r="A4" t="s">
        <v>0</v>
      </c>
      <c r="B4">
        <v>30</v>
      </c>
      <c r="E4" s="17">
        <v>602</v>
      </c>
      <c r="F4" s="17">
        <v>601</v>
      </c>
      <c r="G4" s="17">
        <v>600</v>
      </c>
      <c r="H4" s="17">
        <v>599</v>
      </c>
      <c r="I4" s="17">
        <v>598</v>
      </c>
      <c r="J4" s="17">
        <v>597</v>
      </c>
      <c r="K4" s="17">
        <v>596</v>
      </c>
      <c r="L4" s="17">
        <v>595</v>
      </c>
      <c r="M4" s="17">
        <v>594</v>
      </c>
      <c r="N4" s="17">
        <v>600</v>
      </c>
    </row>
    <row r="5" spans="1:14">
      <c r="A5" t="s">
        <v>1</v>
      </c>
      <c r="B5">
        <v>6</v>
      </c>
      <c r="C5" s="1"/>
      <c r="E5" s="17">
        <v>601</v>
      </c>
      <c r="F5" s="17">
        <v>600</v>
      </c>
      <c r="G5" s="17">
        <v>603</v>
      </c>
      <c r="H5" s="17">
        <v>600</v>
      </c>
      <c r="I5" s="17">
        <v>610</v>
      </c>
      <c r="J5" s="17">
        <v>600</v>
      </c>
      <c r="K5" s="17">
        <v>605</v>
      </c>
      <c r="L5" s="17">
        <v>600</v>
      </c>
      <c r="M5" s="17">
        <v>602</v>
      </c>
      <c r="N5" s="17">
        <v>603</v>
      </c>
    </row>
    <row r="6" spans="1:14">
      <c r="A6" t="s">
        <v>2</v>
      </c>
      <c r="B6" s="1">
        <f>+MIN($E$3:$N$8)</f>
        <v>594</v>
      </c>
    </row>
    <row r="7" spans="1:14">
      <c r="A7" t="s">
        <v>3</v>
      </c>
      <c r="B7" s="1">
        <f>+MAX($E$3:$N$8)</f>
        <v>610</v>
      </c>
      <c r="E7" t="s">
        <v>30</v>
      </c>
    </row>
    <row r="8" spans="1:14">
      <c r="A8" t="s">
        <v>4</v>
      </c>
      <c r="B8" s="1">
        <f>+B7-B6</f>
        <v>16</v>
      </c>
      <c r="E8" t="s">
        <v>31</v>
      </c>
    </row>
    <row r="9" spans="1:14">
      <c r="A9" t="s">
        <v>5</v>
      </c>
      <c r="B9" s="1">
        <f>+B8/B5</f>
        <v>2.6666666666666665</v>
      </c>
    </row>
    <row r="10" spans="1:14">
      <c r="E10" t="s">
        <v>35</v>
      </c>
    </row>
    <row r="11" spans="1:14">
      <c r="A11" t="s">
        <v>13</v>
      </c>
      <c r="B11" s="1">
        <f>+AVERAGE(E3:N5)</f>
        <v>601.70000000000005</v>
      </c>
    </row>
    <row r="12" spans="1:14">
      <c r="A12" t="s">
        <v>14</v>
      </c>
      <c r="B12" s="1">
        <f>1/B11</f>
        <v>1.6619577862722285E-3</v>
      </c>
    </row>
    <row r="13" spans="1:14">
      <c r="E13" s="3" t="s">
        <v>6</v>
      </c>
      <c r="F13" s="3" t="s">
        <v>7</v>
      </c>
      <c r="G13" s="3" t="s">
        <v>8</v>
      </c>
      <c r="H13" s="3" t="s">
        <v>9</v>
      </c>
      <c r="I13" s="3" t="s">
        <v>10</v>
      </c>
      <c r="J13" s="3" t="s">
        <v>11</v>
      </c>
    </row>
    <row r="14" spans="1:14">
      <c r="E14" s="19">
        <f>+B6</f>
        <v>594</v>
      </c>
      <c r="F14" s="19">
        <f>+E14+$B$9</f>
        <v>596.66666666666663</v>
      </c>
      <c r="G14" s="20">
        <f>+COUNTIF($E$3:$N$8,"&lt;="&amp;F14)</f>
        <v>3</v>
      </c>
      <c r="H14" s="24">
        <f>+EXP(-$B$12*E14)-EXP(-$B$12*F14)</f>
        <v>1.6477446917111394E-3</v>
      </c>
      <c r="I14" s="19">
        <f>+$B$4*H14</f>
        <v>4.9432340751334181E-2</v>
      </c>
      <c r="J14" s="19">
        <f>+((I14-G14)^2)/I14</f>
        <v>176.11647313240331</v>
      </c>
    </row>
    <row r="15" spans="1:14">
      <c r="B15" t="s">
        <v>21</v>
      </c>
      <c r="E15" s="19">
        <f>+F14</f>
        <v>596.66666666666663</v>
      </c>
      <c r="F15" s="19">
        <f t="shared" ref="F15:F19" si="0">+E15+$B$9</f>
        <v>599.33333333333326</v>
      </c>
      <c r="G15" s="20">
        <f>+COUNTIF($E$3:$N$8,"&lt;="&amp;F15)-SUM($G$14:G14)</f>
        <v>3</v>
      </c>
      <c r="H15" s="24">
        <f t="shared" ref="H15:H19" si="1">+EXP(-$B$12*E15)-EXP(-$B$12*F15)</f>
        <v>1.6404582310373117E-3</v>
      </c>
      <c r="I15" s="19">
        <f t="shared" ref="I15:I19" si="2">+$B$4*H15</f>
        <v>4.9213746931119351E-2</v>
      </c>
      <c r="J15" s="19">
        <f t="shared" ref="J15:J19" si="3">+((I15-G15)^2)/I15</f>
        <v>176.9249458588672</v>
      </c>
    </row>
    <row r="16" spans="1:14">
      <c r="B16" t="s">
        <v>22</v>
      </c>
      <c r="E16" s="19">
        <f t="shared" ref="E16:E19" si="4">+F15</f>
        <v>599.33333333333326</v>
      </c>
      <c r="F16" s="19">
        <f t="shared" si="0"/>
        <v>601.99999999999989</v>
      </c>
      <c r="G16" s="20">
        <f>+COUNTIF($E$3:$N$8,"&lt;="&amp;F16)-SUM($G$14:G15)</f>
        <v>13</v>
      </c>
      <c r="H16" s="24">
        <f t="shared" si="1"/>
        <v>1.6332039916834851E-3</v>
      </c>
      <c r="I16" s="19">
        <f t="shared" si="2"/>
        <v>4.8996119750504552E-2</v>
      </c>
      <c r="J16" s="19">
        <f t="shared" si="3"/>
        <v>3423.301730021391</v>
      </c>
    </row>
    <row r="17" spans="5:10">
      <c r="E17" s="19">
        <f t="shared" si="4"/>
        <v>601.99999999999989</v>
      </c>
      <c r="F17" s="19">
        <f t="shared" si="0"/>
        <v>604.66666666666652</v>
      </c>
      <c r="G17" s="20">
        <f>+COUNTIF($E$3:$N$8,"&lt;="&amp;F17)-SUM($G$14:G16)</f>
        <v>4</v>
      </c>
      <c r="H17" s="24">
        <f t="shared" si="1"/>
        <v>1.6259818311644691E-3</v>
      </c>
      <c r="I17" s="19">
        <f t="shared" si="2"/>
        <v>4.8779454934934074E-2</v>
      </c>
      <c r="J17" s="19">
        <f t="shared" si="3"/>
        <v>320.05572461949401</v>
      </c>
    </row>
    <row r="18" spans="5:10">
      <c r="E18" s="19">
        <f t="shared" si="4"/>
        <v>604.66666666666652</v>
      </c>
      <c r="F18" s="19">
        <f t="shared" si="0"/>
        <v>607.33333333333314</v>
      </c>
      <c r="G18" s="20">
        <f>+COUNTIF($E$3:$N$8,"&lt;="&amp;F18)-SUM($G$14:G17)</f>
        <v>4</v>
      </c>
      <c r="H18" s="24">
        <f t="shared" si="1"/>
        <v>1.6187916076249587E-3</v>
      </c>
      <c r="I18" s="19">
        <f t="shared" si="2"/>
        <v>4.856374822874876E-2</v>
      </c>
      <c r="J18" s="19">
        <f t="shared" si="3"/>
        <v>321.51242482904047</v>
      </c>
    </row>
    <row r="19" spans="5:10">
      <c r="E19" s="19">
        <f t="shared" si="4"/>
        <v>607.33333333333314</v>
      </c>
      <c r="F19" s="19">
        <f t="shared" si="0"/>
        <v>609.99999999999977</v>
      </c>
      <c r="G19" s="20">
        <f>+COUNTIF($E$3:$N$8,"&lt;="&amp;F19)-SUM($G$14:G18)</f>
        <v>3</v>
      </c>
      <c r="H19" s="24">
        <f t="shared" si="1"/>
        <v>1.6116331798373684E-3</v>
      </c>
      <c r="I19" s="19">
        <f t="shared" si="2"/>
        <v>4.8348995395121053E-2</v>
      </c>
      <c r="J19" s="19">
        <f t="shared" si="3"/>
        <v>180.19492611555182</v>
      </c>
    </row>
    <row r="20" spans="5:10">
      <c r="I20" s="1"/>
    </row>
    <row r="22" spans="5:10">
      <c r="G22" s="6">
        <f>+SUM(G14:G21)</f>
        <v>30</v>
      </c>
      <c r="I22" s="4" t="s">
        <v>12</v>
      </c>
      <c r="J22" s="7">
        <f>+SUM(J14:J21)</f>
        <v>4598.1062245767471</v>
      </c>
    </row>
    <row r="26" spans="5:10">
      <c r="E26" s="3" t="s">
        <v>6</v>
      </c>
      <c r="F26" s="3" t="s">
        <v>7</v>
      </c>
      <c r="G26" s="3" t="s">
        <v>8</v>
      </c>
      <c r="H26" s="3" t="s">
        <v>9</v>
      </c>
      <c r="I26" s="3" t="s">
        <v>10</v>
      </c>
      <c r="J26" s="3" t="s">
        <v>11</v>
      </c>
    </row>
    <row r="27" spans="5:10">
      <c r="E27" s="19">
        <v>594</v>
      </c>
      <c r="F27" s="5">
        <v>610</v>
      </c>
      <c r="G27" s="3">
        <f>SUM(G14:G19)</f>
        <v>30</v>
      </c>
      <c r="H27" s="25">
        <f>SUM(H14:H19)</f>
        <v>9.7778135330587324E-3</v>
      </c>
      <c r="I27" s="5">
        <f>SUM(I14:I19)</f>
        <v>0.29333440599176197</v>
      </c>
      <c r="J27" s="5">
        <f>+((I27-G27)^2)/I27</f>
        <v>3008.463932931948</v>
      </c>
    </row>
    <row r="31" spans="5:10">
      <c r="E31" s="9"/>
      <c r="F31" s="10"/>
      <c r="G31" s="11"/>
      <c r="H31" s="12"/>
      <c r="I31" s="8" t="s">
        <v>12</v>
      </c>
      <c r="J31" s="7">
        <f>+SUM(J27:J28)</f>
        <v>3008.463932931948</v>
      </c>
    </row>
    <row r="32" spans="5:10">
      <c r="E32" s="9"/>
      <c r="F32" s="10"/>
      <c r="G32" s="11"/>
      <c r="H32" s="12"/>
      <c r="I32" s="12"/>
      <c r="J32" s="9"/>
    </row>
    <row r="33" spans="5:10">
      <c r="E33" s="9"/>
      <c r="F33" s="10"/>
      <c r="G33" s="11"/>
      <c r="H33" s="12"/>
      <c r="I33" t="s">
        <v>15</v>
      </c>
      <c r="J33" s="23">
        <v>3.8410000000000002</v>
      </c>
    </row>
    <row r="34" spans="5:10">
      <c r="E34" s="9"/>
      <c r="F34" s="10"/>
      <c r="G34" s="11"/>
      <c r="H34" s="12"/>
      <c r="I34" s="12"/>
      <c r="J34" s="9" t="str">
        <f>+IF(J31&lt;=J33,"H0 SE ACEPTA","H0 SE RECHAZA")</f>
        <v>H0 SE RECHAZA</v>
      </c>
    </row>
    <row r="35" spans="5:10">
      <c r="H35" s="1"/>
      <c r="I35" s="1"/>
    </row>
  </sheetData>
  <mergeCells count="1">
    <mergeCell ref="D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281CD-8ACC-4B16-ACF5-F33C260C9C8B}">
  <dimension ref="A1:N27"/>
  <sheetViews>
    <sheetView topLeftCell="A13" zoomScaleNormal="100" workbookViewId="0">
      <selection activeCell="D20" sqref="D20"/>
    </sheetView>
  </sheetViews>
  <sheetFormatPr baseColWidth="10" defaultRowHeight="15.75"/>
  <cols>
    <col min="2" max="2" width="11" bestFit="1" customWidth="1"/>
    <col min="3" max="3" width="11.625" bestFit="1" customWidth="1"/>
    <col min="4" max="4" width="11" bestFit="1" customWidth="1"/>
    <col min="5" max="5" width="11.625" bestFit="1" customWidth="1"/>
    <col min="6" max="6" width="11" bestFit="1" customWidth="1"/>
    <col min="7" max="7" width="11.5" bestFit="1" customWidth="1"/>
    <col min="8" max="8" width="11.625" bestFit="1" customWidth="1"/>
    <col min="9" max="9" width="11.875" customWidth="1"/>
    <col min="10" max="10" width="13.875" customWidth="1"/>
    <col min="11" max="11" width="11.625" bestFit="1" customWidth="1"/>
  </cols>
  <sheetData>
    <row r="1" spans="1:14">
      <c r="C1" s="29" t="s">
        <v>38</v>
      </c>
      <c r="D1" s="29"/>
      <c r="E1" s="29"/>
      <c r="F1" s="29"/>
      <c r="G1" s="29"/>
      <c r="H1" s="29"/>
    </row>
    <row r="3" spans="1:14">
      <c r="E3" s="17">
        <v>600</v>
      </c>
      <c r="F3" s="17">
        <v>601</v>
      </c>
      <c r="G3" s="17">
        <v>602</v>
      </c>
      <c r="H3" s="17">
        <v>603</v>
      </c>
      <c r="I3" s="17">
        <v>604</v>
      </c>
      <c r="J3" s="17">
        <v>605</v>
      </c>
      <c r="K3" s="17">
        <v>606</v>
      </c>
      <c r="L3" s="17">
        <v>607</v>
      </c>
      <c r="M3" s="17">
        <v>608</v>
      </c>
      <c r="N3" s="17">
        <v>609</v>
      </c>
    </row>
    <row r="4" spans="1:14">
      <c r="A4" t="s">
        <v>0</v>
      </c>
      <c r="B4">
        <v>30</v>
      </c>
      <c r="E4" s="17">
        <v>602</v>
      </c>
      <c r="F4" s="17">
        <v>601</v>
      </c>
      <c r="G4" s="17">
        <v>600</v>
      </c>
      <c r="H4" s="17">
        <v>599</v>
      </c>
      <c r="I4" s="17">
        <v>598</v>
      </c>
      <c r="J4" s="17">
        <v>597</v>
      </c>
      <c r="K4" s="17">
        <v>596</v>
      </c>
      <c r="L4" s="17">
        <v>595</v>
      </c>
      <c r="M4" s="17">
        <v>594</v>
      </c>
      <c r="N4" s="17">
        <v>600</v>
      </c>
    </row>
    <row r="5" spans="1:14">
      <c r="A5" t="s">
        <v>1</v>
      </c>
      <c r="B5" s="16">
        <v>6</v>
      </c>
      <c r="C5" s="1"/>
      <c r="E5" s="17">
        <v>601</v>
      </c>
      <c r="F5" s="17">
        <v>600</v>
      </c>
      <c r="G5" s="17">
        <v>603</v>
      </c>
      <c r="H5" s="17">
        <v>600</v>
      </c>
      <c r="I5" s="17">
        <v>610</v>
      </c>
      <c r="J5" s="17">
        <v>600</v>
      </c>
      <c r="K5" s="17">
        <v>605</v>
      </c>
      <c r="L5" s="17">
        <v>600</v>
      </c>
      <c r="M5" s="17">
        <v>602</v>
      </c>
      <c r="N5" s="17">
        <v>603</v>
      </c>
    </row>
    <row r="6" spans="1:14">
      <c r="A6" t="s">
        <v>2</v>
      </c>
      <c r="B6" s="1">
        <f>+MIN($E$3:$N$8)</f>
        <v>594</v>
      </c>
    </row>
    <row r="7" spans="1:14">
      <c r="A7" t="s">
        <v>3</v>
      </c>
      <c r="B7" s="1">
        <f>+MAX($E$3:$N$8)</f>
        <v>610</v>
      </c>
      <c r="E7" t="s">
        <v>28</v>
      </c>
    </row>
    <row r="8" spans="1:14">
      <c r="A8" t="s">
        <v>4</v>
      </c>
      <c r="B8" s="1">
        <f>+B7-B6</f>
        <v>16</v>
      </c>
      <c r="E8" t="s">
        <v>27</v>
      </c>
    </row>
    <row r="9" spans="1:14">
      <c r="A9" t="s">
        <v>5</v>
      </c>
      <c r="B9" s="1">
        <f>+B8/B5</f>
        <v>2.6666666666666665</v>
      </c>
    </row>
    <row r="13" spans="1:14">
      <c r="E13" s="3" t="s">
        <v>6</v>
      </c>
      <c r="F13" s="3" t="s">
        <v>7</v>
      </c>
      <c r="G13" s="3" t="s">
        <v>8</v>
      </c>
      <c r="H13" s="3" t="s">
        <v>9</v>
      </c>
      <c r="I13" s="3" t="s">
        <v>10</v>
      </c>
      <c r="J13" s="3" t="s">
        <v>11</v>
      </c>
    </row>
    <row r="14" spans="1:14">
      <c r="E14" s="5">
        <f>+B6</f>
        <v>594</v>
      </c>
      <c r="F14" s="5">
        <f>+E14+$B$9</f>
        <v>596.66666666666663</v>
      </c>
      <c r="G14" s="3">
        <f>COUNTIF($E$3:$N$5,"&lt;="&amp;F14)</f>
        <v>3</v>
      </c>
      <c r="H14" s="3">
        <f>+(F14-E14)/($B$7-$B$6)</f>
        <v>0.1666666666666643</v>
      </c>
      <c r="I14" s="3">
        <f>+$B$4*H14</f>
        <v>4.9999999999999289</v>
      </c>
      <c r="J14" s="5">
        <f>+((I14-G14)^2)/I14</f>
        <v>0.79999999999995453</v>
      </c>
    </row>
    <row r="15" spans="1:14">
      <c r="E15" s="5">
        <f>+F14</f>
        <v>596.66666666666663</v>
      </c>
      <c r="F15" s="5">
        <f t="shared" ref="F15:F19" si="0">+E15+$B$9</f>
        <v>599.33333333333326</v>
      </c>
      <c r="G15" s="17">
        <f>COUNTIF($E$3:$N$5,"&lt;="&amp;F15)-SUM($G$14:G14)</f>
        <v>3</v>
      </c>
      <c r="H15" s="3">
        <f t="shared" ref="H15:H19" si="1">+(F15-E15)/($B$7-$B$6)</f>
        <v>0.1666666666666643</v>
      </c>
      <c r="I15" s="3">
        <f t="shared" ref="I15:I19" si="2">+$B$4*H15</f>
        <v>4.9999999999999289</v>
      </c>
      <c r="J15" s="5">
        <f>+((I15-G15)^2)/I15</f>
        <v>0.79999999999995453</v>
      </c>
    </row>
    <row r="16" spans="1:14">
      <c r="E16" s="5">
        <f t="shared" ref="E16:E18" si="3">+F15</f>
        <v>599.33333333333326</v>
      </c>
      <c r="F16" s="5">
        <f t="shared" si="0"/>
        <v>601.99999999999989</v>
      </c>
      <c r="G16" s="17">
        <f>COUNTIF($E$3:N6,"&lt;="&amp;F16)-SUM($G$14:G15)</f>
        <v>13</v>
      </c>
      <c r="H16" s="3">
        <f t="shared" si="1"/>
        <v>0.1666666666666643</v>
      </c>
      <c r="I16" s="3">
        <f t="shared" si="2"/>
        <v>4.9999999999999289</v>
      </c>
      <c r="J16" s="5">
        <f t="shared" ref="J16:J19" si="4">+((I16-G16)^2)/I16</f>
        <v>12.800000000000409</v>
      </c>
    </row>
    <row r="17" spans="5:10">
      <c r="E17" s="5">
        <f t="shared" si="3"/>
        <v>601.99999999999989</v>
      </c>
      <c r="F17" s="5">
        <f t="shared" si="0"/>
        <v>604.66666666666652</v>
      </c>
      <c r="G17" s="17">
        <f>COUNTIF($E$3:$N$5,"&lt;="&amp;F17)-SUM($G$14:G16)</f>
        <v>4</v>
      </c>
      <c r="H17" s="3">
        <f t="shared" si="1"/>
        <v>0.1666666666666643</v>
      </c>
      <c r="I17" s="3">
        <f t="shared" si="2"/>
        <v>4.9999999999999289</v>
      </c>
      <c r="J17" s="5">
        <f t="shared" si="4"/>
        <v>0.19999999999997442</v>
      </c>
    </row>
    <row r="18" spans="5:10">
      <c r="E18" s="5">
        <f t="shared" si="3"/>
        <v>604.66666666666652</v>
      </c>
      <c r="F18" s="5">
        <f t="shared" si="0"/>
        <v>607.33333333333314</v>
      </c>
      <c r="G18" s="17">
        <f>COUNTIF($E$3:$N$5,"&lt;="&amp;F18)-SUM($G$14:G17)</f>
        <v>4</v>
      </c>
      <c r="H18" s="3">
        <f t="shared" si="1"/>
        <v>0.1666666666666643</v>
      </c>
      <c r="I18" s="3">
        <f t="shared" si="2"/>
        <v>4.9999999999999289</v>
      </c>
      <c r="J18" s="5">
        <f t="shared" si="4"/>
        <v>0.19999999999997442</v>
      </c>
    </row>
    <row r="19" spans="5:10">
      <c r="E19" s="5">
        <f>F18</f>
        <v>607.33333333333314</v>
      </c>
      <c r="F19" s="18">
        <f t="shared" si="0"/>
        <v>609.99999999999977</v>
      </c>
      <c r="G19" s="17">
        <f>COUNTIF($E$3:$N$5,"&lt;="&amp;F19)-SUM($G$14:G18)</f>
        <v>3</v>
      </c>
      <c r="H19" s="6">
        <f t="shared" si="1"/>
        <v>0.1666666666666643</v>
      </c>
      <c r="I19" s="6">
        <f t="shared" si="2"/>
        <v>4.9999999999999289</v>
      </c>
      <c r="J19" s="5">
        <f t="shared" si="4"/>
        <v>0.79999999999995453</v>
      </c>
    </row>
    <row r="22" spans="5:10">
      <c r="G22" s="6">
        <f>+SUM(G14:G19)</f>
        <v>30</v>
      </c>
      <c r="I22" s="4" t="s">
        <v>12</v>
      </c>
      <c r="J22" s="7">
        <f>+SUM(J14:J21)</f>
        <v>15.600000000000222</v>
      </c>
    </row>
    <row r="24" spans="5:10">
      <c r="I24" t="s">
        <v>15</v>
      </c>
      <c r="J24" s="14">
        <v>11070</v>
      </c>
    </row>
    <row r="25" spans="5:10">
      <c r="J25" t="str">
        <f>+IF(J22&lt;=J24,"H0 SE ACEPTA","H0 SE RECHAZA")</f>
        <v>H0 SE ACEPTA</v>
      </c>
    </row>
    <row r="27" spans="5:10">
      <c r="E27" t="s">
        <v>29</v>
      </c>
    </row>
  </sheetData>
  <mergeCells count="1">
    <mergeCell ref="C1:H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D58FD-60A7-8E47-AD83-907FA05C216A}">
  <dimension ref="A1:N27"/>
  <sheetViews>
    <sheetView topLeftCell="A10" zoomScaleNormal="100" workbookViewId="0">
      <selection activeCell="J16" sqref="J16"/>
    </sheetView>
  </sheetViews>
  <sheetFormatPr baseColWidth="10" defaultRowHeight="15.75"/>
  <cols>
    <col min="2" max="2" width="11" bestFit="1" customWidth="1"/>
    <col min="3" max="3" width="11.625" bestFit="1" customWidth="1"/>
    <col min="4" max="4" width="11" bestFit="1" customWidth="1"/>
    <col min="5" max="5" width="11.625" bestFit="1" customWidth="1"/>
    <col min="6" max="6" width="11" bestFit="1" customWidth="1"/>
    <col min="7" max="7" width="11.5" bestFit="1" customWidth="1"/>
    <col min="8" max="8" width="11.625" bestFit="1" customWidth="1"/>
    <col min="9" max="9" width="11.875" customWidth="1"/>
    <col min="10" max="10" width="13.875" customWidth="1"/>
    <col min="11" max="11" width="11.625" bestFit="1" customWidth="1"/>
  </cols>
  <sheetData>
    <row r="1" spans="1:14">
      <c r="C1" s="29" t="s">
        <v>25</v>
      </c>
      <c r="D1" s="29"/>
      <c r="E1" s="29"/>
      <c r="F1" s="29"/>
      <c r="G1" s="29"/>
      <c r="H1" s="29"/>
    </row>
    <row r="3" spans="1:14">
      <c r="E3" s="17">
        <v>120</v>
      </c>
      <c r="F3" s="17">
        <v>130</v>
      </c>
      <c r="G3" s="17">
        <v>140</v>
      </c>
      <c r="H3" s="17">
        <v>150</v>
      </c>
      <c r="I3" s="17">
        <v>160</v>
      </c>
      <c r="J3" s="17">
        <v>170</v>
      </c>
      <c r="K3" s="17">
        <v>180</v>
      </c>
      <c r="L3" s="17">
        <v>190</v>
      </c>
      <c r="M3" s="17">
        <v>200</v>
      </c>
      <c r="N3" s="17">
        <v>210</v>
      </c>
    </row>
    <row r="4" spans="1:14">
      <c r="A4" t="s">
        <v>0</v>
      </c>
      <c r="B4">
        <v>30</v>
      </c>
      <c r="E4" s="17">
        <v>220</v>
      </c>
      <c r="F4" s="17">
        <v>230</v>
      </c>
      <c r="G4" s="17">
        <v>240</v>
      </c>
      <c r="H4" s="17">
        <v>250</v>
      </c>
      <c r="I4" s="17">
        <v>260</v>
      </c>
      <c r="J4" s="17">
        <v>270</v>
      </c>
      <c r="K4" s="17">
        <v>280</v>
      </c>
      <c r="L4" s="17">
        <v>290</v>
      </c>
      <c r="M4" s="17">
        <v>300</v>
      </c>
      <c r="N4" s="17">
        <v>310</v>
      </c>
    </row>
    <row r="5" spans="1:14">
      <c r="A5" t="s">
        <v>1</v>
      </c>
      <c r="B5" s="16">
        <v>6</v>
      </c>
      <c r="C5" s="1"/>
      <c r="E5" s="17">
        <v>320</v>
      </c>
      <c r="F5" s="17">
        <v>330</v>
      </c>
      <c r="G5" s="17">
        <v>340</v>
      </c>
      <c r="H5" s="17">
        <v>350</v>
      </c>
      <c r="I5" s="17">
        <v>360</v>
      </c>
      <c r="J5" s="17">
        <v>370</v>
      </c>
      <c r="K5" s="17">
        <v>380</v>
      </c>
      <c r="L5" s="17">
        <v>390</v>
      </c>
      <c r="M5" s="17">
        <v>400</v>
      </c>
      <c r="N5" s="17">
        <v>410</v>
      </c>
    </row>
    <row r="6" spans="1:14">
      <c r="A6" t="s">
        <v>2</v>
      </c>
      <c r="B6" s="1">
        <f>+MIN($E$3:$N$8)</f>
        <v>120</v>
      </c>
    </row>
    <row r="7" spans="1:14">
      <c r="A7" t="s">
        <v>3</v>
      </c>
      <c r="B7" s="1">
        <f>+MAX($E$3:$N$8)</f>
        <v>410</v>
      </c>
      <c r="E7" t="s">
        <v>28</v>
      </c>
    </row>
    <row r="8" spans="1:14">
      <c r="A8" t="s">
        <v>4</v>
      </c>
      <c r="B8" s="1">
        <f>+B7-B6</f>
        <v>290</v>
      </c>
      <c r="E8" t="s">
        <v>27</v>
      </c>
    </row>
    <row r="9" spans="1:14">
      <c r="A9" t="s">
        <v>5</v>
      </c>
      <c r="B9" s="1">
        <f>+B8/B5</f>
        <v>48.333333333333336</v>
      </c>
    </row>
    <row r="13" spans="1:14">
      <c r="E13" s="3" t="s">
        <v>6</v>
      </c>
      <c r="F13" s="3" t="s">
        <v>7</v>
      </c>
      <c r="G13" s="3" t="s">
        <v>8</v>
      </c>
      <c r="H13" s="3" t="s">
        <v>9</v>
      </c>
      <c r="I13" s="3" t="s">
        <v>10</v>
      </c>
      <c r="J13" s="3" t="s">
        <v>11</v>
      </c>
    </row>
    <row r="14" spans="1:14">
      <c r="E14" s="5">
        <f>+B6</f>
        <v>120</v>
      </c>
      <c r="F14" s="5">
        <f>+E14+$B$9</f>
        <v>168.33333333333334</v>
      </c>
      <c r="G14" s="3">
        <f>COUNTIF($E$3:$N$5,"&lt;="&amp;F14)</f>
        <v>5</v>
      </c>
      <c r="H14" s="3">
        <f>+(F14-E14)/($B$7-$B$6)</f>
        <v>0.16666666666666671</v>
      </c>
      <c r="I14" s="3">
        <f>+$B$4*H14</f>
        <v>5.0000000000000018</v>
      </c>
      <c r="J14" s="5">
        <f>+((I14-G14)^2)/I14</f>
        <v>6.3108872417680922E-31</v>
      </c>
    </row>
    <row r="15" spans="1:14">
      <c r="E15" s="5">
        <f>+F14</f>
        <v>168.33333333333334</v>
      </c>
      <c r="F15" s="5">
        <f t="shared" ref="F15:F19" si="0">+E15+$B$9</f>
        <v>216.66666666666669</v>
      </c>
      <c r="G15" s="17">
        <f>COUNTIF($E$3:$N$5,"&lt;="&amp;F15)-SUM($G$14:G14)</f>
        <v>5</v>
      </c>
      <c r="H15" s="3">
        <f t="shared" ref="H15:H19" si="1">+(F15-E15)/($B$7-$B$6)</f>
        <v>0.16666666666666671</v>
      </c>
      <c r="I15" s="3">
        <f t="shared" ref="I15:I19" si="2">+$B$4*H15</f>
        <v>5.0000000000000018</v>
      </c>
      <c r="J15" s="5">
        <f>+((I15-G15)^2)/I15</f>
        <v>6.3108872417680922E-31</v>
      </c>
    </row>
    <row r="16" spans="1:14">
      <c r="E16" s="5">
        <f t="shared" ref="E16:E18" si="3">+F15</f>
        <v>216.66666666666669</v>
      </c>
      <c r="F16" s="5">
        <f t="shared" si="0"/>
        <v>265</v>
      </c>
      <c r="G16" s="17">
        <f>COUNTIF($E$3:N6,"&lt;="&amp;F16)-SUM($G$14:G15)</f>
        <v>5</v>
      </c>
      <c r="H16" s="3">
        <f t="shared" si="1"/>
        <v>0.1666666666666666</v>
      </c>
      <c r="I16" s="3">
        <f t="shared" si="2"/>
        <v>4.9999999999999982</v>
      </c>
      <c r="J16" s="5">
        <f t="shared" ref="J16:J19" si="4">+((I16-G16)^2)/I16</f>
        <v>6.3108872417680965E-31</v>
      </c>
    </row>
    <row r="17" spans="5:10">
      <c r="E17" s="5">
        <f t="shared" si="3"/>
        <v>265</v>
      </c>
      <c r="F17" s="5">
        <f t="shared" si="0"/>
        <v>313.33333333333331</v>
      </c>
      <c r="G17" s="17">
        <f>COUNTIF($E$3:$N$5,"&lt;="&amp;F17)-SUM($G$14:G16)</f>
        <v>5</v>
      </c>
      <c r="H17" s="3">
        <f t="shared" si="1"/>
        <v>0.1666666666666666</v>
      </c>
      <c r="I17" s="3">
        <f t="shared" si="2"/>
        <v>4.9999999999999982</v>
      </c>
      <c r="J17" s="5">
        <f t="shared" si="4"/>
        <v>6.3108872417680965E-31</v>
      </c>
    </row>
    <row r="18" spans="5:10">
      <c r="E18" s="5">
        <f t="shared" si="3"/>
        <v>313.33333333333331</v>
      </c>
      <c r="F18" s="5">
        <f t="shared" si="0"/>
        <v>361.66666666666663</v>
      </c>
      <c r="G18" s="17">
        <f>COUNTIF($E$3:$N$5,"&lt;="&amp;F18)-SUM($G$14:G17)</f>
        <v>5</v>
      </c>
      <c r="H18" s="3">
        <f t="shared" si="1"/>
        <v>0.1666666666666666</v>
      </c>
      <c r="I18" s="3">
        <f t="shared" si="2"/>
        <v>4.9999999999999982</v>
      </c>
      <c r="J18" s="5">
        <f t="shared" si="4"/>
        <v>6.3108872417680965E-31</v>
      </c>
    </row>
    <row r="19" spans="5:10">
      <c r="E19" s="5">
        <f>F18</f>
        <v>361.66666666666663</v>
      </c>
      <c r="F19" s="18">
        <f t="shared" si="0"/>
        <v>409.99999999999994</v>
      </c>
      <c r="G19" s="17">
        <f>COUNTIF($E$3:$N$5,"&lt;="&amp;F19)-SUM($G$14:G18)</f>
        <v>5</v>
      </c>
      <c r="H19" s="6">
        <f t="shared" si="1"/>
        <v>0.1666666666666666</v>
      </c>
      <c r="I19" s="6">
        <f t="shared" si="2"/>
        <v>4.9999999999999982</v>
      </c>
      <c r="J19" s="5">
        <f t="shared" si="4"/>
        <v>6.3108872417680965E-31</v>
      </c>
    </row>
    <row r="22" spans="5:10">
      <c r="G22" s="6">
        <f>+SUM(G14:G19)</f>
        <v>30</v>
      </c>
      <c r="I22" s="4" t="s">
        <v>12</v>
      </c>
      <c r="J22" s="7">
        <f>+SUM(J14:J21)</f>
        <v>3.7865323450608572E-30</v>
      </c>
    </row>
    <row r="24" spans="5:10">
      <c r="I24" t="s">
        <v>15</v>
      </c>
      <c r="J24" s="14">
        <v>11070</v>
      </c>
    </row>
    <row r="25" spans="5:10">
      <c r="J25" t="str">
        <f>+IF(J22&lt;=J24,"H0 SE ACEPTA","H0 SE RECHAZA")</f>
        <v>H0 SE ACEPTA</v>
      </c>
    </row>
    <row r="27" spans="5:10">
      <c r="E27" t="s">
        <v>29</v>
      </c>
    </row>
  </sheetData>
  <mergeCells count="1">
    <mergeCell ref="C1:H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3ECCD-8862-934C-AC5A-F3D0A8E620BF}">
  <sheetPr>
    <tabColor rgb="FFFF0000"/>
  </sheetPr>
  <dimension ref="A3:N35"/>
  <sheetViews>
    <sheetView topLeftCell="A16" zoomScaleNormal="100" workbookViewId="0">
      <selection activeCell="F21" sqref="F21"/>
    </sheetView>
  </sheetViews>
  <sheetFormatPr baseColWidth="10" defaultRowHeight="15.75"/>
  <cols>
    <col min="2" max="2" width="11" bestFit="1" customWidth="1"/>
    <col min="3" max="3" width="11.625" bestFit="1" customWidth="1"/>
    <col min="4" max="4" width="11" bestFit="1" customWidth="1"/>
    <col min="5" max="5" width="11.625" bestFit="1" customWidth="1"/>
    <col min="6" max="6" width="11" bestFit="1" customWidth="1"/>
    <col min="7" max="7" width="11.5" bestFit="1" customWidth="1"/>
    <col min="8" max="8" width="11.625" bestFit="1" customWidth="1"/>
    <col min="9" max="9" width="11.875" customWidth="1"/>
    <col min="10" max="10" width="14.875" customWidth="1"/>
    <col min="11" max="11" width="11.625" bestFit="1" customWidth="1"/>
  </cols>
  <sheetData>
    <row r="3" spans="1:14">
      <c r="E3" s="17">
        <v>120</v>
      </c>
      <c r="F3" s="17">
        <v>130</v>
      </c>
      <c r="G3" s="17">
        <v>140</v>
      </c>
      <c r="H3" s="17">
        <v>150</v>
      </c>
      <c r="I3" s="17">
        <v>160</v>
      </c>
      <c r="J3" s="17">
        <v>170</v>
      </c>
      <c r="K3" s="17">
        <v>180</v>
      </c>
      <c r="L3" s="17">
        <v>190</v>
      </c>
      <c r="M3" s="17">
        <v>200</v>
      </c>
      <c r="N3" s="17">
        <v>210</v>
      </c>
    </row>
    <row r="4" spans="1:14">
      <c r="A4" t="s">
        <v>0</v>
      </c>
      <c r="B4">
        <v>30</v>
      </c>
      <c r="E4" s="17">
        <v>220</v>
      </c>
      <c r="F4" s="17">
        <v>230</v>
      </c>
      <c r="G4" s="17">
        <v>240</v>
      </c>
      <c r="H4" s="17">
        <v>250</v>
      </c>
      <c r="I4" s="17">
        <v>260</v>
      </c>
      <c r="J4" s="17">
        <v>270</v>
      </c>
      <c r="K4" s="17">
        <v>280</v>
      </c>
      <c r="L4" s="17">
        <v>290</v>
      </c>
      <c r="M4" s="17">
        <v>300</v>
      </c>
      <c r="N4" s="17">
        <v>310</v>
      </c>
    </row>
    <row r="5" spans="1:14">
      <c r="A5" t="s">
        <v>1</v>
      </c>
      <c r="B5">
        <v>6</v>
      </c>
      <c r="C5" s="1"/>
      <c r="E5" s="17">
        <v>320</v>
      </c>
      <c r="F5" s="17">
        <v>330</v>
      </c>
      <c r="G5" s="17">
        <v>340</v>
      </c>
      <c r="H5" s="17">
        <v>350</v>
      </c>
      <c r="I5" s="17">
        <v>360</v>
      </c>
      <c r="J5" s="17">
        <v>370</v>
      </c>
      <c r="K5" s="17">
        <v>380</v>
      </c>
      <c r="L5" s="17">
        <v>390</v>
      </c>
      <c r="M5" s="17">
        <v>400</v>
      </c>
      <c r="N5" s="17">
        <v>410</v>
      </c>
    </row>
    <row r="6" spans="1:14">
      <c r="A6" t="s">
        <v>2</v>
      </c>
      <c r="B6" s="1">
        <f>+MIN($E$3:$N$8)</f>
        <v>120</v>
      </c>
    </row>
    <row r="7" spans="1:14">
      <c r="A7" t="s">
        <v>3</v>
      </c>
      <c r="B7" s="1">
        <f>+MAX($E$3:$N$8)</f>
        <v>410</v>
      </c>
      <c r="E7" t="s">
        <v>30</v>
      </c>
    </row>
    <row r="8" spans="1:14">
      <c r="A8" t="s">
        <v>4</v>
      </c>
      <c r="B8" s="1">
        <f>+B7-B6</f>
        <v>290</v>
      </c>
      <c r="E8" t="s">
        <v>31</v>
      </c>
    </row>
    <row r="9" spans="1:14">
      <c r="A9" t="s">
        <v>5</v>
      </c>
      <c r="B9" s="1">
        <f>+B8/B5</f>
        <v>48.333333333333336</v>
      </c>
    </row>
    <row r="10" spans="1:14">
      <c r="E10" t="s">
        <v>35</v>
      </c>
    </row>
    <row r="11" spans="1:14">
      <c r="A11" t="s">
        <v>13</v>
      </c>
      <c r="B11" s="1">
        <f>+AVERAGE(E3:N5)</f>
        <v>265</v>
      </c>
    </row>
    <row r="12" spans="1:14">
      <c r="A12" t="s">
        <v>14</v>
      </c>
      <c r="B12" s="1">
        <f>1/B11</f>
        <v>3.7735849056603774E-3</v>
      </c>
    </row>
    <row r="13" spans="1:14">
      <c r="E13" s="3" t="s">
        <v>6</v>
      </c>
      <c r="F13" s="3" t="s">
        <v>7</v>
      </c>
      <c r="G13" s="3" t="s">
        <v>8</v>
      </c>
      <c r="H13" s="3" t="s">
        <v>9</v>
      </c>
      <c r="I13" s="3" t="s">
        <v>10</v>
      </c>
      <c r="J13" s="3" t="s">
        <v>11</v>
      </c>
    </row>
    <row r="14" spans="1:14">
      <c r="E14" s="21">
        <f>+B6</f>
        <v>120</v>
      </c>
      <c r="F14" s="19">
        <f>+E14+$B$9</f>
        <v>168.33333333333334</v>
      </c>
      <c r="G14" s="20">
        <f>+COUNTIF($E$3:$N$8,"&lt;="&amp;F14)</f>
        <v>5</v>
      </c>
      <c r="H14" s="19">
        <f t="shared" ref="H14:H19" si="0">+EXP(-$B$12*E14)-EXP(-$B$12*F14)</f>
        <v>0.10600724623882685</v>
      </c>
      <c r="I14" s="19">
        <f>+$B$4*H14</f>
        <v>3.1802173871648054</v>
      </c>
      <c r="J14" s="19">
        <f>+((I14-G14)^2)/I14</f>
        <v>1.0413152167970565</v>
      </c>
    </row>
    <row r="15" spans="1:14">
      <c r="B15" t="s">
        <v>21</v>
      </c>
      <c r="E15" s="19">
        <f>+F14</f>
        <v>168.33333333333334</v>
      </c>
      <c r="F15" s="21">
        <f t="shared" ref="F15:F19" si="1">+E15+$B$9</f>
        <v>216.66666666666669</v>
      </c>
      <c r="G15" s="20">
        <f>+COUNTIF($E$3:$N$8,"&lt;="&amp;F15)-SUM($G$14:G14)</f>
        <v>5</v>
      </c>
      <c r="H15" s="19">
        <f t="shared" si="0"/>
        <v>8.8333331398320725E-2</v>
      </c>
      <c r="I15" s="19">
        <f t="shared" ref="I15:I19" si="2">+$B$4*H15</f>
        <v>2.6499999419496216</v>
      </c>
      <c r="J15" s="19">
        <f t="shared" ref="J15:J19" si="3">+((I15-G15)^2)/I15</f>
        <v>2.0839624127590897</v>
      </c>
    </row>
    <row r="16" spans="1:14">
      <c r="B16" t="s">
        <v>22</v>
      </c>
      <c r="E16" s="21">
        <f t="shared" ref="E16:E19" si="4">+F15</f>
        <v>216.66666666666669</v>
      </c>
      <c r="F16" s="19">
        <f t="shared" si="1"/>
        <v>265</v>
      </c>
      <c r="G16" s="20">
        <f>+COUNTIF($E$3:$N$8,"&lt;="&amp;F16)-SUM($G$14:G15)</f>
        <v>5</v>
      </c>
      <c r="H16" s="19">
        <f t="shared" si="0"/>
        <v>7.3606076119989428E-2</v>
      </c>
      <c r="I16" s="19">
        <f t="shared" si="2"/>
        <v>2.2081822835996827</v>
      </c>
      <c r="J16" s="19">
        <f t="shared" si="3"/>
        <v>3.5297113918063143</v>
      </c>
    </row>
    <row r="17" spans="5:10">
      <c r="E17" s="19">
        <f t="shared" si="4"/>
        <v>265</v>
      </c>
      <c r="F17" s="19">
        <f t="shared" si="1"/>
        <v>313.33333333333331</v>
      </c>
      <c r="G17" s="20">
        <f>+COUNTIF($E$3:$N$8,"&lt;="&amp;F17)-SUM($G$14:G16)</f>
        <v>5</v>
      </c>
      <c r="H17" s="19">
        <f t="shared" si="0"/>
        <v>6.1334202571292129E-2</v>
      </c>
      <c r="I17" s="19">
        <f t="shared" si="2"/>
        <v>1.8400260771387638</v>
      </c>
      <c r="J17" s="19">
        <f t="shared" si="3"/>
        <v>5.4267900423945932</v>
      </c>
    </row>
    <row r="18" spans="5:10">
      <c r="E18" s="19">
        <f t="shared" si="4"/>
        <v>313.33333333333331</v>
      </c>
      <c r="F18" s="19">
        <f t="shared" si="1"/>
        <v>361.66666666666663</v>
      </c>
      <c r="G18" s="20">
        <f>+COUNTIF($E$3:$N$8,"&lt;="&amp;F18)-SUM($G$14:G17)</f>
        <v>5</v>
      </c>
      <c r="H18" s="19">
        <f t="shared" si="0"/>
        <v>5.1108340552264098E-2</v>
      </c>
      <c r="I18" s="19">
        <f t="shared" si="2"/>
        <v>1.5332502165679229</v>
      </c>
      <c r="J18" s="19">
        <f t="shared" si="3"/>
        <v>7.8384818936002674</v>
      </c>
    </row>
    <row r="19" spans="5:10">
      <c r="E19" s="19">
        <f t="shared" si="4"/>
        <v>361.66666666666663</v>
      </c>
      <c r="F19" s="21">
        <f t="shared" si="1"/>
        <v>409.99999999999994</v>
      </c>
      <c r="G19" s="20">
        <f>+COUNTIF($E$3:$N$8,"&lt;="&amp;F19)-SUM($G$14:G18)</f>
        <v>5</v>
      </c>
      <c r="H19" s="19">
        <f t="shared" si="0"/>
        <v>4.2587371556189413E-2</v>
      </c>
      <c r="I19" s="19">
        <f t="shared" si="2"/>
        <v>1.2776211466856824</v>
      </c>
      <c r="J19" s="19">
        <f t="shared" si="3"/>
        <v>10.845237153084211</v>
      </c>
    </row>
    <row r="20" spans="5:10">
      <c r="I20" s="1"/>
    </row>
    <row r="22" spans="5:10">
      <c r="G22" s="6">
        <f>+SUM(G14:G21)</f>
        <v>30</v>
      </c>
      <c r="I22" s="4" t="s">
        <v>12</v>
      </c>
      <c r="J22" s="7">
        <f>+SUM(J14:J21)</f>
        <v>30.765498110441534</v>
      </c>
    </row>
    <row r="26" spans="5:10">
      <c r="E26" s="3" t="s">
        <v>6</v>
      </c>
      <c r="F26" s="3" t="s">
        <v>7</v>
      </c>
      <c r="G26" s="3" t="s">
        <v>8</v>
      </c>
      <c r="H26" s="3" t="s">
        <v>9</v>
      </c>
      <c r="I26" s="3" t="s">
        <v>10</v>
      </c>
      <c r="J26" s="3" t="s">
        <v>11</v>
      </c>
    </row>
    <row r="27" spans="5:10">
      <c r="E27" s="5">
        <v>120</v>
      </c>
      <c r="F27" s="5">
        <v>216.67</v>
      </c>
      <c r="G27" s="3">
        <v>10</v>
      </c>
      <c r="H27" s="5">
        <f>SUM(H14:H15)</f>
        <v>0.19434057763714757</v>
      </c>
      <c r="I27" s="5">
        <f>SUM(I14:I15)</f>
        <v>5.8302173291144275</v>
      </c>
      <c r="J27" s="5">
        <f>+((I27-G27)^2)/I27</f>
        <v>2.9822366030150382</v>
      </c>
    </row>
    <row r="28" spans="5:10">
      <c r="E28" s="3">
        <v>216.67</v>
      </c>
      <c r="F28" s="3">
        <v>410</v>
      </c>
      <c r="G28" s="3">
        <f>SUM(G16:G19)</f>
        <v>20</v>
      </c>
      <c r="H28" s="5">
        <f>SUM(H16:H19)</f>
        <v>0.22863599079973507</v>
      </c>
      <c r="I28" s="5">
        <f>SUM(I16:I19)</f>
        <v>6.8590797239920516</v>
      </c>
      <c r="J28" s="5">
        <f>+((I28-G28)^2)/I28</f>
        <v>25.17594089136686</v>
      </c>
    </row>
    <row r="31" spans="5:10">
      <c r="E31" s="9"/>
      <c r="F31" s="10"/>
      <c r="G31" s="11"/>
      <c r="H31" s="12"/>
      <c r="I31" s="8" t="s">
        <v>12</v>
      </c>
      <c r="J31" s="7">
        <f>+SUM(J27:J28)</f>
        <v>28.158177494381899</v>
      </c>
    </row>
    <row r="32" spans="5:10">
      <c r="E32" s="9"/>
      <c r="F32" s="10"/>
      <c r="G32" s="11"/>
      <c r="H32" s="12"/>
      <c r="I32" s="12"/>
      <c r="J32" s="9"/>
    </row>
    <row r="33" spans="5:10">
      <c r="E33" s="9"/>
      <c r="F33" s="10"/>
      <c r="G33" s="11"/>
      <c r="H33" s="12"/>
      <c r="I33" t="s">
        <v>15</v>
      </c>
      <c r="J33" s="23">
        <v>3.8410000000000002</v>
      </c>
    </row>
    <row r="34" spans="5:10">
      <c r="E34" s="9"/>
      <c r="F34" s="10"/>
      <c r="G34" s="11"/>
      <c r="H34" s="12"/>
      <c r="I34" s="12"/>
      <c r="J34" s="9" t="str">
        <f>+IF(J31&lt;=J33,"H0 SE ACEPTA","H0 SE RECHAZA")</f>
        <v>H0 SE RECHAZA</v>
      </c>
    </row>
    <row r="35" spans="5:10">
      <c r="H35" s="1"/>
      <c r="I35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C0064-93CB-D348-89F2-F246BE93DA96}">
  <dimension ref="A1:N34"/>
  <sheetViews>
    <sheetView topLeftCell="A19" zoomScaleNormal="100" workbookViewId="0">
      <selection activeCell="J19" sqref="J19"/>
    </sheetView>
  </sheetViews>
  <sheetFormatPr baseColWidth="10" defaultRowHeight="15.75"/>
  <cols>
    <col min="1" max="1" width="17" customWidth="1"/>
    <col min="2" max="2" width="11" bestFit="1" customWidth="1"/>
    <col min="3" max="3" width="11.625" bestFit="1" customWidth="1"/>
    <col min="4" max="4" width="11" bestFit="1" customWidth="1"/>
    <col min="5" max="5" width="11.875" bestFit="1" customWidth="1"/>
    <col min="6" max="7" width="11.625" bestFit="1" customWidth="1"/>
    <col min="8" max="9" width="11.5" customWidth="1"/>
    <col min="10" max="10" width="11.875" bestFit="1" customWidth="1"/>
    <col min="11" max="11" width="11.875" customWidth="1"/>
    <col min="12" max="12" width="13.875" customWidth="1"/>
    <col min="13" max="13" width="11.625" bestFit="1" customWidth="1"/>
  </cols>
  <sheetData>
    <row r="1" spans="1:14">
      <c r="D1" s="28" t="s">
        <v>26</v>
      </c>
      <c r="E1" s="28"/>
      <c r="F1" s="28"/>
      <c r="G1" s="28"/>
      <c r="H1" s="28"/>
      <c r="I1" s="28"/>
    </row>
    <row r="3" spans="1:14">
      <c r="E3" s="17">
        <v>120</v>
      </c>
      <c r="F3" s="17">
        <v>130</v>
      </c>
      <c r="G3" s="17">
        <v>140</v>
      </c>
      <c r="H3" s="17">
        <v>150</v>
      </c>
      <c r="I3" s="17">
        <v>160</v>
      </c>
      <c r="J3" s="17">
        <v>170</v>
      </c>
      <c r="K3" s="17">
        <v>180</v>
      </c>
      <c r="L3" s="17">
        <v>190</v>
      </c>
      <c r="M3" s="17">
        <v>200</v>
      </c>
      <c r="N3" s="17">
        <v>210</v>
      </c>
    </row>
    <row r="4" spans="1:14">
      <c r="A4" t="s">
        <v>0</v>
      </c>
      <c r="B4">
        <v>30</v>
      </c>
      <c r="E4" s="17">
        <v>220</v>
      </c>
      <c r="F4" s="17">
        <v>230</v>
      </c>
      <c r="G4" s="17">
        <v>240</v>
      </c>
      <c r="H4" s="17">
        <v>250</v>
      </c>
      <c r="I4" s="17">
        <v>260</v>
      </c>
      <c r="J4" s="17">
        <v>270</v>
      </c>
      <c r="K4" s="17">
        <v>280</v>
      </c>
      <c r="L4" s="17">
        <v>290</v>
      </c>
      <c r="M4" s="17">
        <v>300</v>
      </c>
      <c r="N4" s="17">
        <v>310</v>
      </c>
    </row>
    <row r="5" spans="1:14">
      <c r="A5" t="s">
        <v>1</v>
      </c>
      <c r="B5">
        <v>6</v>
      </c>
      <c r="C5" s="1"/>
      <c r="E5" s="17">
        <v>320</v>
      </c>
      <c r="F5" s="17">
        <v>330</v>
      </c>
      <c r="G5" s="17">
        <v>340</v>
      </c>
      <c r="H5" s="17">
        <v>350</v>
      </c>
      <c r="I5" s="17">
        <v>360</v>
      </c>
      <c r="J5" s="17">
        <v>370</v>
      </c>
      <c r="K5" s="17">
        <v>380</v>
      </c>
      <c r="L5" s="17">
        <v>390</v>
      </c>
      <c r="M5" s="17">
        <v>400</v>
      </c>
      <c r="N5" s="17">
        <v>410</v>
      </c>
    </row>
    <row r="6" spans="1:14">
      <c r="A6" t="s">
        <v>2</v>
      </c>
      <c r="B6" s="1">
        <f>+MIN($E$3:$N$8)</f>
        <v>120</v>
      </c>
    </row>
    <row r="7" spans="1:14">
      <c r="A7" t="s">
        <v>3</v>
      </c>
      <c r="B7" s="1">
        <f>+MAX($E$3:$N$8)</f>
        <v>410</v>
      </c>
      <c r="E7" t="s">
        <v>32</v>
      </c>
    </row>
    <row r="8" spans="1:14">
      <c r="A8" t="s">
        <v>4</v>
      </c>
      <c r="B8" s="1">
        <f>+B7-B6</f>
        <v>290</v>
      </c>
      <c r="E8" t="s">
        <v>33</v>
      </c>
    </row>
    <row r="9" spans="1:14">
      <c r="A9" t="s">
        <v>5</v>
      </c>
      <c r="B9" s="1">
        <f>+B8/B5</f>
        <v>48.333333333333336</v>
      </c>
    </row>
    <row r="10" spans="1:14">
      <c r="E10" t="s">
        <v>34</v>
      </c>
    </row>
    <row r="11" spans="1:14">
      <c r="A11" t="s">
        <v>16</v>
      </c>
      <c r="B11" s="1">
        <f>+AVERAGE(E3:N8)</f>
        <v>265</v>
      </c>
    </row>
    <row r="12" spans="1:14">
      <c r="A12" t="s">
        <v>17</v>
      </c>
      <c r="B12" s="2">
        <f>+STDEV(E3:N8)</f>
        <v>88.03408430829505</v>
      </c>
    </row>
    <row r="13" spans="1:14">
      <c r="E13" s="3" t="s">
        <v>6</v>
      </c>
      <c r="F13" s="3" t="s">
        <v>7</v>
      </c>
      <c r="G13" s="3" t="s">
        <v>8</v>
      </c>
      <c r="H13" s="3" t="s">
        <v>18</v>
      </c>
      <c r="I13" s="3" t="s">
        <v>19</v>
      </c>
      <c r="J13" s="3" t="s">
        <v>9</v>
      </c>
      <c r="K13" s="3" t="s">
        <v>10</v>
      </c>
      <c r="L13" s="3" t="s">
        <v>11</v>
      </c>
    </row>
    <row r="14" spans="1:14">
      <c r="E14" s="21">
        <f>+B6</f>
        <v>120</v>
      </c>
      <c r="F14" s="5">
        <f>+E14+$B$9</f>
        <v>168.33333333333334</v>
      </c>
      <c r="G14" s="3">
        <f>+COUNTIF($E$3:$N$8,"&lt;="&amp;F14)</f>
        <v>5</v>
      </c>
      <c r="H14" s="5">
        <f>+(F14-$B$11)/$B$12</f>
        <v>-1.0980595462109919</v>
      </c>
      <c r="I14" s="5">
        <f>+(E14-$B$11)/$B$12</f>
        <v>-1.6470893193164879</v>
      </c>
      <c r="J14" s="5">
        <f>+NORMSDIST(H14)-NORMSDIST(I14)</f>
        <v>8.6319400171144908E-2</v>
      </c>
      <c r="K14" s="5">
        <f>+$B$4*J14</f>
        <v>2.5895820051343472</v>
      </c>
      <c r="L14" s="5">
        <f>+((K14-G14)^2)/K14</f>
        <v>2.243649708119873</v>
      </c>
    </row>
    <row r="15" spans="1:14">
      <c r="B15" t="s">
        <v>23</v>
      </c>
      <c r="E15" s="5">
        <f>+F14</f>
        <v>168.33333333333334</v>
      </c>
      <c r="F15" s="21">
        <f t="shared" ref="F15:F19" si="0">+E15+$B$9</f>
        <v>216.66666666666669</v>
      </c>
      <c r="G15" s="3">
        <f>+COUNTIF($E$3:$N$8,"&lt;="&amp;F15)-SUM($G$14:G14)</f>
        <v>5</v>
      </c>
      <c r="H15" s="5">
        <f t="shared" ref="H15:H19" si="1">+(F15-$B$11)/$B$12</f>
        <v>-0.54902977310549572</v>
      </c>
      <c r="I15" s="5">
        <f t="shared" ref="I15:I19" si="2">+(E15-$B$11)/$B$12</f>
        <v>-1.0980595462109919</v>
      </c>
      <c r="J15" s="5">
        <f t="shared" ref="J15:J19" si="3">+NORMSDIST(H15)-NORMSDIST(I15)</f>
        <v>0.15540326463589826</v>
      </c>
      <c r="K15" s="5">
        <f t="shared" ref="K15:K19" si="4">+$B$4*J15</f>
        <v>4.6620979390769479</v>
      </c>
      <c r="L15" s="5">
        <f t="shared" ref="L15:L18" si="5">+((K15-G15)^2)/K15</f>
        <v>2.4490648688228145E-2</v>
      </c>
    </row>
    <row r="16" spans="1:14">
      <c r="B16" t="s">
        <v>24</v>
      </c>
      <c r="E16" s="5">
        <f t="shared" ref="E16:E19" si="6">+F15</f>
        <v>216.66666666666669</v>
      </c>
      <c r="F16" s="5">
        <f t="shared" si="0"/>
        <v>265</v>
      </c>
      <c r="G16" s="3">
        <f>+COUNTIF($E$3:$N$8,"&lt;="&amp;F16)-SUM($G$14:G15)</f>
        <v>5</v>
      </c>
      <c r="H16" s="5">
        <f t="shared" si="1"/>
        <v>0</v>
      </c>
      <c r="I16" s="5">
        <f t="shared" si="2"/>
        <v>-0.54902977310549572</v>
      </c>
      <c r="J16" s="5">
        <f t="shared" si="3"/>
        <v>0.20850749111925621</v>
      </c>
      <c r="K16" s="5">
        <f t="shared" si="4"/>
        <v>6.2552247335776858</v>
      </c>
      <c r="L16" s="5">
        <f t="shared" si="5"/>
        <v>0.25188369705208202</v>
      </c>
    </row>
    <row r="17" spans="5:12">
      <c r="E17" s="5">
        <f t="shared" si="6"/>
        <v>265</v>
      </c>
      <c r="F17" s="5">
        <f t="shared" si="0"/>
        <v>313.33333333333331</v>
      </c>
      <c r="G17" s="3">
        <f>+COUNTIF($E$3:$N$8,"&lt;="&amp;F17)-SUM($G$14:G16)</f>
        <v>5</v>
      </c>
      <c r="H17" s="5">
        <f t="shared" si="1"/>
        <v>0.54902977310549572</v>
      </c>
      <c r="I17" s="5">
        <f t="shared" si="2"/>
        <v>0</v>
      </c>
      <c r="J17" s="5">
        <f t="shared" si="3"/>
        <v>0.20850749111925615</v>
      </c>
      <c r="K17" s="5">
        <f t="shared" si="4"/>
        <v>6.255224733577684</v>
      </c>
      <c r="L17" s="5">
        <f t="shared" si="5"/>
        <v>0.25188369705208136</v>
      </c>
    </row>
    <row r="18" spans="5:12">
      <c r="E18" s="21">
        <f t="shared" si="6"/>
        <v>313.33333333333331</v>
      </c>
      <c r="F18" s="19">
        <f t="shared" si="0"/>
        <v>361.66666666666663</v>
      </c>
      <c r="G18" s="20">
        <f>+COUNTIF($E$3:$N$8,"&lt;="&amp;F18)-SUM($G$14:G17)</f>
        <v>5</v>
      </c>
      <c r="H18" s="19">
        <f t="shared" si="1"/>
        <v>1.0980595462109914</v>
      </c>
      <c r="I18" s="19">
        <f t="shared" si="2"/>
        <v>0.54902977310549572</v>
      </c>
      <c r="J18" s="19">
        <f>+NORMSDIST(H18)-NORMSDIST(I18)</f>
        <v>0.15540326463589826</v>
      </c>
      <c r="K18" s="19">
        <f t="shared" si="4"/>
        <v>4.6620979390769479</v>
      </c>
      <c r="L18" s="19">
        <f t="shared" si="5"/>
        <v>2.4490648688228145E-2</v>
      </c>
    </row>
    <row r="19" spans="5:12">
      <c r="E19" s="19">
        <f t="shared" si="6"/>
        <v>361.66666666666663</v>
      </c>
      <c r="F19" s="21">
        <f t="shared" si="0"/>
        <v>409.99999999999994</v>
      </c>
      <c r="G19" s="20">
        <f>+COUNTIF($E$3:$N$8,"&lt;="&amp;F19)-SUM($G$14:G18)</f>
        <v>5</v>
      </c>
      <c r="H19" s="19">
        <f t="shared" si="1"/>
        <v>1.6470893193164873</v>
      </c>
      <c r="I19" s="19">
        <f t="shared" si="2"/>
        <v>1.0980595462109914</v>
      </c>
      <c r="J19" s="19">
        <f t="shared" si="3"/>
        <v>8.6319400171144922E-2</v>
      </c>
      <c r="K19" s="19">
        <f t="shared" si="4"/>
        <v>2.5895820051343477</v>
      </c>
      <c r="L19" s="19">
        <f>+((K19-G19)^2)/K19</f>
        <v>2.2436497081198721</v>
      </c>
    </row>
    <row r="22" spans="5:12">
      <c r="G22" s="6">
        <f>+SUM(G14:G21)</f>
        <v>30</v>
      </c>
      <c r="H22" s="13"/>
      <c r="I22" s="13"/>
      <c r="K22" s="4" t="s">
        <v>12</v>
      </c>
      <c r="L22" s="7">
        <f>+SUM(L14:L21)</f>
        <v>5.0400481077203647</v>
      </c>
    </row>
    <row r="25" spans="5:12">
      <c r="E25" s="3" t="s">
        <v>6</v>
      </c>
      <c r="F25" s="3" t="s">
        <v>7</v>
      </c>
      <c r="G25" s="3" t="s">
        <v>8</v>
      </c>
      <c r="H25" s="3" t="s">
        <v>18</v>
      </c>
      <c r="I25" s="3" t="s">
        <v>19</v>
      </c>
      <c r="J25" s="3" t="s">
        <v>9</v>
      </c>
      <c r="K25" s="3" t="s">
        <v>10</v>
      </c>
      <c r="L25" s="3" t="s">
        <v>11</v>
      </c>
    </row>
    <row r="26" spans="5:12">
      <c r="E26" s="5">
        <v>1200</v>
      </c>
      <c r="F26" s="5">
        <v>216.67</v>
      </c>
      <c r="G26" s="5">
        <v>10</v>
      </c>
      <c r="H26" s="5">
        <f>SUM(H14:H15)</f>
        <v>-1.6470893193164877</v>
      </c>
      <c r="I26" s="5">
        <f>SUM(I14:I15)</f>
        <v>-2.7451488655274798</v>
      </c>
      <c r="J26" s="5">
        <f>SUM(J14:J15)</f>
        <v>0.24172266480704319</v>
      </c>
      <c r="K26" s="5">
        <f>SUM(K14:K15)</f>
        <v>7.2516799442112951</v>
      </c>
      <c r="L26" s="5">
        <f>+((K26-G26)^2)/K26</f>
        <v>1.0415880440338348</v>
      </c>
    </row>
    <row r="27" spans="5:12">
      <c r="E27" s="5">
        <v>216.66666666666669</v>
      </c>
      <c r="F27" s="5">
        <v>265</v>
      </c>
      <c r="G27" s="5">
        <v>5</v>
      </c>
      <c r="H27" s="5">
        <v>0</v>
      </c>
      <c r="I27" s="5">
        <v>-0.54902977310549572</v>
      </c>
      <c r="J27" s="5">
        <v>0.20850749111925621</v>
      </c>
      <c r="K27" s="5">
        <v>6.2552247335776858</v>
      </c>
      <c r="L27" s="5">
        <v>0.25188369705208202</v>
      </c>
    </row>
    <row r="28" spans="5:12">
      <c r="E28" s="5">
        <v>265</v>
      </c>
      <c r="F28" s="5">
        <v>313.33333333333331</v>
      </c>
      <c r="G28" s="5">
        <v>5</v>
      </c>
      <c r="H28" s="5">
        <v>0.54902977310549572</v>
      </c>
      <c r="I28" s="5">
        <v>0</v>
      </c>
      <c r="J28" s="5">
        <v>0.20850749111925615</v>
      </c>
      <c r="K28" s="5">
        <v>6.255224733577684</v>
      </c>
      <c r="L28" s="5">
        <v>0.25188369705208136</v>
      </c>
    </row>
    <row r="29" spans="5:12">
      <c r="E29" s="19">
        <v>313.33</v>
      </c>
      <c r="F29" s="19">
        <v>410</v>
      </c>
      <c r="G29" s="19">
        <f>+SUM(G18:G21)</f>
        <v>10</v>
      </c>
      <c r="H29" s="19">
        <f>+SUM(H18:H21)</f>
        <v>2.7451488655274785</v>
      </c>
      <c r="I29" s="19">
        <f>+SUM(I18:I21)</f>
        <v>1.6470893193164873</v>
      </c>
      <c r="J29" s="19">
        <f>+SUM(J18:J21)</f>
        <v>0.24172266480704319</v>
      </c>
      <c r="K29" s="19">
        <f>+SUM(K18:K19)</f>
        <v>7.2516799442112951</v>
      </c>
      <c r="L29" s="19">
        <f>+((K29-G29)^2)/K29</f>
        <v>1.0415880440338348</v>
      </c>
    </row>
    <row r="31" spans="5:12">
      <c r="E31" s="9"/>
      <c r="F31" s="9"/>
      <c r="G31" s="10"/>
      <c r="H31" s="9"/>
      <c r="I31" s="9"/>
      <c r="J31" s="9"/>
      <c r="K31" s="7" t="s">
        <v>12</v>
      </c>
      <c r="L31" s="7">
        <f>+SUM(L26:L29)</f>
        <v>2.5869434821718329</v>
      </c>
    </row>
    <row r="32" spans="5:12">
      <c r="E32" s="9"/>
      <c r="F32" s="9"/>
      <c r="G32" s="9"/>
      <c r="H32" s="9"/>
      <c r="I32" s="9"/>
      <c r="J32" s="9"/>
      <c r="K32" s="9"/>
      <c r="L32" s="9"/>
    </row>
    <row r="33" spans="5:12">
      <c r="E33" s="9"/>
      <c r="F33" s="9"/>
      <c r="G33" s="9"/>
      <c r="H33" s="9"/>
      <c r="I33" s="9"/>
      <c r="J33" s="9"/>
      <c r="K33" s="9" t="s">
        <v>20</v>
      </c>
      <c r="L33" s="23">
        <v>3.8410000000000002</v>
      </c>
    </row>
    <row r="34" spans="5:12">
      <c r="L34" t="str">
        <f>+IF(L31&lt;=L33,"H0 SE ACEPTA","H0 SE RECHAZA")</f>
        <v>H0 SE ACEPTA</v>
      </c>
    </row>
  </sheetData>
  <mergeCells count="1">
    <mergeCell ref="D1:I1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481C2-F2BE-4C51-B73F-FCD60268513F}">
  <dimension ref="A1:N25"/>
  <sheetViews>
    <sheetView zoomScaleNormal="100" workbookViewId="0">
      <selection activeCell="E3" sqref="E3:N5"/>
    </sheetView>
  </sheetViews>
  <sheetFormatPr baseColWidth="10" defaultRowHeight="15.75"/>
  <cols>
    <col min="2" max="2" width="11" bestFit="1" customWidth="1"/>
    <col min="3" max="3" width="11.625" bestFit="1" customWidth="1"/>
    <col min="4" max="4" width="11" bestFit="1" customWidth="1"/>
    <col min="5" max="5" width="11.625" bestFit="1" customWidth="1"/>
    <col min="6" max="6" width="11" bestFit="1" customWidth="1"/>
    <col min="7" max="7" width="11.5" bestFit="1" customWidth="1"/>
    <col min="8" max="8" width="11.625" bestFit="1" customWidth="1"/>
    <col min="9" max="9" width="11.875" customWidth="1"/>
    <col min="10" max="10" width="13.875" customWidth="1"/>
    <col min="11" max="11" width="11.625" bestFit="1" customWidth="1"/>
  </cols>
  <sheetData>
    <row r="1" spans="1:14">
      <c r="C1" s="29" t="s">
        <v>36</v>
      </c>
      <c r="D1" s="29"/>
      <c r="E1" s="29"/>
      <c r="F1" s="29"/>
      <c r="G1" s="29"/>
      <c r="H1" s="29"/>
    </row>
    <row r="3" spans="1:14">
      <c r="E3" s="17">
        <v>550</v>
      </c>
      <c r="F3" s="17">
        <v>555</v>
      </c>
      <c r="G3" s="17">
        <v>560</v>
      </c>
      <c r="H3" s="17">
        <v>565</v>
      </c>
      <c r="I3" s="17">
        <v>570</v>
      </c>
      <c r="J3" s="17">
        <v>575</v>
      </c>
      <c r="K3" s="17">
        <v>580</v>
      </c>
      <c r="L3" s="17">
        <v>585</v>
      </c>
      <c r="M3" s="17">
        <v>590</v>
      </c>
      <c r="N3" s="17">
        <v>595</v>
      </c>
    </row>
    <row r="4" spans="1:14">
      <c r="A4" t="s">
        <v>0</v>
      </c>
      <c r="B4">
        <v>30</v>
      </c>
      <c r="E4" s="17">
        <v>600</v>
      </c>
      <c r="F4" s="17">
        <v>605</v>
      </c>
      <c r="G4" s="17">
        <v>610</v>
      </c>
      <c r="H4" s="17">
        <v>615</v>
      </c>
      <c r="I4" s="17">
        <v>620</v>
      </c>
      <c r="J4" s="17">
        <v>625</v>
      </c>
      <c r="K4" s="17">
        <v>630</v>
      </c>
      <c r="L4" s="17">
        <v>635</v>
      </c>
      <c r="M4" s="17">
        <v>640</v>
      </c>
      <c r="N4" s="17">
        <v>645</v>
      </c>
    </row>
    <row r="5" spans="1:14">
      <c r="A5" t="s">
        <v>1</v>
      </c>
      <c r="B5" s="16">
        <v>6</v>
      </c>
      <c r="C5" s="1"/>
      <c r="E5" s="17">
        <v>650</v>
      </c>
      <c r="F5" s="17">
        <v>655</v>
      </c>
      <c r="G5" s="17">
        <v>660</v>
      </c>
      <c r="H5" s="17">
        <v>665</v>
      </c>
      <c r="I5" s="17">
        <v>670</v>
      </c>
      <c r="J5" s="17">
        <v>675</v>
      </c>
      <c r="K5" s="17">
        <v>680</v>
      </c>
      <c r="L5" s="17">
        <v>685</v>
      </c>
      <c r="M5" s="17">
        <v>690</v>
      </c>
      <c r="N5" s="17">
        <v>695</v>
      </c>
    </row>
    <row r="6" spans="1:14">
      <c r="A6" t="s">
        <v>2</v>
      </c>
      <c r="B6" s="1">
        <f>+MIN($E$3:$N$8)</f>
        <v>550</v>
      </c>
    </row>
    <row r="7" spans="1:14">
      <c r="A7" t="s">
        <v>3</v>
      </c>
      <c r="B7" s="1">
        <f>+MAX($E$3:$N$8)</f>
        <v>695</v>
      </c>
      <c r="E7" t="s">
        <v>28</v>
      </c>
    </row>
    <row r="8" spans="1:14">
      <c r="A8" t="s">
        <v>4</v>
      </c>
      <c r="B8" s="1">
        <f>+B7-B6</f>
        <v>145</v>
      </c>
      <c r="E8" t="s">
        <v>27</v>
      </c>
    </row>
    <row r="9" spans="1:14">
      <c r="A9" t="s">
        <v>5</v>
      </c>
      <c r="B9" s="1">
        <f>+B8/B5</f>
        <v>24.166666666666668</v>
      </c>
    </row>
    <row r="10" spans="1:14">
      <c r="E10" t="s">
        <v>29</v>
      </c>
    </row>
    <row r="13" spans="1:14">
      <c r="E13" s="3" t="s">
        <v>6</v>
      </c>
      <c r="F13" s="3" t="s">
        <v>7</v>
      </c>
      <c r="G13" s="3" t="s">
        <v>8</v>
      </c>
      <c r="H13" s="3" t="s">
        <v>9</v>
      </c>
      <c r="I13" s="3" t="s">
        <v>10</v>
      </c>
      <c r="J13" s="3" t="s">
        <v>11</v>
      </c>
    </row>
    <row r="14" spans="1:14">
      <c r="E14" s="5">
        <f>+B6</f>
        <v>550</v>
      </c>
      <c r="F14" s="5">
        <f>+E14+$B$9</f>
        <v>574.16666666666663</v>
      </c>
      <c r="G14" s="3">
        <f>COUNTIF($E$3:$N$5,"&lt;="&amp;F14)</f>
        <v>5</v>
      </c>
      <c r="H14" s="3">
        <f>+(F14-E14)/($B$7-$B$6)</f>
        <v>0.16666666666666641</v>
      </c>
      <c r="I14" s="3">
        <f>+$B$4*H14</f>
        <v>4.999999999999992</v>
      </c>
      <c r="J14" s="5">
        <f>+((I14-G14)^2)/I14</f>
        <v>1.277954666458041E-29</v>
      </c>
    </row>
    <row r="15" spans="1:14">
      <c r="E15" s="5">
        <f>+F14</f>
        <v>574.16666666666663</v>
      </c>
      <c r="F15" s="5">
        <f t="shared" ref="F15:F19" si="0">+E15+$B$9</f>
        <v>598.33333333333326</v>
      </c>
      <c r="G15" s="17">
        <f>COUNTIF($E$3:$N$5,"&lt;="&amp;F15)-SUM($G$14:G14)</f>
        <v>5</v>
      </c>
      <c r="H15" s="3">
        <f t="shared" ref="H15:H19" si="1">+(F15-E15)/($B$7-$B$6)</f>
        <v>0.16666666666666641</v>
      </c>
      <c r="I15" s="3">
        <f t="shared" ref="I15:I19" si="2">+$B$4*H15</f>
        <v>4.999999999999992</v>
      </c>
      <c r="J15" s="5">
        <f t="shared" ref="J15:J19" si="3">+((I15-G15)^2)/I15</f>
        <v>1.277954666458041E-29</v>
      </c>
    </row>
    <row r="16" spans="1:14">
      <c r="E16" s="5">
        <f t="shared" ref="E16:E18" si="4">+F15</f>
        <v>598.33333333333326</v>
      </c>
      <c r="F16" s="5">
        <f t="shared" si="0"/>
        <v>622.49999999999989</v>
      </c>
      <c r="G16" s="17">
        <f>COUNTIF($E$3:N6,"&lt;="&amp;F16)-SUM($G$14:G15)</f>
        <v>5</v>
      </c>
      <c r="H16" s="3">
        <f t="shared" si="1"/>
        <v>0.16666666666666641</v>
      </c>
      <c r="I16" s="3">
        <f t="shared" si="2"/>
        <v>4.999999999999992</v>
      </c>
      <c r="J16" s="5">
        <f t="shared" si="3"/>
        <v>1.277954666458041E-29</v>
      </c>
    </row>
    <row r="17" spans="5:10">
      <c r="E17" s="5">
        <f t="shared" si="4"/>
        <v>622.49999999999989</v>
      </c>
      <c r="F17" s="5">
        <f t="shared" si="0"/>
        <v>646.66666666666652</v>
      </c>
      <c r="G17" s="17">
        <f>COUNTIF($E$3:$N$5,"&lt;="&amp;F17)-SUM($G$14:G16)</f>
        <v>5</v>
      </c>
      <c r="H17" s="3">
        <f t="shared" si="1"/>
        <v>0.16666666666666641</v>
      </c>
      <c r="I17" s="3">
        <f t="shared" si="2"/>
        <v>4.999999999999992</v>
      </c>
      <c r="J17" s="5">
        <f t="shared" si="3"/>
        <v>1.277954666458041E-29</v>
      </c>
    </row>
    <row r="18" spans="5:10">
      <c r="E18" s="5">
        <f t="shared" si="4"/>
        <v>646.66666666666652</v>
      </c>
      <c r="F18" s="5">
        <f t="shared" si="0"/>
        <v>670.83333333333314</v>
      </c>
      <c r="G18" s="17">
        <f>COUNTIF($E$3:$N$5,"&lt;="&amp;F18)-SUM($G$14:G17)</f>
        <v>5</v>
      </c>
      <c r="H18" s="3">
        <f t="shared" si="1"/>
        <v>0.16666666666666641</v>
      </c>
      <c r="I18" s="3">
        <f t="shared" si="2"/>
        <v>4.999999999999992</v>
      </c>
      <c r="J18" s="5">
        <f t="shared" si="3"/>
        <v>1.277954666458041E-29</v>
      </c>
    </row>
    <row r="19" spans="5:10">
      <c r="E19" s="5">
        <f>F18</f>
        <v>670.83333333333314</v>
      </c>
      <c r="F19" s="18">
        <f t="shared" si="0"/>
        <v>694.99999999999977</v>
      </c>
      <c r="G19" s="17">
        <f>COUNTIF($E$3:$N$5,"&lt;="&amp;F19)-SUM($G$14:G18)</f>
        <v>5</v>
      </c>
      <c r="H19" s="6">
        <f t="shared" si="1"/>
        <v>0.16666666666666641</v>
      </c>
      <c r="I19" s="6">
        <f t="shared" si="2"/>
        <v>4.999999999999992</v>
      </c>
      <c r="J19" s="5">
        <f t="shared" si="3"/>
        <v>1.277954666458041E-29</v>
      </c>
    </row>
    <row r="22" spans="5:10">
      <c r="G22" s="6">
        <f>+SUM(G14:G19)</f>
        <v>30</v>
      </c>
      <c r="I22" s="4" t="s">
        <v>12</v>
      </c>
      <c r="J22" s="7">
        <f>+SUM(J14:J21)</f>
        <v>7.6677279987482451E-29</v>
      </c>
    </row>
    <row r="24" spans="5:10">
      <c r="I24" t="s">
        <v>15</v>
      </c>
      <c r="J24" s="22">
        <v>11.07</v>
      </c>
    </row>
    <row r="25" spans="5:10">
      <c r="J25" t="str">
        <f>+IF(J22&lt;=J24,"H0 SE ACEPTA","H0 SE RECHAZA")</f>
        <v>H0 SE ACEPTA</v>
      </c>
    </row>
  </sheetData>
  <mergeCells count="1">
    <mergeCell ref="C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4FD76-8010-4463-A752-1CF3E7E176EE}">
  <sheetPr>
    <tabColor rgb="FFFF0000"/>
  </sheetPr>
  <dimension ref="A1:N35"/>
  <sheetViews>
    <sheetView topLeftCell="A16" zoomScaleNormal="100" workbookViewId="0">
      <selection activeCell="E3" sqref="E3:N5"/>
    </sheetView>
  </sheetViews>
  <sheetFormatPr baseColWidth="10" defaultRowHeight="15.75"/>
  <cols>
    <col min="2" max="2" width="11" bestFit="1" customWidth="1"/>
    <col min="3" max="3" width="11.625" bestFit="1" customWidth="1"/>
    <col min="4" max="4" width="11" bestFit="1" customWidth="1"/>
    <col min="5" max="5" width="11.625" bestFit="1" customWidth="1"/>
    <col min="6" max="6" width="11" bestFit="1" customWidth="1"/>
    <col min="7" max="7" width="11.5" bestFit="1" customWidth="1"/>
    <col min="8" max="8" width="11.625" bestFit="1" customWidth="1"/>
    <col min="9" max="9" width="11.875" customWidth="1"/>
    <col min="10" max="10" width="14.875" customWidth="1"/>
    <col min="11" max="11" width="11.625" bestFit="1" customWidth="1"/>
  </cols>
  <sheetData>
    <row r="1" spans="1:14">
      <c r="D1" s="29" t="s">
        <v>39</v>
      </c>
      <c r="E1" s="29"/>
      <c r="F1" s="29"/>
      <c r="G1" s="29"/>
      <c r="H1" s="29"/>
    </row>
    <row r="3" spans="1:14">
      <c r="E3" s="17">
        <v>601</v>
      </c>
      <c r="F3" s="17">
        <v>606</v>
      </c>
      <c r="G3" s="17">
        <v>602</v>
      </c>
      <c r="H3" s="17">
        <v>603</v>
      </c>
      <c r="I3" s="17">
        <v>604</v>
      </c>
      <c r="J3" s="17">
        <v>601</v>
      </c>
      <c r="K3" s="17">
        <v>606</v>
      </c>
      <c r="L3" s="17">
        <v>607</v>
      </c>
      <c r="M3" s="17">
        <v>608</v>
      </c>
      <c r="N3" s="17">
        <v>609</v>
      </c>
    </row>
    <row r="4" spans="1:14">
      <c r="A4" t="s">
        <v>0</v>
      </c>
      <c r="B4">
        <v>30</v>
      </c>
      <c r="E4" s="17">
        <v>602</v>
      </c>
      <c r="F4" s="17">
        <v>601</v>
      </c>
      <c r="G4" s="17">
        <v>601</v>
      </c>
      <c r="H4" s="17">
        <v>601</v>
      </c>
      <c r="I4" s="17">
        <v>602</v>
      </c>
      <c r="J4" s="17">
        <v>602</v>
      </c>
      <c r="K4" s="17">
        <v>601</v>
      </c>
      <c r="L4" s="17">
        <v>600</v>
      </c>
      <c r="M4" s="17">
        <v>605</v>
      </c>
      <c r="N4" s="17">
        <v>606</v>
      </c>
    </row>
    <row r="5" spans="1:14">
      <c r="A5" t="s">
        <v>1</v>
      </c>
      <c r="B5">
        <v>6</v>
      </c>
      <c r="C5" s="1"/>
      <c r="E5" s="17">
        <v>601</v>
      </c>
      <c r="F5" s="17">
        <v>600</v>
      </c>
      <c r="G5" s="17">
        <v>603</v>
      </c>
      <c r="H5" s="17">
        <v>609</v>
      </c>
      <c r="I5" s="17">
        <v>607</v>
      </c>
      <c r="J5" s="17">
        <v>603</v>
      </c>
      <c r="K5" s="17">
        <v>605</v>
      </c>
      <c r="L5" s="17">
        <v>600</v>
      </c>
      <c r="M5" s="17">
        <v>602</v>
      </c>
      <c r="N5" s="17">
        <v>603</v>
      </c>
    </row>
    <row r="6" spans="1:14">
      <c r="A6" t="s">
        <v>2</v>
      </c>
      <c r="B6" s="1">
        <f>+MIN($E$3:$N$8)</f>
        <v>600</v>
      </c>
    </row>
    <row r="7" spans="1:14">
      <c r="A7" t="s">
        <v>3</v>
      </c>
      <c r="B7" s="1">
        <f>+MAX($E$3:$N$8)</f>
        <v>609</v>
      </c>
      <c r="E7" t="s">
        <v>30</v>
      </c>
    </row>
    <row r="8" spans="1:14">
      <c r="A8" t="s">
        <v>4</v>
      </c>
      <c r="B8" s="1">
        <f>+B7-B6</f>
        <v>9</v>
      </c>
      <c r="E8" t="s">
        <v>31</v>
      </c>
    </row>
    <row r="9" spans="1:14">
      <c r="A9" t="s">
        <v>5</v>
      </c>
      <c r="B9" s="1">
        <f>+B8/B5</f>
        <v>1.5</v>
      </c>
    </row>
    <row r="10" spans="1:14">
      <c r="E10" t="s">
        <v>35</v>
      </c>
    </row>
    <row r="11" spans="1:14">
      <c r="A11" t="s">
        <v>13</v>
      </c>
      <c r="B11" s="1">
        <f>+AVERAGE(E3:N5)</f>
        <v>603.36666666666667</v>
      </c>
    </row>
    <row r="12" spans="1:14">
      <c r="A12" t="s">
        <v>14</v>
      </c>
      <c r="B12" s="27">
        <f>1/B11</f>
        <v>1.6573669962985471E-3</v>
      </c>
    </row>
    <row r="13" spans="1:14">
      <c r="E13" s="3" t="s">
        <v>6</v>
      </c>
      <c r="F13" s="3" t="s">
        <v>7</v>
      </c>
      <c r="G13" s="3" t="s">
        <v>8</v>
      </c>
      <c r="H13" s="3" t="s">
        <v>9</v>
      </c>
      <c r="I13" s="3" t="s">
        <v>10</v>
      </c>
      <c r="J13" s="3" t="s">
        <v>11</v>
      </c>
    </row>
    <row r="14" spans="1:14">
      <c r="E14" s="19">
        <f>+B6</f>
        <v>600</v>
      </c>
      <c r="F14" s="19">
        <f>+E14+$B$9</f>
        <v>601.5</v>
      </c>
      <c r="G14" s="20">
        <f>+COUNTIF($E$3:$N$8,"&lt;="&amp;F14)</f>
        <v>10</v>
      </c>
      <c r="H14" s="24">
        <f>+EXP(-$B$12*E14)-EXP(-$B$12*F14)</f>
        <v>9.1854198855700897E-4</v>
      </c>
      <c r="I14" s="19">
        <f>+$B$4*H14</f>
        <v>2.7556259656710269E-2</v>
      </c>
      <c r="J14" s="19">
        <f>+((I14-G14)^2)/I14</f>
        <v>3608.9670874506696</v>
      </c>
    </row>
    <row r="15" spans="1:14">
      <c r="B15" t="s">
        <v>21</v>
      </c>
      <c r="E15" s="19">
        <f>+F14</f>
        <v>601.5</v>
      </c>
      <c r="F15" s="19">
        <f t="shared" ref="F15:F19" si="0">+E15+$B$9</f>
        <v>603</v>
      </c>
      <c r="G15" s="20">
        <f>+COUNTIF($E$3:$N$8,"&lt;="&amp;F15)-SUM($G$14:G14)</f>
        <v>9</v>
      </c>
      <c r="H15" s="24">
        <f t="shared" ref="H15:H19" si="1">+EXP(-$B$12*E15)-EXP(-$B$12*F15)</f>
        <v>9.1626128294147735E-4</v>
      </c>
      <c r="I15" s="19">
        <f t="shared" ref="I15:I19" si="2">+$B$4*H15</f>
        <v>2.7487838488244321E-2</v>
      </c>
      <c r="J15" s="19">
        <f t="shared" ref="J15:J19" si="3">+((I15-G15)^2)/I15</f>
        <v>2928.7851979669558</v>
      </c>
    </row>
    <row r="16" spans="1:14">
      <c r="B16" t="s">
        <v>22</v>
      </c>
      <c r="E16" s="19">
        <f t="shared" ref="E16:E19" si="4">+F15</f>
        <v>603</v>
      </c>
      <c r="F16" s="19">
        <f t="shared" si="0"/>
        <v>604.5</v>
      </c>
      <c r="G16" s="20">
        <f>+COUNTIF($E$3:$N$8,"&lt;="&amp;F16)-SUM($G$14:G15)</f>
        <v>1</v>
      </c>
      <c r="H16" s="24">
        <f t="shared" si="1"/>
        <v>9.1398624023319996E-4</v>
      </c>
      <c r="I16" s="19">
        <f t="shared" si="2"/>
        <v>2.7419587206995999E-2</v>
      </c>
      <c r="J16" s="19">
        <f t="shared" si="3"/>
        <v>34.497698751178291</v>
      </c>
    </row>
    <row r="17" spans="5:10">
      <c r="E17" s="19">
        <f t="shared" si="4"/>
        <v>604.5</v>
      </c>
      <c r="F17" s="19">
        <f t="shared" si="0"/>
        <v>606</v>
      </c>
      <c r="G17" s="20">
        <f>+COUNTIF($E$3:$N$8,"&lt;="&amp;F17)-SUM($G$14:G16)</f>
        <v>5</v>
      </c>
      <c r="H17" s="24">
        <f t="shared" si="1"/>
        <v>9.1171684637147976E-4</v>
      </c>
      <c r="I17" s="19">
        <f t="shared" si="2"/>
        <v>2.7351505391144393E-2</v>
      </c>
      <c r="J17" s="19">
        <f t="shared" si="3"/>
        <v>904.05382436250329</v>
      </c>
    </row>
    <row r="18" spans="5:10">
      <c r="E18" s="19">
        <f t="shared" si="4"/>
        <v>606</v>
      </c>
      <c r="F18" s="19">
        <f t="shared" si="0"/>
        <v>607.5</v>
      </c>
      <c r="G18" s="20">
        <f>+COUNTIF($E$3:$N$8,"&lt;="&amp;F18)-SUM($G$14:G17)</f>
        <v>2</v>
      </c>
      <c r="H18" s="24">
        <f t="shared" si="1"/>
        <v>9.0945308733025865E-4</v>
      </c>
      <c r="I18" s="19">
        <f t="shared" si="2"/>
        <v>2.7283592619907759E-2</v>
      </c>
      <c r="J18" s="19">
        <f t="shared" si="3"/>
        <v>142.63554210624974</v>
      </c>
    </row>
    <row r="19" spans="5:10">
      <c r="E19" s="19">
        <f t="shared" si="4"/>
        <v>607.5</v>
      </c>
      <c r="F19" s="19">
        <f t="shared" si="0"/>
        <v>609</v>
      </c>
      <c r="G19" s="20">
        <f>+COUNTIF($E$3:$N$8,"&lt;="&amp;F19)-SUM($G$14:G18)</f>
        <v>3</v>
      </c>
      <c r="H19" s="24">
        <f t="shared" si="1"/>
        <v>9.0719494911878362E-4</v>
      </c>
      <c r="I19" s="19">
        <f t="shared" si="2"/>
        <v>2.7215848473563509E-2</v>
      </c>
      <c r="J19" s="19">
        <f t="shared" si="3"/>
        <v>324.71688766753425</v>
      </c>
    </row>
    <row r="20" spans="5:10">
      <c r="I20" s="1"/>
    </row>
    <row r="22" spans="5:10">
      <c r="G22" s="6">
        <f>+SUM(G14:G21)</f>
        <v>30</v>
      </c>
      <c r="I22" s="4" t="s">
        <v>12</v>
      </c>
      <c r="J22" s="7">
        <f>+SUM(J14:J21)</f>
        <v>7943.6562383050914</v>
      </c>
    </row>
    <row r="26" spans="5:10">
      <c r="E26" s="3" t="s">
        <v>6</v>
      </c>
      <c r="F26" s="3" t="s">
        <v>7</v>
      </c>
      <c r="G26" s="3" t="s">
        <v>8</v>
      </c>
      <c r="H26" s="3" t="s">
        <v>9</v>
      </c>
      <c r="I26" s="3" t="s">
        <v>10</v>
      </c>
      <c r="J26" s="3" t="s">
        <v>11</v>
      </c>
    </row>
    <row r="27" spans="5:10">
      <c r="E27" s="19">
        <v>594</v>
      </c>
      <c r="F27" s="5">
        <v>610</v>
      </c>
      <c r="G27" s="3">
        <f>SUM(G14:G19)</f>
        <v>30</v>
      </c>
      <c r="H27" s="25">
        <f>SUM(H14:H19)</f>
        <v>5.4771543945522083E-3</v>
      </c>
      <c r="I27" s="5">
        <f>SUM(I14:I19)</f>
        <v>0.16431463183656625</v>
      </c>
      <c r="J27" s="5">
        <f>+((I27-G27)^2)/I27</f>
        <v>5417.461071108004</v>
      </c>
    </row>
    <row r="31" spans="5:10">
      <c r="E31" s="9"/>
      <c r="F31" s="10"/>
      <c r="G31" s="11"/>
      <c r="H31" s="12"/>
      <c r="I31" s="8" t="s">
        <v>12</v>
      </c>
      <c r="J31" s="7">
        <f>+SUM(J27:J28)</f>
        <v>5417.461071108004</v>
      </c>
    </row>
    <row r="32" spans="5:10">
      <c r="E32" s="9"/>
      <c r="F32" s="10"/>
      <c r="G32" s="11"/>
      <c r="H32" s="12"/>
      <c r="I32" s="12"/>
      <c r="J32" s="9"/>
    </row>
    <row r="33" spans="5:10">
      <c r="E33" s="9"/>
      <c r="F33" s="10"/>
      <c r="G33" s="11"/>
      <c r="H33" s="12"/>
      <c r="I33" t="s">
        <v>15</v>
      </c>
      <c r="J33" s="23">
        <v>3.8410000000000002</v>
      </c>
    </row>
    <row r="34" spans="5:10">
      <c r="E34" s="9"/>
      <c r="F34" s="10"/>
      <c r="G34" s="11"/>
      <c r="H34" s="12"/>
      <c r="I34" s="12"/>
      <c r="J34" s="9" t="str">
        <f>+IF(J31&lt;=J33,"H0 SE ACEPTA","H0 SE RECHAZA")</f>
        <v>H0 SE RECHAZA</v>
      </c>
    </row>
    <row r="35" spans="5:10">
      <c r="H35" s="1"/>
      <c r="I35" s="1"/>
    </row>
  </sheetData>
  <mergeCells count="1">
    <mergeCell ref="D1:H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3BAED-FE55-4FBE-9DFE-6D70C6D28328}">
  <sheetPr>
    <tabColor rgb="FFFF0000"/>
  </sheetPr>
  <dimension ref="A3:N35"/>
  <sheetViews>
    <sheetView topLeftCell="A19" zoomScaleNormal="100" workbookViewId="0">
      <selection activeCell="E3" sqref="E3:N5"/>
    </sheetView>
  </sheetViews>
  <sheetFormatPr baseColWidth="10" defaultRowHeight="15.75"/>
  <cols>
    <col min="2" max="2" width="11" bestFit="1" customWidth="1"/>
    <col min="3" max="3" width="11.625" bestFit="1" customWidth="1"/>
    <col min="4" max="4" width="11" bestFit="1" customWidth="1"/>
    <col min="5" max="5" width="11.625" bestFit="1" customWidth="1"/>
    <col min="6" max="6" width="11" bestFit="1" customWidth="1"/>
    <col min="7" max="7" width="11.5" bestFit="1" customWidth="1"/>
    <col min="8" max="8" width="11.625" bestFit="1" customWidth="1"/>
    <col min="9" max="9" width="11.875" customWidth="1"/>
    <col min="10" max="10" width="11.5" customWidth="1"/>
    <col min="11" max="11" width="11.625" bestFit="1" customWidth="1"/>
  </cols>
  <sheetData>
    <row r="3" spans="1:14">
      <c r="E3" s="17">
        <v>550</v>
      </c>
      <c r="F3" s="17">
        <v>555</v>
      </c>
      <c r="G3" s="17">
        <v>560</v>
      </c>
      <c r="H3" s="17">
        <v>565</v>
      </c>
      <c r="I3" s="17">
        <v>570</v>
      </c>
      <c r="J3" s="17">
        <v>575</v>
      </c>
      <c r="K3" s="17">
        <v>580</v>
      </c>
      <c r="L3" s="17">
        <v>585</v>
      </c>
      <c r="M3" s="17">
        <v>590</v>
      </c>
      <c r="N3" s="17">
        <v>595</v>
      </c>
    </row>
    <row r="4" spans="1:14">
      <c r="A4" t="s">
        <v>0</v>
      </c>
      <c r="B4">
        <v>30</v>
      </c>
      <c r="E4" s="17">
        <v>600</v>
      </c>
      <c r="F4" s="17">
        <v>605</v>
      </c>
      <c r="G4" s="17">
        <v>610</v>
      </c>
      <c r="H4" s="17">
        <v>615</v>
      </c>
      <c r="I4" s="17">
        <v>620</v>
      </c>
      <c r="J4" s="17">
        <v>625</v>
      </c>
      <c r="K4" s="17">
        <v>630</v>
      </c>
      <c r="L4" s="17">
        <v>635</v>
      </c>
      <c r="M4" s="17">
        <v>640</v>
      </c>
      <c r="N4" s="17">
        <v>645</v>
      </c>
    </row>
    <row r="5" spans="1:14">
      <c r="A5" t="s">
        <v>1</v>
      </c>
      <c r="B5">
        <v>6</v>
      </c>
      <c r="C5" s="1"/>
      <c r="E5" s="17">
        <v>650</v>
      </c>
      <c r="F5" s="17">
        <v>655</v>
      </c>
      <c r="G5" s="17">
        <v>660</v>
      </c>
      <c r="H5" s="17">
        <v>665</v>
      </c>
      <c r="I5" s="17">
        <v>670</v>
      </c>
      <c r="J5" s="17">
        <v>675</v>
      </c>
      <c r="K5" s="17">
        <v>680</v>
      </c>
      <c r="L5" s="17">
        <v>685</v>
      </c>
      <c r="M5" s="17">
        <v>690</v>
      </c>
      <c r="N5" s="17">
        <v>695</v>
      </c>
    </row>
    <row r="6" spans="1:14">
      <c r="A6" t="s">
        <v>2</v>
      </c>
      <c r="B6" s="1">
        <f>+MIN($E$3:$N$8)</f>
        <v>550</v>
      </c>
    </row>
    <row r="7" spans="1:14">
      <c r="A7" t="s">
        <v>3</v>
      </c>
      <c r="B7" s="1">
        <f>+MAX($E$3:$N$8)</f>
        <v>695</v>
      </c>
      <c r="E7" t="s">
        <v>30</v>
      </c>
    </row>
    <row r="8" spans="1:14">
      <c r="A8" t="s">
        <v>4</v>
      </c>
      <c r="B8" s="1">
        <f>+B7-B6</f>
        <v>145</v>
      </c>
      <c r="E8" t="s">
        <v>31</v>
      </c>
    </row>
    <row r="9" spans="1:14">
      <c r="A9" t="s">
        <v>5</v>
      </c>
      <c r="B9" s="1">
        <f>+B8/B5</f>
        <v>24.166666666666668</v>
      </c>
    </row>
    <row r="10" spans="1:14">
      <c r="E10" t="s">
        <v>37</v>
      </c>
    </row>
    <row r="11" spans="1:14">
      <c r="A11" t="s">
        <v>13</v>
      </c>
      <c r="B11" s="1">
        <f>+AVERAGE(E3:N5)</f>
        <v>622.5</v>
      </c>
    </row>
    <row r="12" spans="1:14">
      <c r="A12" t="s">
        <v>14</v>
      </c>
      <c r="B12" s="1">
        <f>1/B11</f>
        <v>1.606425702811245E-3</v>
      </c>
    </row>
    <row r="13" spans="1:14">
      <c r="E13" s="3" t="s">
        <v>6</v>
      </c>
      <c r="F13" s="3" t="s">
        <v>7</v>
      </c>
      <c r="G13" s="3" t="s">
        <v>8</v>
      </c>
      <c r="H13" s="3" t="s">
        <v>9</v>
      </c>
      <c r="I13" s="3" t="s">
        <v>10</v>
      </c>
      <c r="J13" s="3" t="s">
        <v>11</v>
      </c>
    </row>
    <row r="14" spans="1:14">
      <c r="E14" s="19">
        <f>+B6</f>
        <v>550</v>
      </c>
      <c r="F14" s="19">
        <f>+E14+$B$9</f>
        <v>574.16666666666663</v>
      </c>
      <c r="G14" s="20">
        <f>+COUNTIF($E$3:$N$8,"&lt;="&amp;F14)</f>
        <v>5</v>
      </c>
      <c r="H14" s="19">
        <f t="shared" ref="H14:H19" si="0">+EXP(-$B$12*E14)-EXP(-$B$12*F14)</f>
        <v>1.5738400329744939E-2</v>
      </c>
      <c r="I14" s="19">
        <f>+$B$4*H14</f>
        <v>0.47215200989234818</v>
      </c>
      <c r="J14" s="19">
        <f>+((I14-G14)^2)/I14</f>
        <v>43.421201206357843</v>
      </c>
    </row>
    <row r="15" spans="1:14">
      <c r="B15" t="s">
        <v>21</v>
      </c>
      <c r="E15" s="19">
        <f>+F14</f>
        <v>574.16666666666663</v>
      </c>
      <c r="F15" s="19">
        <f t="shared" ref="F15:F19" si="1">+E15+$B$9</f>
        <v>598.33333333333326</v>
      </c>
      <c r="G15" s="20">
        <f>+COUNTIF($E$3:$N$8,"&lt;="&amp;F15)-SUM($G$14:G14)</f>
        <v>5</v>
      </c>
      <c r="H15" s="19">
        <f t="shared" si="0"/>
        <v>1.5139112889176243E-2</v>
      </c>
      <c r="I15" s="19">
        <f t="shared" ref="I15:I19" si="2">+$B$4*H15</f>
        <v>0.45417338667528728</v>
      </c>
      <c r="J15" s="19">
        <f t="shared" ref="J15:J19" si="3">+((I15-G15)^2)/I15</f>
        <v>45.499230480418717</v>
      </c>
    </row>
    <row r="16" spans="1:14">
      <c r="B16" t="s">
        <v>22</v>
      </c>
      <c r="E16" s="19">
        <f t="shared" ref="E16:E19" si="4">+F15</f>
        <v>598.33333333333326</v>
      </c>
      <c r="F16" s="19">
        <f t="shared" si="1"/>
        <v>622.49999999999989</v>
      </c>
      <c r="G16" s="20">
        <f>+COUNTIF($E$3:$N$8,"&lt;="&amp;F16)-SUM($G$14:G15)</f>
        <v>5</v>
      </c>
      <c r="H16" s="19">
        <f t="shared" si="0"/>
        <v>1.4562645139865826E-2</v>
      </c>
      <c r="I16" s="19">
        <f t="shared" si="2"/>
        <v>0.43687935419597479</v>
      </c>
      <c r="J16" s="19">
        <f t="shared" si="3"/>
        <v>47.66091560102106</v>
      </c>
    </row>
    <row r="17" spans="5:10">
      <c r="E17" s="19">
        <f t="shared" si="4"/>
        <v>622.49999999999989</v>
      </c>
      <c r="F17" s="19">
        <f t="shared" si="1"/>
        <v>646.66666666666652</v>
      </c>
      <c r="G17" s="20">
        <f>+COUNTIF($E$3:$N$8,"&lt;="&amp;F17)-SUM($G$14:G16)</f>
        <v>5</v>
      </c>
      <c r="H17" s="19">
        <f t="shared" si="0"/>
        <v>1.4008128152692478E-2</v>
      </c>
      <c r="I17" s="19">
        <f t="shared" si="2"/>
        <v>0.42024384458077435</v>
      </c>
      <c r="J17" s="19">
        <f t="shared" si="3"/>
        <v>49.909514948454834</v>
      </c>
    </row>
    <row r="18" spans="5:10">
      <c r="E18" s="19">
        <f t="shared" si="4"/>
        <v>646.66666666666652</v>
      </c>
      <c r="F18" s="19">
        <f t="shared" si="1"/>
        <v>670.83333333333314</v>
      </c>
      <c r="G18" s="20">
        <f>+COUNTIF($E$3:$N$8,"&lt;="&amp;F18)-SUM($G$14:G17)</f>
        <v>5</v>
      </c>
      <c r="H18" s="19">
        <f t="shared" si="0"/>
        <v>1.3474726085652755E-2</v>
      </c>
      <c r="I18" s="19">
        <f t="shared" si="2"/>
        <v>0.40424178256958265</v>
      </c>
      <c r="J18" s="19">
        <f t="shared" si="3"/>
        <v>52.248417911732382</v>
      </c>
    </row>
    <row r="19" spans="5:10">
      <c r="E19" s="19">
        <f t="shared" si="4"/>
        <v>670.83333333333314</v>
      </c>
      <c r="F19" s="19">
        <f t="shared" si="1"/>
        <v>694.99999999999977</v>
      </c>
      <c r="G19" s="20">
        <f>+COUNTIF($E$3:$N$8,"&lt;="&amp;F19)-SUM($G$14:G18)</f>
        <v>5</v>
      </c>
      <c r="H19" s="19">
        <f t="shared" si="0"/>
        <v>1.2961634923968957E-2</v>
      </c>
      <c r="I19" s="19">
        <f t="shared" si="2"/>
        <v>0.3888490477190687</v>
      </c>
      <c r="J19" s="19">
        <f t="shared" si="3"/>
        <v>54.681149997525488</v>
      </c>
    </row>
    <row r="20" spans="5:10">
      <c r="I20" s="1"/>
    </row>
    <row r="22" spans="5:10">
      <c r="G22" s="6">
        <f>+SUM(G14:G21)</f>
        <v>30</v>
      </c>
      <c r="I22" s="4" t="s">
        <v>12</v>
      </c>
      <c r="J22" s="7">
        <f>+SUM(J14:J21)</f>
        <v>293.42043014551035</v>
      </c>
    </row>
    <row r="26" spans="5:10">
      <c r="E26" s="3" t="s">
        <v>6</v>
      </c>
      <c r="F26" s="3" t="s">
        <v>7</v>
      </c>
      <c r="G26" s="3" t="s">
        <v>8</v>
      </c>
      <c r="H26" s="3" t="s">
        <v>9</v>
      </c>
      <c r="I26" s="3" t="s">
        <v>10</v>
      </c>
      <c r="J26" s="3" t="s">
        <v>11</v>
      </c>
    </row>
    <row r="27" spans="5:10">
      <c r="E27" s="5">
        <v>500</v>
      </c>
      <c r="F27" s="5">
        <v>790</v>
      </c>
      <c r="G27" s="3">
        <v>30</v>
      </c>
      <c r="H27" s="5">
        <f>SUM(H14:H19)</f>
        <v>8.5884647521101198E-2</v>
      </c>
      <c r="I27" s="5">
        <f>SUM(I14:I19)</f>
        <v>2.5765394256330358</v>
      </c>
      <c r="J27" s="5">
        <f>+((I27-G27)^2)/I27</f>
        <v>291.88227526892484</v>
      </c>
    </row>
    <row r="31" spans="5:10">
      <c r="E31" s="9"/>
      <c r="F31" s="10"/>
      <c r="G31" s="11"/>
      <c r="H31" s="12"/>
      <c r="I31" s="8" t="s">
        <v>12</v>
      </c>
      <c r="J31" s="7">
        <f>+SUM(J27)</f>
        <v>291.88227526892484</v>
      </c>
    </row>
    <row r="32" spans="5:10">
      <c r="E32" s="9"/>
      <c r="F32" s="10"/>
      <c r="G32" s="11"/>
      <c r="H32" s="12"/>
      <c r="I32" s="12"/>
      <c r="J32" s="9"/>
    </row>
    <row r="33" spans="5:10">
      <c r="E33" s="9"/>
      <c r="F33" s="10"/>
      <c r="G33" s="11"/>
      <c r="H33" s="12"/>
      <c r="I33" t="s">
        <v>15</v>
      </c>
      <c r="J33" s="14">
        <v>3.8410000000000002</v>
      </c>
    </row>
    <row r="34" spans="5:10">
      <c r="E34" s="9"/>
      <c r="F34" s="10"/>
      <c r="G34" s="11"/>
      <c r="H34" s="12"/>
      <c r="I34" s="12"/>
      <c r="J34" s="9" t="str">
        <f>+IF(J31&lt;=J33,"H0 SE ACEPTA","H0 SE RECHAZA")</f>
        <v>H0 SE RECHAZA</v>
      </c>
    </row>
    <row r="35" spans="5:10">
      <c r="H35" s="1"/>
      <c r="I35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0538B-61A2-460B-BAD3-3BF6F8D31886}">
  <dimension ref="A1:N34"/>
  <sheetViews>
    <sheetView tabSelected="1" topLeftCell="A4" zoomScaleNormal="100" workbookViewId="0">
      <selection activeCell="H39" sqref="H39"/>
    </sheetView>
  </sheetViews>
  <sheetFormatPr baseColWidth="10" defaultRowHeight="15.75"/>
  <cols>
    <col min="1" max="1" width="17" customWidth="1"/>
    <col min="2" max="2" width="11" bestFit="1" customWidth="1"/>
    <col min="3" max="3" width="11.625" bestFit="1" customWidth="1"/>
    <col min="4" max="4" width="11" bestFit="1" customWidth="1"/>
    <col min="5" max="5" width="11.875" bestFit="1" customWidth="1"/>
    <col min="6" max="7" width="11.625" bestFit="1" customWidth="1"/>
    <col min="8" max="9" width="11.5" customWidth="1"/>
    <col min="10" max="10" width="11.875" bestFit="1" customWidth="1"/>
    <col min="11" max="11" width="11.875" customWidth="1"/>
    <col min="12" max="12" width="13.875" customWidth="1"/>
    <col min="13" max="13" width="11.625" bestFit="1" customWidth="1"/>
  </cols>
  <sheetData>
    <row r="1" spans="1:14">
      <c r="D1" s="28" t="s">
        <v>26</v>
      </c>
      <c r="E1" s="28"/>
      <c r="F1" s="28"/>
      <c r="G1" s="28"/>
      <c r="H1" s="28"/>
      <c r="I1" s="28"/>
    </row>
    <row r="3" spans="1:14">
      <c r="E3" s="17">
        <v>550</v>
      </c>
      <c r="F3" s="17">
        <v>555</v>
      </c>
      <c r="G3" s="17">
        <v>560</v>
      </c>
      <c r="H3" s="17">
        <v>565</v>
      </c>
      <c r="I3" s="17">
        <v>570</v>
      </c>
      <c r="J3" s="17">
        <v>575</v>
      </c>
      <c r="K3" s="17">
        <v>580</v>
      </c>
      <c r="L3" s="17">
        <v>585</v>
      </c>
      <c r="M3" s="17">
        <v>590</v>
      </c>
      <c r="N3" s="17">
        <v>595</v>
      </c>
    </row>
    <row r="4" spans="1:14">
      <c r="A4" t="s">
        <v>0</v>
      </c>
      <c r="B4">
        <v>30</v>
      </c>
      <c r="E4" s="17">
        <v>600</v>
      </c>
      <c r="F4" s="17">
        <v>605</v>
      </c>
      <c r="G4" s="17">
        <v>610</v>
      </c>
      <c r="H4" s="17">
        <v>615</v>
      </c>
      <c r="I4" s="17">
        <v>620</v>
      </c>
      <c r="J4" s="17">
        <v>625</v>
      </c>
      <c r="K4" s="17">
        <v>630</v>
      </c>
      <c r="L4" s="17">
        <v>635</v>
      </c>
      <c r="M4" s="17">
        <v>640</v>
      </c>
      <c r="N4" s="17">
        <v>645</v>
      </c>
    </row>
    <row r="5" spans="1:14">
      <c r="A5" t="s">
        <v>1</v>
      </c>
      <c r="B5">
        <v>6</v>
      </c>
      <c r="C5" s="1"/>
      <c r="E5" s="17">
        <v>650</v>
      </c>
      <c r="F5" s="17">
        <v>655</v>
      </c>
      <c r="G5" s="17">
        <v>660</v>
      </c>
      <c r="H5" s="17">
        <v>665</v>
      </c>
      <c r="I5" s="17">
        <v>670</v>
      </c>
      <c r="J5" s="17">
        <v>675</v>
      </c>
      <c r="K5" s="17">
        <v>680</v>
      </c>
      <c r="L5" s="17">
        <v>685</v>
      </c>
      <c r="M5" s="17">
        <v>690</v>
      </c>
      <c r="N5" s="17">
        <v>695</v>
      </c>
    </row>
    <row r="6" spans="1:14">
      <c r="A6" t="s">
        <v>2</v>
      </c>
      <c r="B6" s="1">
        <f>+MIN($E$3:$N$8)</f>
        <v>550</v>
      </c>
    </row>
    <row r="7" spans="1:14">
      <c r="A7" t="s">
        <v>3</v>
      </c>
      <c r="B7" s="1">
        <f>+MAX($E$3:$N$8)</f>
        <v>695</v>
      </c>
      <c r="E7" t="s">
        <v>32</v>
      </c>
    </row>
    <row r="8" spans="1:14">
      <c r="A8" t="s">
        <v>4</v>
      </c>
      <c r="B8" s="1">
        <f>+B7-B6</f>
        <v>145</v>
      </c>
      <c r="E8" t="s">
        <v>33</v>
      </c>
    </row>
    <row r="9" spans="1:14">
      <c r="A9" t="s">
        <v>5</v>
      </c>
      <c r="B9" s="1">
        <f>+B8/B5</f>
        <v>24.166666666666668</v>
      </c>
    </row>
    <row r="10" spans="1:14">
      <c r="E10" t="s">
        <v>34</v>
      </c>
    </row>
    <row r="11" spans="1:14">
      <c r="A11" t="s">
        <v>16</v>
      </c>
      <c r="B11" s="1">
        <f>+AVERAGE(E3:N8)</f>
        <v>622.5</v>
      </c>
    </row>
    <row r="12" spans="1:14">
      <c r="A12" t="s">
        <v>17</v>
      </c>
      <c r="B12" s="2">
        <f>+STDEV(E3:N8)</f>
        <v>44.017042154147525</v>
      </c>
    </row>
    <row r="13" spans="1:14">
      <c r="E13" s="3" t="s">
        <v>6</v>
      </c>
      <c r="F13" s="3" t="s">
        <v>7</v>
      </c>
      <c r="G13" s="3" t="s">
        <v>8</v>
      </c>
      <c r="H13" s="3" t="s">
        <v>18</v>
      </c>
      <c r="I13" s="3" t="s">
        <v>19</v>
      </c>
      <c r="J13" s="3" t="s">
        <v>9</v>
      </c>
      <c r="K13" s="3" t="s">
        <v>10</v>
      </c>
      <c r="L13" s="3" t="s">
        <v>11</v>
      </c>
    </row>
    <row r="14" spans="1:14">
      <c r="E14" s="21">
        <f>+B6</f>
        <v>550</v>
      </c>
      <c r="F14" s="5">
        <f>+E14+$B$9</f>
        <v>574.16666666666663</v>
      </c>
      <c r="G14" s="3">
        <f>+COUNTIF($E$3:$N$8,"&lt;="&amp;F14)</f>
        <v>5</v>
      </c>
      <c r="H14" s="5">
        <f>+(F14-$B$11)/$B$12</f>
        <v>-1.0980595462109928</v>
      </c>
      <c r="I14" s="5">
        <f>+(E14-$B$11)/$B$12</f>
        <v>-1.6470893193164879</v>
      </c>
      <c r="J14" s="5">
        <f>+NORMSDIST(H14)-NORMSDIST(I14)</f>
        <v>8.6319400171144658E-2</v>
      </c>
      <c r="K14" s="5">
        <f>+$B$4*J14</f>
        <v>2.5895820051343397</v>
      </c>
      <c r="L14" s="5">
        <f>+((K14-G14)^2)/K14</f>
        <v>2.2436497081198938</v>
      </c>
    </row>
    <row r="15" spans="1:14">
      <c r="B15" t="s">
        <v>23</v>
      </c>
      <c r="E15" s="5">
        <f>+F14</f>
        <v>574.16666666666663</v>
      </c>
      <c r="F15" s="21">
        <f t="shared" ref="F15:F19" si="0">+E15+$B$9</f>
        <v>598.33333333333326</v>
      </c>
      <c r="G15" s="3">
        <f>+COUNTIF($E$3:$N$8,"&lt;="&amp;F15)-SUM($G$14:G14)</f>
        <v>5</v>
      </c>
      <c r="H15" s="5">
        <f t="shared" ref="H15:H19" si="1">+(F15-$B$11)/$B$12</f>
        <v>-0.54902977310549772</v>
      </c>
      <c r="I15" s="5">
        <f t="shared" ref="I15:I19" si="2">+(E15-$B$11)/$B$12</f>
        <v>-1.0980595462109928</v>
      </c>
      <c r="J15" s="5">
        <f t="shared" ref="J15:J19" si="3">+NORMSDIST(H15)-NORMSDIST(I15)</f>
        <v>0.15540326463589785</v>
      </c>
      <c r="K15" s="5">
        <f t="shared" ref="K15:K19" si="4">+$B$4*J15</f>
        <v>4.6620979390769355</v>
      </c>
      <c r="L15" s="5">
        <f t="shared" ref="L15:L18" si="5">+((K15-G15)^2)/K15</f>
        <v>2.4490648688230015E-2</v>
      </c>
    </row>
    <row r="16" spans="1:14">
      <c r="B16" t="s">
        <v>24</v>
      </c>
      <c r="E16" s="5">
        <f t="shared" ref="E16:E19" si="6">+F15</f>
        <v>598.33333333333326</v>
      </c>
      <c r="F16" s="5">
        <f t="shared" si="0"/>
        <v>622.49999999999989</v>
      </c>
      <c r="G16" s="3">
        <f>+COUNTIF($E$3:$N$8,"&lt;="&amp;F16)-SUM($G$14:G15)</f>
        <v>5</v>
      </c>
      <c r="H16" s="5">
        <f t="shared" si="1"/>
        <v>-2.5827913952846976E-15</v>
      </c>
      <c r="I16" s="5">
        <f t="shared" si="2"/>
        <v>-0.54902977310549772</v>
      </c>
      <c r="J16" s="5">
        <f t="shared" si="3"/>
        <v>0.20850749111925582</v>
      </c>
      <c r="K16" s="5">
        <f t="shared" si="4"/>
        <v>6.2552247335776743</v>
      </c>
      <c r="L16" s="5">
        <f t="shared" si="5"/>
        <v>0.25188369705207786</v>
      </c>
    </row>
    <row r="17" spans="5:12">
      <c r="E17" s="5">
        <f t="shared" si="6"/>
        <v>622.49999999999989</v>
      </c>
      <c r="F17" s="5">
        <f t="shared" si="0"/>
        <v>646.66666666666652</v>
      </c>
      <c r="G17" s="3">
        <f>+COUNTIF($E$3:$N$8,"&lt;="&amp;F17)-SUM($G$14:G16)</f>
        <v>5</v>
      </c>
      <c r="H17" s="5">
        <f t="shared" si="1"/>
        <v>0.5490297731054925</v>
      </c>
      <c r="I17" s="5">
        <f t="shared" si="2"/>
        <v>-2.5827913952846976E-15</v>
      </c>
      <c r="J17" s="5">
        <f t="shared" si="3"/>
        <v>0.20850749111925609</v>
      </c>
      <c r="K17" s="5">
        <f t="shared" si="4"/>
        <v>6.2552247335776832</v>
      </c>
      <c r="L17" s="5">
        <f t="shared" si="5"/>
        <v>0.25188369705208108</v>
      </c>
    </row>
    <row r="18" spans="5:12">
      <c r="E18" s="21">
        <f t="shared" si="6"/>
        <v>646.66666666666652</v>
      </c>
      <c r="F18" s="19">
        <f t="shared" si="0"/>
        <v>670.83333333333314</v>
      </c>
      <c r="G18" s="20">
        <f>+COUNTIF($E$3:$N$8,"&lt;="&amp;F18)-SUM($G$14:G17)</f>
        <v>5</v>
      </c>
      <c r="H18" s="19">
        <f t="shared" si="1"/>
        <v>1.0980595462109877</v>
      </c>
      <c r="I18" s="19">
        <f t="shared" si="2"/>
        <v>0.5490297731054925</v>
      </c>
      <c r="J18" s="19">
        <f t="shared" si="3"/>
        <v>0.15540326463589849</v>
      </c>
      <c r="K18" s="19">
        <f>+$B$4*J18</f>
        <v>4.6620979390769541</v>
      </c>
      <c r="L18" s="19">
        <f t="shared" si="5"/>
        <v>2.4490648688227212E-2</v>
      </c>
    </row>
    <row r="19" spans="5:12">
      <c r="E19" s="19">
        <f t="shared" si="6"/>
        <v>670.83333333333314</v>
      </c>
      <c r="F19" s="21">
        <f t="shared" si="0"/>
        <v>694.99999999999977</v>
      </c>
      <c r="G19" s="20">
        <f>+COUNTIF($E$3:$N$8,"&lt;="&amp;F19)-SUM($G$14:G18)</f>
        <v>5</v>
      </c>
      <c r="H19" s="19">
        <f t="shared" si="1"/>
        <v>1.6470893193164826</v>
      </c>
      <c r="I19" s="19">
        <f t="shared" si="2"/>
        <v>1.0980595462109877</v>
      </c>
      <c r="J19" s="19">
        <f t="shared" si="3"/>
        <v>8.6319400171145366E-2</v>
      </c>
      <c r="K19" s="19">
        <f t="shared" si="4"/>
        <v>2.589582005134361</v>
      </c>
      <c r="L19" s="19">
        <f>+((K19-G19)^2)/K19</f>
        <v>2.2436497081198357</v>
      </c>
    </row>
    <row r="22" spans="5:12">
      <c r="G22" s="6">
        <f>+SUM(G14:G21)</f>
        <v>30</v>
      </c>
      <c r="H22" s="13"/>
      <c r="I22" s="13"/>
      <c r="K22" s="4" t="s">
        <v>12</v>
      </c>
      <c r="L22" s="7">
        <f>+SUM(L14:L21)</f>
        <v>5.0400481077203452</v>
      </c>
    </row>
    <row r="25" spans="5:12">
      <c r="E25" s="3" t="s">
        <v>6</v>
      </c>
      <c r="F25" s="3" t="s">
        <v>7</v>
      </c>
      <c r="G25" s="3" t="s">
        <v>8</v>
      </c>
      <c r="H25" s="3" t="s">
        <v>18</v>
      </c>
      <c r="I25" s="3" t="s">
        <v>19</v>
      </c>
      <c r="J25" s="3" t="s">
        <v>9</v>
      </c>
      <c r="K25" s="3" t="s">
        <v>10</v>
      </c>
      <c r="L25" s="3" t="s">
        <v>11</v>
      </c>
    </row>
    <row r="26" spans="5:12">
      <c r="E26" s="5">
        <v>500</v>
      </c>
      <c r="F26" s="5">
        <v>598.33000000000004</v>
      </c>
      <c r="G26" s="5">
        <v>10</v>
      </c>
      <c r="H26" s="5">
        <f>SUM(H14:H15)</f>
        <v>-1.6470893193164904</v>
      </c>
      <c r="I26" s="5">
        <f>SUM(I14:I15)</f>
        <v>-2.7451488655274807</v>
      </c>
      <c r="J26" s="5">
        <f>SUM(J14:J15)</f>
        <v>0.24172266480704252</v>
      </c>
      <c r="K26" s="5">
        <f>SUM(K14:K15)</f>
        <v>7.2516799442112756</v>
      </c>
      <c r="L26" s="5">
        <f>+((K26-G26)^2)/K26</f>
        <v>1.0415880440338523</v>
      </c>
    </row>
    <row r="27" spans="5:12">
      <c r="E27" s="5">
        <v>598.33333333333326</v>
      </c>
      <c r="F27" s="5">
        <v>622.49999999999989</v>
      </c>
      <c r="G27" s="5">
        <v>5</v>
      </c>
      <c r="H27" s="5">
        <v>-2.5827913952846976E-15</v>
      </c>
      <c r="I27" s="5">
        <v>-0.54902977310549772</v>
      </c>
      <c r="J27" s="5">
        <v>0.20850749111925582</v>
      </c>
      <c r="K27" s="5">
        <v>6.2552247335776743</v>
      </c>
      <c r="L27" s="5">
        <v>0.25188369705207786</v>
      </c>
    </row>
    <row r="28" spans="5:12">
      <c r="E28" s="5">
        <v>622.49999999999989</v>
      </c>
      <c r="F28" s="5">
        <v>646.66666666666652</v>
      </c>
      <c r="G28" s="5">
        <v>5</v>
      </c>
      <c r="H28" s="5">
        <v>0.5490297731054925</v>
      </c>
      <c r="I28" s="5">
        <v>-2.5827913952846976E-15</v>
      </c>
      <c r="J28" s="5">
        <v>0.20850749111925609</v>
      </c>
      <c r="K28" s="5">
        <v>6.2552247335776832</v>
      </c>
      <c r="L28" s="5">
        <v>0.25188369705208108</v>
      </c>
    </row>
    <row r="29" spans="5:12">
      <c r="E29" s="5">
        <v>646.66999999999996</v>
      </c>
      <c r="F29" s="5">
        <v>695</v>
      </c>
      <c r="G29" s="5">
        <v>10</v>
      </c>
      <c r="H29" s="5">
        <f>SUM(H18:H19)</f>
        <v>2.7451488655274705</v>
      </c>
      <c r="I29" s="5">
        <f>SUM(I18:I19)</f>
        <v>1.6470893193164802</v>
      </c>
      <c r="J29" s="5">
        <f>SUM(J18:J19)</f>
        <v>0.24172266480704385</v>
      </c>
      <c r="K29" s="5">
        <f>SUM(K18:K19)</f>
        <v>7.2516799442113147</v>
      </c>
      <c r="L29" s="5">
        <f>+((K29-G29)^2)/K29</f>
        <v>1.041588044033817</v>
      </c>
    </row>
    <row r="31" spans="5:12">
      <c r="E31" s="9"/>
      <c r="F31" s="9"/>
      <c r="G31" s="10"/>
      <c r="H31" s="9"/>
      <c r="I31" s="9"/>
      <c r="J31" s="9"/>
      <c r="K31" s="7" t="s">
        <v>12</v>
      </c>
      <c r="L31" s="7">
        <f>+SUM(L26:L30)</f>
        <v>2.5869434821718285</v>
      </c>
    </row>
    <row r="32" spans="5:12">
      <c r="E32" s="9"/>
      <c r="F32" s="9"/>
      <c r="G32" s="9"/>
      <c r="H32" s="9"/>
      <c r="I32" s="9"/>
      <c r="J32" s="9"/>
      <c r="K32" s="9"/>
      <c r="L32" s="9"/>
    </row>
    <row r="33" spans="5:12">
      <c r="E33" s="9"/>
      <c r="F33" s="9"/>
      <c r="G33" s="9"/>
      <c r="H33" s="9"/>
      <c r="I33" s="9"/>
      <c r="J33" s="9"/>
      <c r="K33" s="9" t="s">
        <v>20</v>
      </c>
      <c r="L33" s="15">
        <v>5.9909999999999997</v>
      </c>
    </row>
    <row r="34" spans="5:12">
      <c r="L34" t="str">
        <f>+IF(L31&lt;=L33,"H0 SE ACEPTA","H0 SE RECHAZA")</f>
        <v>H0 SE ACEPTA</v>
      </c>
    </row>
  </sheetData>
  <mergeCells count="1">
    <mergeCell ref="D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F7ACA-F79F-46FE-8700-78F62420DAF1}">
  <sheetPr>
    <tabColor rgb="FFFF0000"/>
  </sheetPr>
  <dimension ref="A1:N25"/>
  <sheetViews>
    <sheetView topLeftCell="A7" zoomScaleNormal="100" workbookViewId="0">
      <selection activeCell="C22" sqref="C22"/>
    </sheetView>
  </sheetViews>
  <sheetFormatPr baseColWidth="10" defaultRowHeight="15.75"/>
  <cols>
    <col min="2" max="2" width="11" bestFit="1" customWidth="1"/>
    <col min="3" max="3" width="11.625" bestFit="1" customWidth="1"/>
    <col min="4" max="4" width="11" bestFit="1" customWidth="1"/>
    <col min="5" max="5" width="11.625" bestFit="1" customWidth="1"/>
    <col min="6" max="6" width="11" bestFit="1" customWidth="1"/>
    <col min="7" max="7" width="11.5" bestFit="1" customWidth="1"/>
    <col min="8" max="8" width="11.625" bestFit="1" customWidth="1"/>
    <col min="9" max="9" width="11.875" customWidth="1"/>
    <col min="10" max="10" width="13.875" customWidth="1"/>
    <col min="11" max="11" width="11.625" bestFit="1" customWidth="1"/>
  </cols>
  <sheetData>
    <row r="1" spans="1:14">
      <c r="C1" s="29" t="s">
        <v>38</v>
      </c>
      <c r="D1" s="29"/>
      <c r="E1" s="29"/>
      <c r="F1" s="29"/>
      <c r="G1" s="29"/>
      <c r="H1" s="29"/>
    </row>
    <row r="3" spans="1:14">
      <c r="E3" s="17">
        <v>601</v>
      </c>
      <c r="F3" s="17">
        <v>606</v>
      </c>
      <c r="G3" s="17">
        <v>602</v>
      </c>
      <c r="H3" s="17">
        <v>603</v>
      </c>
      <c r="I3" s="17">
        <v>604</v>
      </c>
      <c r="J3" s="17">
        <v>601</v>
      </c>
      <c r="K3" s="17">
        <v>606</v>
      </c>
      <c r="L3" s="17">
        <v>607</v>
      </c>
      <c r="M3" s="17">
        <v>608</v>
      </c>
      <c r="N3" s="17">
        <v>609</v>
      </c>
    </row>
    <row r="4" spans="1:14">
      <c r="A4" t="s">
        <v>0</v>
      </c>
      <c r="B4">
        <v>30</v>
      </c>
      <c r="E4" s="17">
        <v>602</v>
      </c>
      <c r="F4" s="17">
        <v>601</v>
      </c>
      <c r="G4" s="17">
        <v>601</v>
      </c>
      <c r="H4" s="17">
        <v>601</v>
      </c>
      <c r="I4" s="17">
        <v>602</v>
      </c>
      <c r="J4" s="17">
        <v>602</v>
      </c>
      <c r="K4" s="17">
        <v>601</v>
      </c>
      <c r="L4" s="17">
        <v>600</v>
      </c>
      <c r="M4" s="17">
        <v>605</v>
      </c>
      <c r="N4" s="17">
        <v>606</v>
      </c>
    </row>
    <row r="5" spans="1:14">
      <c r="A5" t="s">
        <v>1</v>
      </c>
      <c r="B5" s="16">
        <v>6</v>
      </c>
      <c r="C5" s="1"/>
      <c r="E5" s="17">
        <v>601</v>
      </c>
      <c r="F5" s="17">
        <v>600</v>
      </c>
      <c r="G5" s="17">
        <v>603</v>
      </c>
      <c r="H5" s="17">
        <v>609</v>
      </c>
      <c r="I5" s="17">
        <v>607</v>
      </c>
      <c r="J5" s="17">
        <v>603</v>
      </c>
      <c r="K5" s="17">
        <v>605</v>
      </c>
      <c r="L5" s="17">
        <v>600</v>
      </c>
      <c r="M5" s="17">
        <v>602</v>
      </c>
      <c r="N5" s="17">
        <v>603</v>
      </c>
    </row>
    <row r="6" spans="1:14">
      <c r="A6" t="s">
        <v>2</v>
      </c>
      <c r="B6" s="1">
        <f>+MIN($E$3:$N$8)</f>
        <v>600</v>
      </c>
    </row>
    <row r="7" spans="1:14">
      <c r="A7" t="s">
        <v>3</v>
      </c>
      <c r="B7" s="1">
        <f>+MAX($E$3:$N$8)</f>
        <v>609</v>
      </c>
      <c r="E7" t="s">
        <v>28</v>
      </c>
    </row>
    <row r="8" spans="1:14">
      <c r="A8" t="s">
        <v>4</v>
      </c>
      <c r="B8" s="1">
        <f>+B7-B6</f>
        <v>9</v>
      </c>
      <c r="E8" t="s">
        <v>27</v>
      </c>
    </row>
    <row r="9" spans="1:14">
      <c r="A9" t="s">
        <v>5</v>
      </c>
      <c r="B9" s="1">
        <f>+B8/B5</f>
        <v>1.5</v>
      </c>
    </row>
    <row r="10" spans="1:14">
      <c r="E10" t="s">
        <v>29</v>
      </c>
    </row>
    <row r="13" spans="1:14">
      <c r="E13" s="3" t="s">
        <v>6</v>
      </c>
      <c r="F13" s="3" t="s">
        <v>7</v>
      </c>
      <c r="G13" s="3" t="s">
        <v>8</v>
      </c>
      <c r="H13" s="3" t="s">
        <v>9</v>
      </c>
      <c r="I13" s="3" t="s">
        <v>10</v>
      </c>
      <c r="J13" s="3" t="s">
        <v>11</v>
      </c>
    </row>
    <row r="14" spans="1:14">
      <c r="E14" s="5">
        <f>+B6</f>
        <v>600</v>
      </c>
      <c r="F14" s="5">
        <f>+E14+$B$9</f>
        <v>601.5</v>
      </c>
      <c r="G14" s="3">
        <f>COUNTIF($E$3:$N$5,"&lt;="&amp;F14)</f>
        <v>10</v>
      </c>
      <c r="H14" s="3">
        <f>+(F14-E14)/($B$7-$B$6)</f>
        <v>0.16666666666666666</v>
      </c>
      <c r="I14" s="3">
        <f>+$B$4*H14</f>
        <v>5</v>
      </c>
      <c r="J14" s="5">
        <f>+((I14-G14)^2)/I14</f>
        <v>5</v>
      </c>
    </row>
    <row r="15" spans="1:14">
      <c r="E15" s="5">
        <f>+F14</f>
        <v>601.5</v>
      </c>
      <c r="F15" s="5">
        <f t="shared" ref="F15:F19" si="0">+E15+$B$9</f>
        <v>603</v>
      </c>
      <c r="G15" s="17">
        <f>COUNTIF($E$3:$N$5,"&lt;="&amp;F15)-SUM($G$14:G14)</f>
        <v>9</v>
      </c>
      <c r="H15" s="3">
        <f t="shared" ref="H15:H19" si="1">+(F15-E15)/($B$7-$B$6)</f>
        <v>0.16666666666666666</v>
      </c>
      <c r="I15" s="3">
        <f t="shared" ref="I15:I19" si="2">+$B$4*H15</f>
        <v>5</v>
      </c>
      <c r="J15" s="5">
        <f>+((I15-G15)^2)/I15</f>
        <v>3.2</v>
      </c>
    </row>
    <row r="16" spans="1:14">
      <c r="E16" s="5">
        <f t="shared" ref="E16:E18" si="3">+F15</f>
        <v>603</v>
      </c>
      <c r="F16" s="5">
        <f t="shared" si="0"/>
        <v>604.5</v>
      </c>
      <c r="G16" s="17">
        <f>COUNTIF($E$3:N6,"&lt;="&amp;F16)-SUM($G$14:G15)</f>
        <v>1</v>
      </c>
      <c r="H16" s="3">
        <f t="shared" si="1"/>
        <v>0.16666666666666666</v>
      </c>
      <c r="I16" s="3">
        <f t="shared" si="2"/>
        <v>5</v>
      </c>
      <c r="J16" s="5">
        <f t="shared" ref="J16:J19" si="4">+((I16-G16)^2)/I16</f>
        <v>3.2</v>
      </c>
    </row>
    <row r="17" spans="5:10">
      <c r="E17" s="5">
        <f t="shared" si="3"/>
        <v>604.5</v>
      </c>
      <c r="F17" s="5">
        <f t="shared" si="0"/>
        <v>606</v>
      </c>
      <c r="G17" s="17">
        <f>COUNTIF($E$3:$N$5,"&lt;="&amp;F17)-SUM($G$14:G16)</f>
        <v>5</v>
      </c>
      <c r="H17" s="3">
        <f t="shared" si="1"/>
        <v>0.16666666666666666</v>
      </c>
      <c r="I17" s="3">
        <f t="shared" si="2"/>
        <v>5</v>
      </c>
      <c r="J17" s="5">
        <f t="shared" si="4"/>
        <v>0</v>
      </c>
    </row>
    <row r="18" spans="5:10">
      <c r="E18" s="5">
        <f t="shared" si="3"/>
        <v>606</v>
      </c>
      <c r="F18" s="5">
        <f t="shared" si="0"/>
        <v>607.5</v>
      </c>
      <c r="G18" s="17">
        <f>COUNTIF($E$3:$N$5,"&lt;="&amp;F18)-SUM($G$14:G17)</f>
        <v>2</v>
      </c>
      <c r="H18" s="3">
        <f t="shared" si="1"/>
        <v>0.16666666666666666</v>
      </c>
      <c r="I18" s="3">
        <f t="shared" si="2"/>
        <v>5</v>
      </c>
      <c r="J18" s="5">
        <f t="shared" si="4"/>
        <v>1.8</v>
      </c>
    </row>
    <row r="19" spans="5:10">
      <c r="E19" s="5">
        <f>F18</f>
        <v>607.5</v>
      </c>
      <c r="F19" s="18">
        <f t="shared" si="0"/>
        <v>609</v>
      </c>
      <c r="G19" s="17">
        <f>COUNTIF($E$3:$N$5,"&lt;="&amp;F19)-SUM($G$14:G18)</f>
        <v>3</v>
      </c>
      <c r="H19" s="6">
        <f t="shared" si="1"/>
        <v>0.16666666666666666</v>
      </c>
      <c r="I19" s="6">
        <f t="shared" si="2"/>
        <v>5</v>
      </c>
      <c r="J19" s="5">
        <f t="shared" si="4"/>
        <v>0.8</v>
      </c>
    </row>
    <row r="22" spans="5:10">
      <c r="G22" s="6">
        <f>+SUM(G14:G19)</f>
        <v>30</v>
      </c>
      <c r="I22" s="4" t="s">
        <v>12</v>
      </c>
      <c r="J22" s="7">
        <f>+SUM(J14:J21)</f>
        <v>14</v>
      </c>
    </row>
    <row r="24" spans="5:10">
      <c r="I24" t="s">
        <v>15</v>
      </c>
      <c r="J24" s="23">
        <v>11.07</v>
      </c>
    </row>
    <row r="25" spans="5:10">
      <c r="J25" t="str">
        <f>+IF(J22&lt;=J24,"H0 SE ACEPTA","H0 SE RECHAZA")</f>
        <v>H0 SE RECHAZA</v>
      </c>
    </row>
  </sheetData>
  <mergeCells count="1">
    <mergeCell ref="C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B0EC8-F9BF-4159-A6C8-4C4DAEA084C6}">
  <dimension ref="A1:N34"/>
  <sheetViews>
    <sheetView topLeftCell="A4" zoomScaleNormal="100" workbookViewId="0">
      <selection activeCell="L29" sqref="L29"/>
    </sheetView>
  </sheetViews>
  <sheetFormatPr baseColWidth="10" defaultRowHeight="15.75"/>
  <cols>
    <col min="1" max="1" width="17" customWidth="1"/>
    <col min="2" max="2" width="11" bestFit="1" customWidth="1"/>
    <col min="3" max="3" width="11.625" bestFit="1" customWidth="1"/>
    <col min="4" max="4" width="11" bestFit="1" customWidth="1"/>
    <col min="5" max="5" width="11.875" bestFit="1" customWidth="1"/>
    <col min="6" max="7" width="11.625" bestFit="1" customWidth="1"/>
    <col min="8" max="9" width="11.5" customWidth="1"/>
    <col min="10" max="10" width="11.875" bestFit="1" customWidth="1"/>
    <col min="11" max="11" width="11.875" customWidth="1"/>
    <col min="12" max="12" width="13.875" customWidth="1"/>
    <col min="13" max="13" width="11.625" bestFit="1" customWidth="1"/>
  </cols>
  <sheetData>
    <row r="1" spans="1:14">
      <c r="D1" s="28" t="s">
        <v>39</v>
      </c>
      <c r="E1" s="28"/>
      <c r="F1" s="28"/>
      <c r="G1" s="28"/>
      <c r="H1" s="28"/>
      <c r="I1" s="28"/>
    </row>
    <row r="3" spans="1:14">
      <c r="E3" s="17">
        <v>590</v>
      </c>
      <c r="F3" s="17">
        <v>606</v>
      </c>
      <c r="G3" s="17">
        <v>602</v>
      </c>
      <c r="H3" s="17">
        <v>603</v>
      </c>
      <c r="I3" s="17">
        <v>604</v>
      </c>
      <c r="J3" s="17">
        <v>605</v>
      </c>
      <c r="K3" s="17">
        <v>606</v>
      </c>
      <c r="L3" s="17">
        <v>607</v>
      </c>
      <c r="M3" s="17">
        <v>608</v>
      </c>
      <c r="N3" s="17">
        <v>609</v>
      </c>
    </row>
    <row r="4" spans="1:14">
      <c r="A4" t="s">
        <v>0</v>
      </c>
      <c r="B4">
        <v>30</v>
      </c>
      <c r="E4" s="17">
        <v>602</v>
      </c>
      <c r="F4" s="17">
        <v>601</v>
      </c>
      <c r="G4" s="17">
        <v>590</v>
      </c>
      <c r="H4" s="17">
        <v>601</v>
      </c>
      <c r="I4" s="17">
        <v>602</v>
      </c>
      <c r="J4" s="17">
        <v>596</v>
      </c>
      <c r="K4" s="17">
        <v>605</v>
      </c>
      <c r="L4" s="17">
        <v>600</v>
      </c>
      <c r="M4" s="17">
        <v>605</v>
      </c>
      <c r="N4" s="17">
        <v>606</v>
      </c>
    </row>
    <row r="5" spans="1:14">
      <c r="A5" t="s">
        <v>1</v>
      </c>
      <c r="B5">
        <v>6</v>
      </c>
      <c r="C5" s="1"/>
      <c r="E5" s="17">
        <v>601</v>
      </c>
      <c r="F5" s="17">
        <v>600</v>
      </c>
      <c r="G5" s="17">
        <v>603</v>
      </c>
      <c r="H5" s="17">
        <v>609</v>
      </c>
      <c r="I5" s="17">
        <v>607</v>
      </c>
      <c r="J5" s="17">
        <v>597</v>
      </c>
      <c r="K5" s="17">
        <v>605</v>
      </c>
      <c r="L5" s="17">
        <v>600</v>
      </c>
      <c r="M5" s="17">
        <v>602</v>
      </c>
      <c r="N5" s="17">
        <v>603</v>
      </c>
    </row>
    <row r="6" spans="1:14">
      <c r="A6" t="s">
        <v>2</v>
      </c>
      <c r="B6" s="1">
        <f>+MIN($E$3:$N$8)</f>
        <v>590</v>
      </c>
    </row>
    <row r="7" spans="1:14">
      <c r="A7" t="s">
        <v>3</v>
      </c>
      <c r="B7" s="1">
        <f>+MAX($E$3:$N$8)</f>
        <v>609</v>
      </c>
      <c r="E7" t="s">
        <v>32</v>
      </c>
    </row>
    <row r="8" spans="1:14">
      <c r="A8" t="s">
        <v>4</v>
      </c>
      <c r="B8" s="1">
        <f>+B7-B6</f>
        <v>19</v>
      </c>
      <c r="E8" t="s">
        <v>33</v>
      </c>
    </row>
    <row r="9" spans="1:14">
      <c r="A9" t="s">
        <v>5</v>
      </c>
      <c r="B9" s="1">
        <f>+B8/B5</f>
        <v>3.1666666666666665</v>
      </c>
    </row>
    <row r="10" spans="1:14">
      <c r="E10" t="s">
        <v>42</v>
      </c>
    </row>
    <row r="11" spans="1:14">
      <c r="A11" t="s">
        <v>16</v>
      </c>
      <c r="B11" s="1">
        <f>+AVERAGE(E3:N8)</f>
        <v>602.5</v>
      </c>
    </row>
    <row r="12" spans="1:14">
      <c r="A12" t="s">
        <v>17</v>
      </c>
      <c r="B12" s="2">
        <f>+STDEV(E3:N5)</f>
        <v>4.6664614076370023</v>
      </c>
    </row>
    <row r="13" spans="1:14">
      <c r="E13" s="3" t="s">
        <v>6</v>
      </c>
      <c r="F13" s="3" t="s">
        <v>7</v>
      </c>
      <c r="G13" s="3" t="s">
        <v>8</v>
      </c>
      <c r="H13" s="3" t="s">
        <v>18</v>
      </c>
      <c r="I13" s="3" t="s">
        <v>19</v>
      </c>
      <c r="J13" s="3" t="s">
        <v>9</v>
      </c>
      <c r="K13" s="3" t="s">
        <v>10</v>
      </c>
      <c r="L13" s="3" t="s">
        <v>11</v>
      </c>
    </row>
    <row r="14" spans="1:14">
      <c r="E14" s="21">
        <f>+B6</f>
        <v>590</v>
      </c>
      <c r="F14" s="5">
        <f>+E14+$B$9</f>
        <v>593.16666666666663</v>
      </c>
      <c r="G14" s="3">
        <f>+COUNTIF($E$3:$N$8,"&lt;="&amp;F14)</f>
        <v>2</v>
      </c>
      <c r="H14" s="5">
        <f>+(F14-$B$11)/$B$12</f>
        <v>-2.0000879720249469</v>
      </c>
      <c r="I14" s="5">
        <f>+(E14-$B$11)/$B$12</f>
        <v>-2.6786892482476858</v>
      </c>
      <c r="J14" s="5">
        <f>+NORMSDIST(H14)-NORMSDIST(I14)</f>
        <v>1.9049835065381732E-2</v>
      </c>
      <c r="K14" s="5">
        <f>+$B$4*J14</f>
        <v>0.57149505196145201</v>
      </c>
      <c r="L14" s="5">
        <f>+((K14-G14)^2)/K14</f>
        <v>3.5706807601691306</v>
      </c>
    </row>
    <row r="15" spans="1:14">
      <c r="B15" t="s">
        <v>23</v>
      </c>
      <c r="E15" s="5">
        <f>+F14</f>
        <v>593.16666666666663</v>
      </c>
      <c r="F15" s="19">
        <f t="shared" ref="F15:F19" si="0">+E15+$B$9</f>
        <v>596.33333333333326</v>
      </c>
      <c r="G15" s="3">
        <f>+COUNTIF($E$3:$N$8,"&lt;="&amp;F15)-SUM($G$14:G14)</f>
        <v>1</v>
      </c>
      <c r="H15" s="5">
        <f t="shared" ref="H15:H19" si="1">+(F15-$B$11)/$B$12</f>
        <v>-1.321486695802208</v>
      </c>
      <c r="I15" s="5">
        <f t="shared" ref="I15:I19" si="2">+(E15-$B$11)/$B$12</f>
        <v>-2.0000879720249469</v>
      </c>
      <c r="J15" s="5">
        <f t="shared" ref="J15:J19" si="3">+NORMSDIST(H15)-NORMSDIST(I15)</f>
        <v>7.0424185178503726E-2</v>
      </c>
      <c r="K15" s="5">
        <f t="shared" ref="K15:K19" si="4">+$B$4*J15</f>
        <v>2.1127255553551119</v>
      </c>
      <c r="L15" s="5">
        <f t="shared" ref="L15:L18" si="5">+((K15-G15)^2)/K15</f>
        <v>0.58604779896848913</v>
      </c>
    </row>
    <row r="16" spans="1:14">
      <c r="B16" t="s">
        <v>24</v>
      </c>
      <c r="E16" s="5">
        <f t="shared" ref="E16:E19" si="6">+F15</f>
        <v>596.33333333333326</v>
      </c>
      <c r="F16" s="21">
        <f t="shared" si="0"/>
        <v>599.49999999999989</v>
      </c>
      <c r="G16" s="3">
        <f>+COUNTIF($E$3:$N$8,"&lt;="&amp;F16)-SUM($G$14:G15)</f>
        <v>1</v>
      </c>
      <c r="H16" s="5">
        <f t="shared" si="1"/>
        <v>-0.64288541957946899</v>
      </c>
      <c r="I16" s="5">
        <f t="shared" si="2"/>
        <v>-1.321486695802208</v>
      </c>
      <c r="J16" s="5">
        <f t="shared" si="3"/>
        <v>0.16697965762160427</v>
      </c>
      <c r="K16" s="5">
        <f t="shared" si="4"/>
        <v>5.0093897286481281</v>
      </c>
      <c r="L16" s="5">
        <f t="shared" si="5"/>
        <v>3.2090148435161359</v>
      </c>
    </row>
    <row r="17" spans="5:12">
      <c r="E17" s="19">
        <f t="shared" si="6"/>
        <v>599.49999999999989</v>
      </c>
      <c r="F17" s="5">
        <f t="shared" si="0"/>
        <v>602.66666666666652</v>
      </c>
      <c r="G17" s="3">
        <f>+COUNTIF($E$3:$N$8,"&lt;="&amp;F17)-SUM($G$14:G16)</f>
        <v>10</v>
      </c>
      <c r="H17" s="5">
        <f t="shared" si="1"/>
        <v>3.5715856643269997E-2</v>
      </c>
      <c r="I17" s="5">
        <f t="shared" si="2"/>
        <v>-0.64288541957946899</v>
      </c>
      <c r="J17" s="5">
        <f t="shared" si="3"/>
        <v>0.25409631110563485</v>
      </c>
      <c r="K17" s="5">
        <f t="shared" si="4"/>
        <v>7.6228893331690459</v>
      </c>
      <c r="L17" s="5">
        <f t="shared" si="5"/>
        <v>0.7412747155824666</v>
      </c>
    </row>
    <row r="18" spans="5:12">
      <c r="E18" s="21">
        <f t="shared" si="6"/>
        <v>602.66666666666652</v>
      </c>
      <c r="F18" s="19">
        <f t="shared" si="0"/>
        <v>605.83333333333314</v>
      </c>
      <c r="G18" s="20">
        <f>+COUNTIF($E$3:$N$8,"&lt;="&amp;F18)-SUM($G$14:G17)</f>
        <v>8</v>
      </c>
      <c r="H18" s="19">
        <f t="shared" si="1"/>
        <v>0.71431713286600895</v>
      </c>
      <c r="I18" s="19">
        <f t="shared" si="2"/>
        <v>3.5715856643269997E-2</v>
      </c>
      <c r="J18" s="19">
        <f>+NORMSDIST(H18)-NORMSDIST(I18)</f>
        <v>0.2482389132543098</v>
      </c>
      <c r="K18" s="19">
        <f t="shared" si="4"/>
        <v>7.4471673976292942</v>
      </c>
      <c r="L18" s="19">
        <f t="shared" si="5"/>
        <v>4.1038944060967142E-2</v>
      </c>
    </row>
    <row r="19" spans="5:12">
      <c r="E19" s="19">
        <f t="shared" si="6"/>
        <v>605.83333333333314</v>
      </c>
      <c r="F19" s="21">
        <f t="shared" si="0"/>
        <v>608.99999999999977</v>
      </c>
      <c r="G19" s="20">
        <f>+COUNTIF($E$3:$N$8,"&lt;="&amp;F19)-SUM($G$14:G18)</f>
        <v>8</v>
      </c>
      <c r="H19" s="19">
        <f t="shared" si="1"/>
        <v>1.3929184090887479</v>
      </c>
      <c r="I19" s="19">
        <f t="shared" si="2"/>
        <v>0.71431713286600895</v>
      </c>
      <c r="J19" s="19">
        <f t="shared" si="3"/>
        <v>0.15569331771971773</v>
      </c>
      <c r="K19" s="19">
        <f t="shared" si="4"/>
        <v>4.6707995315915323</v>
      </c>
      <c r="L19" s="19">
        <f>+((K19-G19)^2)/K19</f>
        <v>2.3729504304104729</v>
      </c>
    </row>
    <row r="20" spans="5:12">
      <c r="K20" s="26"/>
    </row>
    <row r="22" spans="5:12">
      <c r="G22" s="6">
        <f>+SUM(G14:G21)</f>
        <v>30</v>
      </c>
      <c r="H22" s="13"/>
      <c r="I22" s="13"/>
      <c r="K22" s="4" t="s">
        <v>12</v>
      </c>
      <c r="L22" s="7">
        <f>+SUM(L14:L21)</f>
        <v>10.521007492707662</v>
      </c>
    </row>
    <row r="25" spans="5:12">
      <c r="E25" s="3" t="s">
        <v>6</v>
      </c>
      <c r="F25" s="3" t="s">
        <v>7</v>
      </c>
      <c r="G25" s="3" t="s">
        <v>8</v>
      </c>
      <c r="H25" s="3" t="s">
        <v>18</v>
      </c>
      <c r="I25" s="3" t="s">
        <v>19</v>
      </c>
      <c r="J25" s="3" t="s">
        <v>9</v>
      </c>
      <c r="K25" s="3" t="s">
        <v>10</v>
      </c>
      <c r="L25" s="3" t="s">
        <v>11</v>
      </c>
    </row>
    <row r="26" spans="5:12">
      <c r="E26" s="5">
        <v>590</v>
      </c>
      <c r="F26" s="5">
        <v>599.5</v>
      </c>
      <c r="G26" s="5">
        <f>SUM(G14:G16)</f>
        <v>4</v>
      </c>
      <c r="H26" s="5">
        <f>SUM(H14:H16)</f>
        <v>-3.964460087406624</v>
      </c>
      <c r="I26" s="5">
        <f>SUM(I14:I16)</f>
        <v>-6.0002639160748403</v>
      </c>
      <c r="J26" s="5">
        <f>SUM(J14:J16)</f>
        <v>0.25645367786548973</v>
      </c>
      <c r="K26" s="5">
        <f>SUM(K14:K16)</f>
        <v>7.6936103359646921</v>
      </c>
      <c r="L26" s="5">
        <f>+((K26-G26)^2)/K26</f>
        <v>1.7732581607584832</v>
      </c>
    </row>
    <row r="27" spans="5:12">
      <c r="E27" s="5">
        <v>599.49999999999989</v>
      </c>
      <c r="F27" s="5">
        <v>602.66666666666652</v>
      </c>
      <c r="G27" s="5">
        <v>10</v>
      </c>
      <c r="H27" s="5">
        <v>3.5715856643269997E-2</v>
      </c>
      <c r="I27" s="5">
        <v>-0.64288541957946899</v>
      </c>
      <c r="J27" s="5">
        <v>0.25409631110563485</v>
      </c>
      <c r="K27" s="5">
        <v>7.6228893331690459</v>
      </c>
      <c r="L27" s="5">
        <v>0.7412747155824666</v>
      </c>
    </row>
    <row r="28" spans="5:12">
      <c r="E28" s="5">
        <v>602.66999999999996</v>
      </c>
      <c r="F28" s="5">
        <v>609</v>
      </c>
      <c r="G28" s="5">
        <f>SUM(G18:G19)</f>
        <v>16</v>
      </c>
      <c r="H28" s="5">
        <f>SUM(H18:H19)</f>
        <v>2.1072355419547568</v>
      </c>
      <c r="I28" s="5">
        <f>SUM(I18:I19)</f>
        <v>0.75003298950927899</v>
      </c>
      <c r="J28" s="5">
        <f>SUM(J18:J19)</f>
        <v>0.40393223097402753</v>
      </c>
      <c r="K28" s="5">
        <f>SUM(K18:K19)</f>
        <v>12.117966929220827</v>
      </c>
      <c r="L28" s="5">
        <f>+((K28-G28)^2)/K28</f>
        <v>1.2436228660010189</v>
      </c>
    </row>
    <row r="31" spans="5:12">
      <c r="E31" s="9"/>
      <c r="F31" s="9"/>
      <c r="G31" s="10"/>
      <c r="H31" s="9"/>
      <c r="I31" s="9"/>
      <c r="J31" s="9"/>
      <c r="K31" s="7" t="s">
        <v>12</v>
      </c>
      <c r="L31" s="7">
        <f>+SUM(L26:L29)</f>
        <v>3.7581557423419687</v>
      </c>
    </row>
    <row r="32" spans="5:12">
      <c r="E32" s="9"/>
      <c r="F32" s="9"/>
      <c r="G32" s="9"/>
      <c r="H32" s="9"/>
      <c r="I32" s="9"/>
      <c r="J32" s="9"/>
      <c r="K32" s="9"/>
      <c r="L32" s="9"/>
    </row>
    <row r="33" spans="5:12">
      <c r="E33" s="9"/>
      <c r="F33" s="9"/>
      <c r="G33" s="9"/>
      <c r="H33" s="9"/>
      <c r="I33" s="9"/>
      <c r="J33" s="9"/>
      <c r="K33" s="9" t="s">
        <v>20</v>
      </c>
      <c r="L33" s="23">
        <v>3.8410000000000002</v>
      </c>
    </row>
    <row r="34" spans="5:12">
      <c r="L34" t="str">
        <f>+IF(L31&lt;=L33,"H0 SE ACEPTA","H0 SE RECHAZA")</f>
        <v>H0 SE ACEPTA</v>
      </c>
    </row>
  </sheetData>
  <mergeCells count="1">
    <mergeCell ref="D1:I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D4F90-6832-4159-8A48-6F6BE2CEC43B}">
  <sheetPr>
    <tabColor rgb="FFFF0000"/>
  </sheetPr>
  <dimension ref="A1:N35"/>
  <sheetViews>
    <sheetView topLeftCell="A25" zoomScaleNormal="100" workbookViewId="0">
      <selection activeCell="E3" sqref="E3:N5"/>
    </sheetView>
  </sheetViews>
  <sheetFormatPr baseColWidth="10" defaultRowHeight="15.75"/>
  <cols>
    <col min="2" max="2" width="11" bestFit="1" customWidth="1"/>
    <col min="3" max="3" width="11.625" bestFit="1" customWidth="1"/>
    <col min="4" max="4" width="11" bestFit="1" customWidth="1"/>
    <col min="5" max="5" width="11.625" bestFit="1" customWidth="1"/>
    <col min="6" max="6" width="11" bestFit="1" customWidth="1"/>
    <col min="7" max="7" width="11.5" bestFit="1" customWidth="1"/>
    <col min="8" max="8" width="11.625" bestFit="1" customWidth="1"/>
    <col min="9" max="9" width="11.875" customWidth="1"/>
    <col min="10" max="10" width="14.875" customWidth="1"/>
    <col min="11" max="11" width="11.625" bestFit="1" customWidth="1"/>
  </cols>
  <sheetData>
    <row r="1" spans="1:14">
      <c r="D1" s="29" t="s">
        <v>39</v>
      </c>
      <c r="E1" s="29"/>
      <c r="F1" s="29"/>
      <c r="G1" s="29"/>
      <c r="H1" s="29"/>
    </row>
    <row r="3" spans="1:14">
      <c r="E3" s="17">
        <v>590</v>
      </c>
      <c r="F3" s="17">
        <v>606</v>
      </c>
      <c r="G3" s="17">
        <v>602</v>
      </c>
      <c r="H3" s="17">
        <v>603</v>
      </c>
      <c r="I3" s="17">
        <v>604</v>
      </c>
      <c r="J3" s="17">
        <v>605</v>
      </c>
      <c r="K3" s="17">
        <v>606</v>
      </c>
      <c r="L3" s="17">
        <v>607</v>
      </c>
      <c r="M3" s="17">
        <v>608</v>
      </c>
      <c r="N3" s="17">
        <v>609</v>
      </c>
    </row>
    <row r="4" spans="1:14">
      <c r="A4" t="s">
        <v>0</v>
      </c>
      <c r="B4">
        <v>30</v>
      </c>
      <c r="E4" s="17">
        <v>602</v>
      </c>
      <c r="F4" s="17">
        <v>601</v>
      </c>
      <c r="G4" s="17">
        <v>590</v>
      </c>
      <c r="H4" s="17">
        <v>601</v>
      </c>
      <c r="I4" s="17">
        <v>602</v>
      </c>
      <c r="J4" s="17">
        <v>596</v>
      </c>
      <c r="K4" s="17">
        <v>605</v>
      </c>
      <c r="L4" s="17">
        <v>600</v>
      </c>
      <c r="M4" s="17">
        <v>605</v>
      </c>
      <c r="N4" s="17">
        <v>606</v>
      </c>
    </row>
    <row r="5" spans="1:14">
      <c r="A5" t="s">
        <v>1</v>
      </c>
      <c r="B5">
        <v>6</v>
      </c>
      <c r="C5" s="1"/>
      <c r="E5" s="17">
        <v>601</v>
      </c>
      <c r="F5" s="17">
        <v>600</v>
      </c>
      <c r="G5" s="17">
        <v>603</v>
      </c>
      <c r="H5" s="17">
        <v>609</v>
      </c>
      <c r="I5" s="17">
        <v>607</v>
      </c>
      <c r="J5" s="17">
        <v>597</v>
      </c>
      <c r="K5" s="17">
        <v>605</v>
      </c>
      <c r="L5" s="17">
        <v>600</v>
      </c>
      <c r="M5" s="17">
        <v>602</v>
      </c>
      <c r="N5" s="17">
        <v>603</v>
      </c>
    </row>
    <row r="6" spans="1:14">
      <c r="A6" t="s">
        <v>2</v>
      </c>
      <c r="B6" s="1">
        <f>+MIN($E$3:$N$8)</f>
        <v>590</v>
      </c>
    </row>
    <row r="7" spans="1:14">
      <c r="A7" t="s">
        <v>3</v>
      </c>
      <c r="B7" s="1">
        <f>+MAX($E$3:$N$8)</f>
        <v>609</v>
      </c>
      <c r="E7" t="s">
        <v>30</v>
      </c>
    </row>
    <row r="8" spans="1:14">
      <c r="A8" t="s">
        <v>4</v>
      </c>
      <c r="B8" s="1">
        <f>+B7-B6</f>
        <v>19</v>
      </c>
      <c r="E8" t="s">
        <v>31</v>
      </c>
    </row>
    <row r="9" spans="1:14">
      <c r="A9" t="s">
        <v>5</v>
      </c>
      <c r="B9" s="1">
        <f>+B8/B5</f>
        <v>3.1666666666666665</v>
      </c>
    </row>
    <row r="10" spans="1:14">
      <c r="E10" t="s">
        <v>35</v>
      </c>
    </row>
    <row r="11" spans="1:14">
      <c r="A11" t="s">
        <v>13</v>
      </c>
      <c r="B11" s="1">
        <f>+AVERAGE(E3:N5)</f>
        <v>602.5</v>
      </c>
    </row>
    <row r="12" spans="1:14">
      <c r="A12" t="s">
        <v>14</v>
      </c>
      <c r="B12" s="27">
        <f>1/B11</f>
        <v>1.6597510373443983E-3</v>
      </c>
    </row>
    <row r="13" spans="1:14">
      <c r="E13" s="3" t="s">
        <v>6</v>
      </c>
      <c r="F13" s="3" t="s">
        <v>7</v>
      </c>
      <c r="G13" s="3" t="s">
        <v>8</v>
      </c>
      <c r="H13" s="3" t="s">
        <v>9</v>
      </c>
      <c r="I13" s="3" t="s">
        <v>10</v>
      </c>
      <c r="J13" s="3" t="s">
        <v>11</v>
      </c>
    </row>
    <row r="14" spans="1:14">
      <c r="E14" s="19">
        <f>+B6</f>
        <v>590</v>
      </c>
      <c r="F14" s="19">
        <f>+E14+$B$9</f>
        <v>593.16666666666663</v>
      </c>
      <c r="G14" s="20">
        <f>+COUNTIF($E$3:$N$8,"&lt;="&amp;F14)</f>
        <v>2</v>
      </c>
      <c r="H14" s="24">
        <f>+EXP(-$B$12*E14)-EXP(-$B$12*F14)</f>
        <v>1.9688846667091364E-3</v>
      </c>
      <c r="I14" s="19">
        <f>+$B$4*H14</f>
        <v>5.9066540001274093E-2</v>
      </c>
      <c r="J14" s="19">
        <f>+((I14-G14)^2)/I14</f>
        <v>63.779302055975606</v>
      </c>
    </row>
    <row r="15" spans="1:14">
      <c r="B15" t="s">
        <v>21</v>
      </c>
      <c r="E15" s="19">
        <f>+F14</f>
        <v>593.16666666666663</v>
      </c>
      <c r="F15" s="19">
        <f t="shared" ref="F15:F19" si="0">+E15+$B$9</f>
        <v>596.33333333333326</v>
      </c>
      <c r="G15" s="20">
        <f>+COUNTIF($E$3:$N$8,"&lt;="&amp;F15)-SUM($G$14:G14)</f>
        <v>1</v>
      </c>
      <c r="H15" s="24">
        <f t="shared" ref="H15:H19" si="1">+EXP(-$B$12*E15)-EXP(-$B$12*F15)</f>
        <v>1.9585635954503244E-3</v>
      </c>
      <c r="I15" s="19">
        <f t="shared" ref="I15:I19" si="2">+$B$4*H15</f>
        <v>5.8756907863509733E-2</v>
      </c>
      <c r="J15" s="19">
        <f t="shared" ref="J15:J19" si="3">+((I15-G15)^2)/I15</f>
        <v>15.078032366043942</v>
      </c>
    </row>
    <row r="16" spans="1:14">
      <c r="B16" t="s">
        <v>22</v>
      </c>
      <c r="E16" s="19">
        <f t="shared" ref="E16:E19" si="4">+F15</f>
        <v>596.33333333333326</v>
      </c>
      <c r="F16" s="19">
        <f t="shared" si="0"/>
        <v>599.49999999999989</v>
      </c>
      <c r="G16" s="20">
        <f>+COUNTIF($E$3:$N$8,"&lt;="&amp;F16)-SUM($G$14:G15)</f>
        <v>1</v>
      </c>
      <c r="H16" s="24">
        <f t="shared" si="1"/>
        <v>1.9482966281793024E-3</v>
      </c>
      <c r="I16" s="19">
        <f t="shared" si="2"/>
        <v>5.8448898845379071E-2</v>
      </c>
      <c r="J16" s="19">
        <f t="shared" si="3"/>
        <v>15.167411082126257</v>
      </c>
    </row>
    <row r="17" spans="5:10">
      <c r="E17" s="19">
        <f t="shared" si="4"/>
        <v>599.49999999999989</v>
      </c>
      <c r="F17" s="19">
        <f t="shared" si="0"/>
        <v>602.66666666666652</v>
      </c>
      <c r="G17" s="20">
        <f>+COUNTIF($E$3:$N$8,"&lt;="&amp;F17)-SUM($G$14:G16)</f>
        <v>10</v>
      </c>
      <c r="H17" s="24">
        <f t="shared" si="1"/>
        <v>1.9380834812781078E-3</v>
      </c>
      <c r="I17" s="19">
        <f t="shared" si="2"/>
        <v>5.8142504438343234E-2</v>
      </c>
      <c r="J17" s="19">
        <f t="shared" si="3"/>
        <v>1699.9702956873857</v>
      </c>
    </row>
    <row r="18" spans="5:10">
      <c r="E18" s="19">
        <f t="shared" si="4"/>
        <v>602.66666666666652</v>
      </c>
      <c r="F18" s="19">
        <f t="shared" si="0"/>
        <v>605.83333333333314</v>
      </c>
      <c r="G18" s="20">
        <f>+COUNTIF($E$3:$N$8,"&lt;="&amp;F18)-SUM($G$14:G17)</f>
        <v>8</v>
      </c>
      <c r="H18" s="24">
        <f t="shared" si="1"/>
        <v>1.9279238726153114E-3</v>
      </c>
      <c r="I18" s="19">
        <f t="shared" si="2"/>
        <v>5.7837716178459342E-2</v>
      </c>
      <c r="J18" s="19">
        <f t="shared" si="3"/>
        <v>1090.6022213589699</v>
      </c>
    </row>
    <row r="19" spans="5:10">
      <c r="E19" s="19">
        <f t="shared" si="4"/>
        <v>605.83333333333314</v>
      </c>
      <c r="F19" s="19">
        <f t="shared" si="0"/>
        <v>608.99999999999977</v>
      </c>
      <c r="G19" s="20">
        <f>+COUNTIF($E$3:$N$8,"&lt;="&amp;F19)-SUM($G$14:G18)</f>
        <v>8</v>
      </c>
      <c r="H19" s="24">
        <f t="shared" si="1"/>
        <v>1.9178175215388005E-3</v>
      </c>
      <c r="I19" s="19">
        <f t="shared" si="2"/>
        <v>5.7534525646164014E-2</v>
      </c>
      <c r="J19" s="19">
        <f t="shared" si="3"/>
        <v>1096.4330913104277</v>
      </c>
    </row>
    <row r="20" spans="5:10">
      <c r="I20" s="1"/>
    </row>
    <row r="22" spans="5:10">
      <c r="G22" s="6">
        <f>+SUM(G14:G21)</f>
        <v>30</v>
      </c>
      <c r="I22" s="4" t="s">
        <v>12</v>
      </c>
      <c r="J22" s="7">
        <f>+SUM(J14:J21)</f>
        <v>3981.0303538609292</v>
      </c>
    </row>
    <row r="26" spans="5:10">
      <c r="E26" s="3" t="s">
        <v>6</v>
      </c>
      <c r="F26" s="3" t="s">
        <v>7</v>
      </c>
      <c r="G26" s="3" t="s">
        <v>8</v>
      </c>
      <c r="H26" s="3" t="s">
        <v>9</v>
      </c>
      <c r="I26" s="3" t="s">
        <v>10</v>
      </c>
      <c r="J26" s="3" t="s">
        <v>11</v>
      </c>
    </row>
    <row r="27" spans="5:10">
      <c r="E27" s="19">
        <v>594</v>
      </c>
      <c r="F27" s="5">
        <v>610</v>
      </c>
      <c r="G27" s="3">
        <f>SUM(G14:G19)</f>
        <v>30</v>
      </c>
      <c r="H27" s="25">
        <f>SUM(H14:H19)</f>
        <v>1.1659569765770983E-2</v>
      </c>
      <c r="I27" s="5">
        <f>SUM(I14:I19)</f>
        <v>0.34978709297312949</v>
      </c>
      <c r="J27" s="5">
        <f>+((I27-G27)^2)/I27</f>
        <v>2513.3435255129825</v>
      </c>
    </row>
    <row r="31" spans="5:10">
      <c r="E31" s="9"/>
      <c r="F31" s="10"/>
      <c r="G31" s="11"/>
      <c r="H31" s="12"/>
      <c r="I31" s="8" t="s">
        <v>12</v>
      </c>
      <c r="J31" s="7">
        <f>+SUM(J27:J28)</f>
        <v>2513.3435255129825</v>
      </c>
    </row>
    <row r="32" spans="5:10">
      <c r="E32" s="9"/>
      <c r="F32" s="10"/>
      <c r="G32" s="11"/>
      <c r="H32" s="12"/>
      <c r="I32" s="12"/>
      <c r="J32" s="9"/>
    </row>
    <row r="33" spans="5:10">
      <c r="E33" s="9"/>
      <c r="F33" s="10"/>
      <c r="G33" s="11"/>
      <c r="H33" s="12"/>
      <c r="I33" t="s">
        <v>15</v>
      </c>
      <c r="J33" s="23">
        <v>3.8410000000000002</v>
      </c>
    </row>
    <row r="34" spans="5:10">
      <c r="E34" s="9"/>
      <c r="F34" s="10"/>
      <c r="G34" s="11"/>
      <c r="H34" s="12"/>
      <c r="I34" s="12"/>
      <c r="J34" s="9" t="str">
        <f>+IF(J31&lt;=J33,"H0 SE ACEPTA","H0 SE RECHAZA")</f>
        <v>H0 SE RECHAZA</v>
      </c>
    </row>
    <row r="35" spans="5:10">
      <c r="H35" s="1"/>
      <c r="I35" s="1"/>
    </row>
  </sheetData>
  <mergeCells count="1">
    <mergeCell ref="D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71CDF-25AC-448B-A19F-8C923D3D5C70}">
  <sheetPr>
    <tabColor rgb="FFFF0000"/>
  </sheetPr>
  <dimension ref="A1:N25"/>
  <sheetViews>
    <sheetView topLeftCell="A10" zoomScaleNormal="100" workbookViewId="0">
      <selection activeCell="E3" sqref="E3:N5"/>
    </sheetView>
  </sheetViews>
  <sheetFormatPr baseColWidth="10" defaultRowHeight="15.75"/>
  <cols>
    <col min="2" max="2" width="11" bestFit="1" customWidth="1"/>
    <col min="3" max="3" width="11.625" bestFit="1" customWidth="1"/>
    <col min="4" max="4" width="11" bestFit="1" customWidth="1"/>
    <col min="5" max="5" width="11.625" bestFit="1" customWidth="1"/>
    <col min="6" max="6" width="11" bestFit="1" customWidth="1"/>
    <col min="7" max="7" width="11.5" bestFit="1" customWidth="1"/>
    <col min="8" max="8" width="11.625" bestFit="1" customWidth="1"/>
    <col min="9" max="9" width="11.875" customWidth="1"/>
    <col min="10" max="10" width="13.875" customWidth="1"/>
    <col min="11" max="11" width="11.625" bestFit="1" customWidth="1"/>
  </cols>
  <sheetData>
    <row r="1" spans="1:14">
      <c r="C1" s="29" t="s">
        <v>38</v>
      </c>
      <c r="D1" s="29"/>
      <c r="E1" s="29"/>
      <c r="F1" s="29"/>
      <c r="G1" s="29"/>
      <c r="H1" s="29"/>
    </row>
    <row r="3" spans="1:14">
      <c r="E3" s="17">
        <v>590</v>
      </c>
      <c r="F3" s="17">
        <v>606</v>
      </c>
      <c r="G3" s="17">
        <v>602</v>
      </c>
      <c r="H3" s="17">
        <v>603</v>
      </c>
      <c r="I3" s="17">
        <v>604</v>
      </c>
      <c r="J3" s="17">
        <v>605</v>
      </c>
      <c r="K3" s="17">
        <v>606</v>
      </c>
      <c r="L3" s="17">
        <v>607</v>
      </c>
      <c r="M3" s="17">
        <v>608</v>
      </c>
      <c r="N3" s="17">
        <v>609</v>
      </c>
    </row>
    <row r="4" spans="1:14">
      <c r="A4" t="s">
        <v>0</v>
      </c>
      <c r="B4">
        <v>30</v>
      </c>
      <c r="E4" s="17">
        <v>602</v>
      </c>
      <c r="F4" s="17">
        <v>601</v>
      </c>
      <c r="G4" s="17">
        <v>590</v>
      </c>
      <c r="H4" s="17">
        <v>601</v>
      </c>
      <c r="I4" s="17">
        <v>602</v>
      </c>
      <c r="J4" s="17">
        <v>596</v>
      </c>
      <c r="K4" s="17">
        <v>605</v>
      </c>
      <c r="L4" s="17">
        <v>600</v>
      </c>
      <c r="M4" s="17">
        <v>605</v>
      </c>
      <c r="N4" s="17">
        <v>606</v>
      </c>
    </row>
    <row r="5" spans="1:14">
      <c r="A5" t="s">
        <v>1</v>
      </c>
      <c r="B5" s="16">
        <v>6</v>
      </c>
      <c r="C5" s="1"/>
      <c r="E5" s="17">
        <v>601</v>
      </c>
      <c r="F5" s="17">
        <v>600</v>
      </c>
      <c r="G5" s="17">
        <v>603</v>
      </c>
      <c r="H5" s="17">
        <v>609</v>
      </c>
      <c r="I5" s="17">
        <v>607</v>
      </c>
      <c r="J5" s="17">
        <v>597</v>
      </c>
      <c r="K5" s="17">
        <v>605</v>
      </c>
      <c r="L5" s="17">
        <v>600</v>
      </c>
      <c r="M5" s="17">
        <v>602</v>
      </c>
      <c r="N5" s="17">
        <v>603</v>
      </c>
    </row>
    <row r="6" spans="1:14">
      <c r="A6" t="s">
        <v>2</v>
      </c>
      <c r="B6" s="1">
        <f>+MIN($E$3:$N$8)</f>
        <v>590</v>
      </c>
    </row>
    <row r="7" spans="1:14">
      <c r="A7" t="s">
        <v>3</v>
      </c>
      <c r="B7" s="1">
        <f>+MAX($E$3:$N$8)</f>
        <v>609</v>
      </c>
      <c r="E7" t="s">
        <v>28</v>
      </c>
    </row>
    <row r="8" spans="1:14">
      <c r="A8" t="s">
        <v>4</v>
      </c>
      <c r="B8" s="1">
        <f>+B7-B6</f>
        <v>19</v>
      </c>
      <c r="E8" t="s">
        <v>27</v>
      </c>
    </row>
    <row r="9" spans="1:14">
      <c r="A9" t="s">
        <v>5</v>
      </c>
      <c r="B9" s="1">
        <f>+B8/B5</f>
        <v>3.1666666666666665</v>
      </c>
    </row>
    <row r="10" spans="1:14">
      <c r="E10" t="s">
        <v>29</v>
      </c>
    </row>
    <row r="13" spans="1:14">
      <c r="E13" s="3" t="s">
        <v>6</v>
      </c>
      <c r="F13" s="3" t="s">
        <v>7</v>
      </c>
      <c r="G13" s="3" t="s">
        <v>8</v>
      </c>
      <c r="H13" s="3" t="s">
        <v>9</v>
      </c>
      <c r="I13" s="3" t="s">
        <v>10</v>
      </c>
      <c r="J13" s="3" t="s">
        <v>11</v>
      </c>
    </row>
    <row r="14" spans="1:14">
      <c r="E14" s="5">
        <f>+B6</f>
        <v>590</v>
      </c>
      <c r="F14" s="5">
        <f>+E14+$B$9</f>
        <v>593.16666666666663</v>
      </c>
      <c r="G14" s="3">
        <f>COUNTIF($E$3:$N$5,"&lt;="&amp;F14)</f>
        <v>2</v>
      </c>
      <c r="H14" s="3">
        <f>+(F14-E14)/($B$7-$B$6)</f>
        <v>0.16666666666666466</v>
      </c>
      <c r="I14" s="3">
        <f>+$B$4*H14</f>
        <v>4.9999999999999396</v>
      </c>
      <c r="J14" s="5">
        <f>+((I14-G14)^2)/I14</f>
        <v>1.7999999999999492</v>
      </c>
    </row>
    <row r="15" spans="1:14">
      <c r="E15" s="5">
        <f>+F14</f>
        <v>593.16666666666663</v>
      </c>
      <c r="F15" s="5">
        <f t="shared" ref="F15:F19" si="0">+E15+$B$9</f>
        <v>596.33333333333326</v>
      </c>
      <c r="G15" s="17">
        <f>COUNTIF($E$3:$N$5,"&lt;="&amp;F15)-SUM($G$14:G14)</f>
        <v>1</v>
      </c>
      <c r="H15" s="3">
        <f t="shared" ref="H15:H19" si="1">+(F15-E15)/($B$7-$B$6)</f>
        <v>0.16666666666666466</v>
      </c>
      <c r="I15" s="3">
        <f t="shared" ref="I15:I19" si="2">+$B$4*H15</f>
        <v>4.9999999999999396</v>
      </c>
      <c r="J15" s="5">
        <f>+((I15-G15)^2)/I15</f>
        <v>3.199999999999942</v>
      </c>
    </row>
    <row r="16" spans="1:14">
      <c r="E16" s="5">
        <f t="shared" ref="E16:E18" si="3">+F15</f>
        <v>596.33333333333326</v>
      </c>
      <c r="F16" s="5">
        <f t="shared" si="0"/>
        <v>599.49999999999989</v>
      </c>
      <c r="G16" s="17">
        <f>COUNTIF($E$3:N6,"&lt;="&amp;F16)-SUM($G$14:G15)</f>
        <v>1</v>
      </c>
      <c r="H16" s="3">
        <f t="shared" si="1"/>
        <v>0.16666666666666466</v>
      </c>
      <c r="I16" s="3">
        <f t="shared" si="2"/>
        <v>4.9999999999999396</v>
      </c>
      <c r="J16" s="5">
        <f t="shared" ref="J16:J19" si="4">+((I16-G16)^2)/I16</f>
        <v>3.199999999999942</v>
      </c>
    </row>
    <row r="17" spans="5:10">
      <c r="E17" s="5">
        <f t="shared" si="3"/>
        <v>599.49999999999989</v>
      </c>
      <c r="F17" s="5">
        <f t="shared" si="0"/>
        <v>602.66666666666652</v>
      </c>
      <c r="G17" s="17">
        <f>COUNTIF($E$3:$N$5,"&lt;="&amp;F17)-SUM($G$14:G16)</f>
        <v>10</v>
      </c>
      <c r="H17" s="3">
        <f t="shared" si="1"/>
        <v>0.16666666666666466</v>
      </c>
      <c r="I17" s="3">
        <f t="shared" si="2"/>
        <v>4.9999999999999396</v>
      </c>
      <c r="J17" s="5">
        <f t="shared" si="4"/>
        <v>5.0000000000001812</v>
      </c>
    </row>
    <row r="18" spans="5:10">
      <c r="E18" s="5">
        <f t="shared" si="3"/>
        <v>602.66666666666652</v>
      </c>
      <c r="F18" s="5">
        <f t="shared" si="0"/>
        <v>605.83333333333314</v>
      </c>
      <c r="G18" s="17">
        <f>COUNTIF($E$3:$N$5,"&lt;="&amp;F18)-SUM($G$14:G17)</f>
        <v>8</v>
      </c>
      <c r="H18" s="3">
        <f t="shared" si="1"/>
        <v>0.16666666666666466</v>
      </c>
      <c r="I18" s="3">
        <f t="shared" si="2"/>
        <v>4.9999999999999396</v>
      </c>
      <c r="J18" s="5">
        <f t="shared" si="4"/>
        <v>1.8000000000000942</v>
      </c>
    </row>
    <row r="19" spans="5:10">
      <c r="E19" s="5">
        <f>F18</f>
        <v>605.83333333333314</v>
      </c>
      <c r="F19" s="18">
        <f t="shared" si="0"/>
        <v>608.99999999999977</v>
      </c>
      <c r="G19" s="17">
        <f>COUNTIF($E$3:$N$5,"&lt;="&amp;F19)-SUM($G$14:G18)</f>
        <v>8</v>
      </c>
      <c r="H19" s="6">
        <f t="shared" si="1"/>
        <v>0.16666666666666466</v>
      </c>
      <c r="I19" s="6">
        <f t="shared" si="2"/>
        <v>4.9999999999999396</v>
      </c>
      <c r="J19" s="5">
        <f t="shared" si="4"/>
        <v>1.8000000000000942</v>
      </c>
    </row>
    <row r="22" spans="5:10">
      <c r="G22" s="6">
        <f>+SUM(G14:G19)</f>
        <v>30</v>
      </c>
      <c r="I22" s="4" t="s">
        <v>12</v>
      </c>
      <c r="J22" s="7">
        <f>+SUM(J14:J21)</f>
        <v>16.800000000000203</v>
      </c>
    </row>
    <row r="24" spans="5:10">
      <c r="I24" t="s">
        <v>15</v>
      </c>
      <c r="J24" s="23">
        <v>11.07</v>
      </c>
    </row>
    <row r="25" spans="5:10">
      <c r="J25" t="str">
        <f>+IF(J22&lt;=J24,"H0 SE ACEPTA","H0 SE RECHAZA")</f>
        <v>H0 SE RECHAZA</v>
      </c>
    </row>
  </sheetData>
  <mergeCells count="1">
    <mergeCell ref="C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84F2-860A-47B3-88CC-11CEA38D8990}">
  <dimension ref="A1:N34"/>
  <sheetViews>
    <sheetView topLeftCell="A16" zoomScaleNormal="100" workbookViewId="0">
      <selection activeCell="C15" sqref="C15"/>
    </sheetView>
  </sheetViews>
  <sheetFormatPr baseColWidth="10" defaultRowHeight="15.75"/>
  <cols>
    <col min="1" max="1" width="17" customWidth="1"/>
    <col min="2" max="2" width="11" bestFit="1" customWidth="1"/>
    <col min="3" max="3" width="11.625" bestFit="1" customWidth="1"/>
    <col min="4" max="4" width="11" bestFit="1" customWidth="1"/>
    <col min="5" max="5" width="11.875" bestFit="1" customWidth="1"/>
    <col min="6" max="7" width="11.625" bestFit="1" customWidth="1"/>
    <col min="8" max="9" width="11.5" customWidth="1"/>
    <col min="10" max="10" width="11.875" bestFit="1" customWidth="1"/>
    <col min="11" max="11" width="11.875" customWidth="1"/>
    <col min="12" max="12" width="13.875" customWidth="1"/>
    <col min="13" max="13" width="11.625" bestFit="1" customWidth="1"/>
  </cols>
  <sheetData>
    <row r="1" spans="1:14">
      <c r="D1" s="28" t="s">
        <v>39</v>
      </c>
      <c r="E1" s="28"/>
      <c r="F1" s="28"/>
      <c r="G1" s="28"/>
      <c r="H1" s="28"/>
      <c r="I1" s="28"/>
    </row>
    <row r="3" spans="1:14">
      <c r="E3" s="17">
        <v>605</v>
      </c>
      <c r="F3" s="17">
        <v>606</v>
      </c>
      <c r="G3" s="17">
        <v>607</v>
      </c>
      <c r="H3" s="17">
        <v>603</v>
      </c>
      <c r="I3" s="17">
        <v>604</v>
      </c>
      <c r="J3" s="17">
        <v>605</v>
      </c>
      <c r="K3" s="17">
        <v>606</v>
      </c>
      <c r="L3" s="17">
        <v>607</v>
      </c>
      <c r="M3" s="17">
        <v>608</v>
      </c>
      <c r="N3" s="17">
        <v>609</v>
      </c>
    </row>
    <row r="4" spans="1:14">
      <c r="A4" t="s">
        <v>0</v>
      </c>
      <c r="B4">
        <v>30</v>
      </c>
      <c r="E4" s="17">
        <v>602</v>
      </c>
      <c r="F4" s="17">
        <v>601</v>
      </c>
      <c r="G4" s="17">
        <v>600</v>
      </c>
      <c r="H4" s="17">
        <v>601</v>
      </c>
      <c r="I4" s="17">
        <v>602</v>
      </c>
      <c r="J4" s="17">
        <v>600</v>
      </c>
      <c r="K4" s="17">
        <v>605</v>
      </c>
      <c r="L4" s="17">
        <v>603</v>
      </c>
      <c r="M4" s="17">
        <v>606</v>
      </c>
      <c r="N4" s="17">
        <v>606</v>
      </c>
    </row>
    <row r="5" spans="1:14">
      <c r="A5" t="s">
        <v>1</v>
      </c>
      <c r="B5">
        <v>6</v>
      </c>
      <c r="C5" s="1"/>
      <c r="E5" s="17">
        <v>601</v>
      </c>
      <c r="F5" s="17">
        <v>600</v>
      </c>
      <c r="G5" s="17">
        <v>603</v>
      </c>
      <c r="H5" s="17">
        <v>609</v>
      </c>
      <c r="I5" s="17">
        <v>610</v>
      </c>
      <c r="J5" s="17">
        <v>600</v>
      </c>
      <c r="K5" s="17">
        <v>605</v>
      </c>
      <c r="L5" s="17">
        <v>600</v>
      </c>
      <c r="M5" s="17">
        <v>602</v>
      </c>
      <c r="N5" s="17">
        <v>603</v>
      </c>
    </row>
    <row r="6" spans="1:14">
      <c r="A6" t="s">
        <v>2</v>
      </c>
      <c r="B6" s="1">
        <f>+MIN($E$3:$N$8)</f>
        <v>600</v>
      </c>
    </row>
    <row r="7" spans="1:14">
      <c r="A7" t="s">
        <v>3</v>
      </c>
      <c r="B7" s="1">
        <f>+MAX($E$3:$N$8)</f>
        <v>610</v>
      </c>
      <c r="E7" t="s">
        <v>32</v>
      </c>
    </row>
    <row r="8" spans="1:14">
      <c r="A8" t="s">
        <v>4</v>
      </c>
      <c r="B8" s="1">
        <f>+B7-B6</f>
        <v>10</v>
      </c>
      <c r="E8" t="s">
        <v>33</v>
      </c>
    </row>
    <row r="9" spans="1:14">
      <c r="A9" t="s">
        <v>5</v>
      </c>
      <c r="B9" s="1">
        <f>+B8/B5</f>
        <v>1.6666666666666667</v>
      </c>
    </row>
    <row r="10" spans="1:14">
      <c r="E10" t="s">
        <v>42</v>
      </c>
    </row>
    <row r="11" spans="1:14">
      <c r="A11" t="s">
        <v>16</v>
      </c>
      <c r="B11" s="1">
        <f>+AVERAGE(E3:N8)</f>
        <v>603.9666666666667</v>
      </c>
    </row>
    <row r="12" spans="1:14">
      <c r="A12" t="s">
        <v>17</v>
      </c>
      <c r="B12" s="2">
        <f>+STDEV(E3:N5)</f>
        <v>3.0112814700645343</v>
      </c>
    </row>
    <row r="13" spans="1:14">
      <c r="E13" s="3" t="s">
        <v>6</v>
      </c>
      <c r="F13" s="3" t="s">
        <v>7</v>
      </c>
      <c r="G13" s="3" t="s">
        <v>8</v>
      </c>
      <c r="H13" s="3" t="s">
        <v>18</v>
      </c>
      <c r="I13" s="3" t="s">
        <v>19</v>
      </c>
      <c r="J13" s="3" t="s">
        <v>9</v>
      </c>
      <c r="K13" s="3" t="s">
        <v>10</v>
      </c>
      <c r="L13" s="3" t="s">
        <v>11</v>
      </c>
    </row>
    <row r="14" spans="1:14">
      <c r="E14" s="21">
        <f>+B6</f>
        <v>600</v>
      </c>
      <c r="F14" s="5">
        <f>+E14+$B$9</f>
        <v>601.66666666666663</v>
      </c>
      <c r="G14" s="3">
        <f>+COUNTIF($E$3:$N$8,"&lt;="&amp;F14)</f>
        <v>8</v>
      </c>
      <c r="H14" s="5">
        <f>+(F14-$B$11)/$B$12</f>
        <v>-0.76379442535166842</v>
      </c>
      <c r="I14" s="5">
        <f>+(E14-$B$11)/$B$12</f>
        <v>-1.3172686466209644</v>
      </c>
      <c r="J14" s="5">
        <f>+NORMSDIST(H14)-NORMSDIST(I14)</f>
        <v>0.1286205842833151</v>
      </c>
      <c r="K14" s="5">
        <f>+$B$4*J14</f>
        <v>3.8586175284994533</v>
      </c>
      <c r="L14" s="5">
        <f>+((K14-G14)^2)/K14</f>
        <v>4.444868828946027</v>
      </c>
    </row>
    <row r="15" spans="1:14">
      <c r="B15" t="s">
        <v>23</v>
      </c>
      <c r="E15" s="5">
        <f>+F14</f>
        <v>601.66666666666663</v>
      </c>
      <c r="F15" s="21">
        <f t="shared" ref="F15:F19" si="0">+E15+$B$9</f>
        <v>603.33333333333326</v>
      </c>
      <c r="G15" s="3">
        <f>+COUNTIF($E$3:$N$8,"&lt;="&amp;F15)-SUM($G$14:G14)</f>
        <v>7</v>
      </c>
      <c r="H15" s="5">
        <f t="shared" ref="H15:H19" si="1">+(F15-$B$11)/$B$12</f>
        <v>-0.21032020408237248</v>
      </c>
      <c r="I15" s="5">
        <f t="shared" ref="I15:I19" si="2">+(E15-$B$11)/$B$12</f>
        <v>-0.76379442535166842</v>
      </c>
      <c r="J15" s="5">
        <f t="shared" ref="J15:J19" si="3">+NORMSDIST(H15)-NORMSDIST(I15)</f>
        <v>0.19421400396512564</v>
      </c>
      <c r="K15" s="5">
        <f t="shared" ref="K15:K19" si="4">+$B$4*J15</f>
        <v>5.8264201189537692</v>
      </c>
      <c r="L15" s="5">
        <f t="shared" ref="L15:L18" si="5">+((K15-G15)^2)/K15</f>
        <v>0.23638695958708184</v>
      </c>
    </row>
    <row r="16" spans="1:14">
      <c r="B16" t="s">
        <v>24</v>
      </c>
      <c r="E16" s="5">
        <f t="shared" ref="E16:E19" si="6">+F15</f>
        <v>603.33333333333326</v>
      </c>
      <c r="F16" s="5">
        <f t="shared" si="0"/>
        <v>604.99999999999989</v>
      </c>
      <c r="G16" s="3">
        <f>+COUNTIF($E$3:$N$8,"&lt;="&amp;F16)-SUM($G$14:G15)</f>
        <v>5</v>
      </c>
      <c r="H16" s="5">
        <f t="shared" si="1"/>
        <v>0.34315401718692345</v>
      </c>
      <c r="I16" s="5">
        <f t="shared" si="2"/>
        <v>-0.21032020408237248</v>
      </c>
      <c r="J16" s="5">
        <f t="shared" si="3"/>
        <v>0.217549818524225</v>
      </c>
      <c r="K16" s="5">
        <f t="shared" si="4"/>
        <v>6.5264945557267504</v>
      </c>
      <c r="L16" s="5">
        <f t="shared" si="5"/>
        <v>0.35703479237851504</v>
      </c>
    </row>
    <row r="17" spans="5:12">
      <c r="E17" s="21">
        <f t="shared" si="6"/>
        <v>604.99999999999989</v>
      </c>
      <c r="F17" s="5">
        <f t="shared" si="0"/>
        <v>606.66666666666652</v>
      </c>
      <c r="G17" s="3">
        <f>+COUNTIF($E$3:$N$8,"&lt;="&amp;F17)-SUM($G$14:G16)</f>
        <v>4</v>
      </c>
      <c r="H17" s="5">
        <f t="shared" si="1"/>
        <v>0.89662823845621942</v>
      </c>
      <c r="I17" s="5">
        <f t="shared" si="2"/>
        <v>0.34315401718692345</v>
      </c>
      <c r="J17" s="5">
        <f t="shared" si="3"/>
        <v>0.18078263548472595</v>
      </c>
      <c r="K17" s="5">
        <f t="shared" si="4"/>
        <v>5.4234790645417785</v>
      </c>
      <c r="L17" s="5">
        <f t="shared" si="5"/>
        <v>0.37361491084873127</v>
      </c>
    </row>
    <row r="18" spans="5:12">
      <c r="E18" s="19">
        <f t="shared" si="6"/>
        <v>606.66666666666652</v>
      </c>
      <c r="F18" s="19">
        <f t="shared" si="0"/>
        <v>608.33333333333314</v>
      </c>
      <c r="G18" s="20">
        <f>+COUNTIF($E$3:$N$8,"&lt;="&amp;F18)-SUM($G$14:G17)</f>
        <v>3</v>
      </c>
      <c r="H18" s="19">
        <f t="shared" si="1"/>
        <v>1.4501024597255152</v>
      </c>
      <c r="I18" s="19">
        <f t="shared" si="2"/>
        <v>0.89662823845621942</v>
      </c>
      <c r="J18" s="19">
        <f>+NORMSDIST(H18)-NORMSDIST(I18)</f>
        <v>0.11144368765925972</v>
      </c>
      <c r="K18" s="19">
        <f t="shared" si="4"/>
        <v>3.3433106297777915</v>
      </c>
      <c r="L18" s="19">
        <f t="shared" si="5"/>
        <v>3.5253137255229362E-2</v>
      </c>
    </row>
    <row r="19" spans="5:12">
      <c r="E19" s="19">
        <f t="shared" si="6"/>
        <v>608.33333333333314</v>
      </c>
      <c r="F19" s="21">
        <f t="shared" si="0"/>
        <v>609.99999999999977</v>
      </c>
      <c r="G19" s="20">
        <f>+COUNTIF($E$3:$N$8,"&lt;="&amp;F19)-SUM($G$14:G18)</f>
        <v>3</v>
      </c>
      <c r="H19" s="19">
        <f t="shared" si="1"/>
        <v>2.0035766809948115</v>
      </c>
      <c r="I19" s="19">
        <f t="shared" si="2"/>
        <v>1.4501024597255152</v>
      </c>
      <c r="J19" s="19">
        <f t="shared" si="3"/>
        <v>5.0957261715981028E-2</v>
      </c>
      <c r="K19" s="19">
        <f t="shared" si="4"/>
        <v>1.5287178514794308</v>
      </c>
      <c r="L19" s="19">
        <f>+((K19-G19)^2)/K19</f>
        <v>1.4160043715460127</v>
      </c>
    </row>
    <row r="20" spans="5:12">
      <c r="K20" s="26"/>
    </row>
    <row r="22" spans="5:12">
      <c r="G22" s="6">
        <f>+SUM(G14:G21)</f>
        <v>30</v>
      </c>
      <c r="H22" s="13"/>
      <c r="I22" s="13"/>
      <c r="K22" s="4" t="s">
        <v>12</v>
      </c>
      <c r="L22" s="7">
        <f>+SUM(L14:L21)</f>
        <v>6.863163000561598</v>
      </c>
    </row>
    <row r="25" spans="5:12">
      <c r="E25" s="3" t="s">
        <v>6</v>
      </c>
      <c r="F25" s="3" t="s">
        <v>7</v>
      </c>
      <c r="G25" s="3" t="s">
        <v>8</v>
      </c>
      <c r="H25" s="3" t="s">
        <v>18</v>
      </c>
      <c r="I25" s="3" t="s">
        <v>19</v>
      </c>
      <c r="J25" s="3" t="s">
        <v>9</v>
      </c>
      <c r="K25" s="3" t="s">
        <v>10</v>
      </c>
      <c r="L25" s="3" t="s">
        <v>11</v>
      </c>
    </row>
    <row r="26" spans="5:12">
      <c r="E26" s="5">
        <v>600</v>
      </c>
      <c r="F26" s="5">
        <v>603</v>
      </c>
      <c r="G26" s="5">
        <f>SUM(G14:G15)</f>
        <v>15</v>
      </c>
      <c r="H26" s="5">
        <f>SUM(H14:H15)</f>
        <v>-0.97411462943404092</v>
      </c>
      <c r="I26" s="5">
        <f>SUM(I14:I15)</f>
        <v>-2.0810630719726326</v>
      </c>
      <c r="J26" s="5">
        <f>SUM(J14:J15)</f>
        <v>0.32283458824844075</v>
      </c>
      <c r="K26" s="5">
        <f>SUM(K14:K15)</f>
        <v>9.6850376474532229</v>
      </c>
      <c r="L26" s="5">
        <f>+((K26-G26)^2)/K26</f>
        <v>2.9167490966251308</v>
      </c>
    </row>
    <row r="27" spans="5:12">
      <c r="E27" s="5">
        <v>603.33333333333326</v>
      </c>
      <c r="F27" s="5">
        <v>604.99999999999989</v>
      </c>
      <c r="G27" s="5">
        <v>4</v>
      </c>
      <c r="H27" s="5">
        <v>0.62419281706001351</v>
      </c>
      <c r="I27" s="5">
        <v>7.6655258235413387E-2</v>
      </c>
      <c r="J27" s="5">
        <v>0.20319841747488021</v>
      </c>
      <c r="K27" s="5">
        <v>6.0959525242464068</v>
      </c>
      <c r="L27" s="5">
        <f t="shared" ref="L27" si="7">+((K27-G27)^2)/K27</f>
        <v>0.72064488140644711</v>
      </c>
    </row>
    <row r="28" spans="5:12">
      <c r="E28" s="5">
        <v>605</v>
      </c>
      <c r="F28" s="5">
        <v>610</v>
      </c>
      <c r="G28" s="5">
        <f>SUM(G17:G19)</f>
        <v>10</v>
      </c>
      <c r="H28" s="5">
        <f>SUM(H17:H19)</f>
        <v>4.3503073791765461</v>
      </c>
      <c r="I28" s="5">
        <f>SUM(I17:I19)</f>
        <v>2.6898847153686578</v>
      </c>
      <c r="J28" s="5">
        <f>SUM(J17:J19)</f>
        <v>0.34318358485996669</v>
      </c>
      <c r="K28" s="5">
        <f>SUM(K17:K19)</f>
        <v>10.295507545799001</v>
      </c>
      <c r="L28" s="5">
        <f>+((K28-G28)^2)/K28</f>
        <v>8.4818265865660002E-3</v>
      </c>
    </row>
    <row r="31" spans="5:12">
      <c r="E31" s="9"/>
      <c r="F31" s="9"/>
      <c r="G31" s="10"/>
      <c r="H31" s="9"/>
      <c r="I31" s="9"/>
      <c r="J31" s="9"/>
      <c r="K31" s="7" t="s">
        <v>12</v>
      </c>
      <c r="L31" s="7">
        <f>+SUM(L26:L29)</f>
        <v>3.6458758046181439</v>
      </c>
    </row>
    <row r="32" spans="5:12">
      <c r="E32" s="9"/>
      <c r="F32" s="9"/>
      <c r="G32" s="9"/>
      <c r="H32" s="9"/>
      <c r="I32" s="9"/>
      <c r="J32" s="9"/>
      <c r="K32" s="9"/>
      <c r="L32" s="9"/>
    </row>
    <row r="33" spans="5:12">
      <c r="E33" s="9"/>
      <c r="F33" s="9"/>
      <c r="G33" s="9"/>
      <c r="H33" s="9"/>
      <c r="I33" s="9"/>
      <c r="J33" s="9"/>
      <c r="K33" s="9" t="s">
        <v>20</v>
      </c>
      <c r="L33" s="23">
        <v>3.8410000000000002</v>
      </c>
    </row>
    <row r="34" spans="5:12">
      <c r="L34" t="str">
        <f>+IF(L31&lt;=L33,"H0 SE ACEPTA","H0 SE RECHAZA")</f>
        <v>H0 SE ACEPTA</v>
      </c>
    </row>
  </sheetData>
  <mergeCells count="1">
    <mergeCell ref="D1:I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04661-3F2E-481F-9534-BD2735A9C373}">
  <sheetPr>
    <tabColor rgb="FFFF0000"/>
  </sheetPr>
  <dimension ref="A1:N35"/>
  <sheetViews>
    <sheetView topLeftCell="A16" zoomScaleNormal="100" workbookViewId="0">
      <selection activeCell="E3" sqref="E3:N5"/>
    </sheetView>
  </sheetViews>
  <sheetFormatPr baseColWidth="10" defaultRowHeight="15.75"/>
  <cols>
    <col min="2" max="2" width="11" bestFit="1" customWidth="1"/>
    <col min="3" max="3" width="11.625" bestFit="1" customWidth="1"/>
    <col min="4" max="4" width="11" bestFit="1" customWidth="1"/>
    <col min="5" max="5" width="11.625" bestFit="1" customWidth="1"/>
    <col min="6" max="6" width="11" bestFit="1" customWidth="1"/>
    <col min="7" max="7" width="11.5" bestFit="1" customWidth="1"/>
    <col min="8" max="8" width="11.625" bestFit="1" customWidth="1"/>
    <col min="9" max="9" width="11.875" customWidth="1"/>
    <col min="10" max="10" width="14.875" customWidth="1"/>
    <col min="11" max="11" width="11.625" bestFit="1" customWidth="1"/>
  </cols>
  <sheetData>
    <row r="1" spans="1:14">
      <c r="D1" s="29" t="s">
        <v>39</v>
      </c>
      <c r="E1" s="29"/>
      <c r="F1" s="29"/>
      <c r="G1" s="29"/>
      <c r="H1" s="29"/>
    </row>
    <row r="3" spans="1:14">
      <c r="E3" s="17">
        <v>605</v>
      </c>
      <c r="F3" s="17">
        <v>606</v>
      </c>
      <c r="G3" s="17">
        <v>607</v>
      </c>
      <c r="H3" s="17">
        <v>603</v>
      </c>
      <c r="I3" s="17">
        <v>604</v>
      </c>
      <c r="J3" s="17">
        <v>605</v>
      </c>
      <c r="K3" s="17">
        <v>606</v>
      </c>
      <c r="L3" s="17">
        <v>607</v>
      </c>
      <c r="M3" s="17">
        <v>608</v>
      </c>
      <c r="N3" s="17">
        <v>609</v>
      </c>
    </row>
    <row r="4" spans="1:14">
      <c r="A4" t="s">
        <v>0</v>
      </c>
      <c r="B4">
        <v>30</v>
      </c>
      <c r="E4" s="17">
        <v>602</v>
      </c>
      <c r="F4" s="17">
        <v>601</v>
      </c>
      <c r="G4" s="17">
        <v>600</v>
      </c>
      <c r="H4" s="17">
        <v>601</v>
      </c>
      <c r="I4" s="17">
        <v>602</v>
      </c>
      <c r="J4" s="17">
        <v>600</v>
      </c>
      <c r="K4" s="17">
        <v>605</v>
      </c>
      <c r="L4" s="17">
        <v>603</v>
      </c>
      <c r="M4" s="17">
        <v>606</v>
      </c>
      <c r="N4" s="17">
        <v>606</v>
      </c>
    </row>
    <row r="5" spans="1:14">
      <c r="A5" t="s">
        <v>1</v>
      </c>
      <c r="B5">
        <v>6</v>
      </c>
      <c r="C5" s="1"/>
      <c r="E5" s="17">
        <v>601</v>
      </c>
      <c r="F5" s="17">
        <v>600</v>
      </c>
      <c r="G5" s="17">
        <v>603</v>
      </c>
      <c r="H5" s="17">
        <v>609</v>
      </c>
      <c r="I5" s="17">
        <v>610</v>
      </c>
      <c r="J5" s="17">
        <v>600</v>
      </c>
      <c r="K5" s="17">
        <v>605</v>
      </c>
      <c r="L5" s="17">
        <v>600</v>
      </c>
      <c r="M5" s="17">
        <v>602</v>
      </c>
      <c r="N5" s="17">
        <v>603</v>
      </c>
    </row>
    <row r="6" spans="1:14">
      <c r="A6" t="s">
        <v>2</v>
      </c>
      <c r="B6" s="1">
        <f>+MIN($E$3:$N$8)</f>
        <v>600</v>
      </c>
    </row>
    <row r="7" spans="1:14">
      <c r="A7" t="s">
        <v>3</v>
      </c>
      <c r="B7" s="1">
        <f>+MAX($E$3:$N$8)</f>
        <v>610</v>
      </c>
      <c r="E7" t="s">
        <v>30</v>
      </c>
    </row>
    <row r="8" spans="1:14">
      <c r="A8" t="s">
        <v>4</v>
      </c>
      <c r="B8" s="1">
        <f>+B7-B6</f>
        <v>10</v>
      </c>
      <c r="E8" t="s">
        <v>31</v>
      </c>
    </row>
    <row r="9" spans="1:14">
      <c r="A9" t="s">
        <v>5</v>
      </c>
      <c r="B9" s="1">
        <f>+B8/B5</f>
        <v>1.6666666666666667</v>
      </c>
    </row>
    <row r="10" spans="1:14">
      <c r="E10" t="s">
        <v>35</v>
      </c>
    </row>
    <row r="11" spans="1:14">
      <c r="A11" t="s">
        <v>13</v>
      </c>
      <c r="B11" s="1">
        <f>+AVERAGE(E3:N5)</f>
        <v>603.9666666666667</v>
      </c>
    </row>
    <row r="12" spans="1:14">
      <c r="A12" t="s">
        <v>14</v>
      </c>
      <c r="B12" s="1">
        <f>1/B11</f>
        <v>1.6557205143771731E-3</v>
      </c>
    </row>
    <row r="13" spans="1:14">
      <c r="E13" s="3" t="s">
        <v>6</v>
      </c>
      <c r="F13" s="3" t="s">
        <v>7</v>
      </c>
      <c r="G13" s="3" t="s">
        <v>8</v>
      </c>
      <c r="H13" s="3" t="s">
        <v>9</v>
      </c>
      <c r="I13" s="3" t="s">
        <v>10</v>
      </c>
      <c r="J13" s="3" t="s">
        <v>11</v>
      </c>
    </row>
    <row r="14" spans="1:14">
      <c r="E14" s="19">
        <f>+B6</f>
        <v>600</v>
      </c>
      <c r="F14" s="19">
        <f>+E14+$B$9</f>
        <v>601.66666666666663</v>
      </c>
      <c r="G14" s="20">
        <f>+COUNTIF($E$3:$N$8,"&lt;="&amp;F14)</f>
        <v>8</v>
      </c>
      <c r="H14" s="24">
        <f>+EXP(-$B$12*E14)-EXP(-$B$12*F14)</f>
        <v>1.020456560563876E-3</v>
      </c>
      <c r="I14" s="19">
        <f>+$B$4*H14</f>
        <v>3.061369681691628E-2</v>
      </c>
      <c r="J14" s="19">
        <f>+((I14-G14)^2)/I14</f>
        <v>2074.5981260998074</v>
      </c>
    </row>
    <row r="15" spans="1:14">
      <c r="B15" t="s">
        <v>21</v>
      </c>
      <c r="E15" s="19">
        <f>+F14</f>
        <v>601.66666666666663</v>
      </c>
      <c r="F15" s="19">
        <f t="shared" ref="F15:F19" si="0">+E15+$B$9</f>
        <v>603.33333333333326</v>
      </c>
      <c r="G15" s="20">
        <f>+COUNTIF($E$3:$N$8,"&lt;="&amp;F15)-SUM($G$14:G14)</f>
        <v>7</v>
      </c>
      <c r="H15" s="24">
        <f t="shared" ref="H15:H19" si="1">+EXP(-$B$12*E15)-EXP(-$B$12*F15)</f>
        <v>1.0176444576265875E-3</v>
      </c>
      <c r="I15" s="19">
        <f t="shared" ref="I15:I19" si="2">+$B$4*H15</f>
        <v>3.0529333728797625E-2</v>
      </c>
      <c r="J15" s="19">
        <f t="shared" ref="J15:J19" si="3">+((I15-G15)^2)/I15</f>
        <v>1591.0442658038244</v>
      </c>
    </row>
    <row r="16" spans="1:14">
      <c r="B16" t="s">
        <v>22</v>
      </c>
      <c r="E16" s="19">
        <f t="shared" ref="E16:E19" si="4">+F15</f>
        <v>603.33333333333326</v>
      </c>
      <c r="F16" s="19">
        <f t="shared" si="0"/>
        <v>604.99999999999989</v>
      </c>
      <c r="G16" s="20">
        <f>+COUNTIF($E$3:$N$8,"&lt;="&amp;F16)-SUM($G$14:G15)</f>
        <v>5</v>
      </c>
      <c r="H16" s="24">
        <f t="shared" si="1"/>
        <v>1.0148401040861454E-3</v>
      </c>
      <c r="I16" s="19">
        <f t="shared" si="2"/>
        <v>3.0445203122584363E-2</v>
      </c>
      <c r="J16" s="19">
        <f t="shared" si="3"/>
        <v>811.177865351386</v>
      </c>
    </row>
    <row r="17" spans="5:10">
      <c r="E17" s="19">
        <f t="shared" si="4"/>
        <v>604.99999999999989</v>
      </c>
      <c r="F17" s="19">
        <f t="shared" si="0"/>
        <v>606.66666666666652</v>
      </c>
      <c r="G17" s="20">
        <f>+COUNTIF($E$3:$N$8,"&lt;="&amp;F17)-SUM($G$14:G16)</f>
        <v>4</v>
      </c>
      <c r="H17" s="24">
        <f t="shared" si="1"/>
        <v>1.012043478587521E-3</v>
      </c>
      <c r="I17" s="19">
        <f t="shared" si="2"/>
        <v>3.0361304357625629E-2</v>
      </c>
      <c r="J17" s="19">
        <f t="shared" si="3"/>
        <v>519.01694302482963</v>
      </c>
    </row>
    <row r="18" spans="5:10">
      <c r="E18" s="19">
        <f t="shared" si="4"/>
        <v>606.66666666666652</v>
      </c>
      <c r="F18" s="19">
        <f t="shared" si="0"/>
        <v>608.33333333333314</v>
      </c>
      <c r="G18" s="20">
        <f>+COUNTIF($E$3:$N$8,"&lt;="&amp;F18)-SUM($G$14:G17)</f>
        <v>3</v>
      </c>
      <c r="H18" s="24">
        <f t="shared" si="1"/>
        <v>1.0092545598340275E-3</v>
      </c>
      <c r="I18" s="19">
        <f t="shared" si="2"/>
        <v>3.0277636795020824E-2</v>
      </c>
      <c r="J18" s="19">
        <f t="shared" si="3"/>
        <v>291.27936814309419</v>
      </c>
    </row>
    <row r="19" spans="5:10">
      <c r="E19" s="19">
        <f t="shared" si="4"/>
        <v>608.33333333333314</v>
      </c>
      <c r="F19" s="19">
        <f t="shared" si="0"/>
        <v>609.99999999999977</v>
      </c>
      <c r="G19" s="20">
        <f>+COUNTIF($E$3:$N$8,"&lt;="&amp;F19)-SUM($G$14:G18)</f>
        <v>3</v>
      </c>
      <c r="H19" s="24">
        <f t="shared" si="1"/>
        <v>1.0064733265882086E-3</v>
      </c>
      <c r="I19" s="19">
        <f t="shared" si="2"/>
        <v>3.0194199797646259E-2</v>
      </c>
      <c r="J19" s="19">
        <f t="shared" si="3"/>
        <v>292.10068655646484</v>
      </c>
    </row>
    <row r="20" spans="5:10">
      <c r="I20" s="1"/>
    </row>
    <row r="22" spans="5:10">
      <c r="G22" s="6">
        <f>+SUM(G14:G21)</f>
        <v>30</v>
      </c>
      <c r="I22" s="4" t="s">
        <v>12</v>
      </c>
      <c r="J22" s="7">
        <f>+SUM(J14:J21)</f>
        <v>5579.2172549794059</v>
      </c>
    </row>
    <row r="26" spans="5:10">
      <c r="E26" s="3" t="s">
        <v>6</v>
      </c>
      <c r="F26" s="3" t="s">
        <v>7</v>
      </c>
      <c r="G26" s="3" t="s">
        <v>8</v>
      </c>
      <c r="H26" s="3" t="s">
        <v>9</v>
      </c>
      <c r="I26" s="3" t="s">
        <v>10</v>
      </c>
      <c r="J26" s="3" t="s">
        <v>11</v>
      </c>
    </row>
    <row r="27" spans="5:10">
      <c r="E27" s="19">
        <v>594</v>
      </c>
      <c r="F27" s="5">
        <v>610</v>
      </c>
      <c r="G27" s="3">
        <f>SUM(G14:G19)</f>
        <v>30</v>
      </c>
      <c r="H27" s="25">
        <f>SUM(H14:H19)</f>
        <v>6.080712487286366E-3</v>
      </c>
      <c r="I27" s="5">
        <f>SUM(I14:I19)</f>
        <v>0.18242137461859098</v>
      </c>
      <c r="J27" s="5">
        <f>+((I27-G27)^2)/I27</f>
        <v>4873.8147979627893</v>
      </c>
    </row>
    <row r="31" spans="5:10">
      <c r="E31" s="9"/>
      <c r="F31" s="10"/>
      <c r="G31" s="11"/>
      <c r="H31" s="12"/>
      <c r="I31" s="8" t="s">
        <v>12</v>
      </c>
      <c r="J31" s="7">
        <f>+SUM(J27:J28)</f>
        <v>4873.8147979627893</v>
      </c>
    </row>
    <row r="32" spans="5:10">
      <c r="E32" s="9"/>
      <c r="F32" s="10"/>
      <c r="G32" s="11"/>
      <c r="H32" s="12"/>
      <c r="I32" s="12"/>
      <c r="J32" s="9"/>
    </row>
    <row r="33" spans="5:10">
      <c r="E33" s="9"/>
      <c r="F33" s="10"/>
      <c r="G33" s="11"/>
      <c r="H33" s="12"/>
      <c r="I33" t="s">
        <v>15</v>
      </c>
      <c r="J33" s="23">
        <v>3.8410000000000002</v>
      </c>
    </row>
    <row r="34" spans="5:10">
      <c r="E34" s="9"/>
      <c r="F34" s="10"/>
      <c r="G34" s="11"/>
      <c r="H34" s="12"/>
      <c r="I34" s="12"/>
      <c r="J34" s="9" t="str">
        <f>+IF(J31&lt;=J33,"H0 SE ACEPTA","H0 SE RECHAZA")</f>
        <v>H0 SE RECHAZA</v>
      </c>
    </row>
    <row r="35" spans="5:10">
      <c r="H35" s="1"/>
      <c r="I35" s="1"/>
    </row>
  </sheetData>
  <mergeCells count="1">
    <mergeCell ref="D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9AFBC-CE07-47A1-9FAE-C8164076E56C}">
  <dimension ref="A1:N25"/>
  <sheetViews>
    <sheetView topLeftCell="A16" zoomScaleNormal="100" workbookViewId="0">
      <selection activeCell="E3" sqref="E3:N5"/>
    </sheetView>
  </sheetViews>
  <sheetFormatPr baseColWidth="10" defaultRowHeight="15.75"/>
  <cols>
    <col min="2" max="2" width="11" bestFit="1" customWidth="1"/>
    <col min="3" max="3" width="11.625" bestFit="1" customWidth="1"/>
    <col min="4" max="4" width="11" bestFit="1" customWidth="1"/>
    <col min="5" max="5" width="11.625" bestFit="1" customWidth="1"/>
    <col min="6" max="6" width="11" bestFit="1" customWidth="1"/>
    <col min="7" max="7" width="11.5" bestFit="1" customWidth="1"/>
    <col min="8" max="8" width="11.625" bestFit="1" customWidth="1"/>
    <col min="9" max="9" width="11.875" customWidth="1"/>
    <col min="10" max="10" width="13.875" customWidth="1"/>
    <col min="11" max="11" width="11.625" bestFit="1" customWidth="1"/>
  </cols>
  <sheetData>
    <row r="1" spans="1:14">
      <c r="C1" s="29" t="s">
        <v>38</v>
      </c>
      <c r="D1" s="29"/>
      <c r="E1" s="29"/>
      <c r="F1" s="29"/>
      <c r="G1" s="29"/>
      <c r="H1" s="29"/>
    </row>
    <row r="3" spans="1:14">
      <c r="E3" s="17">
        <v>605</v>
      </c>
      <c r="F3" s="17">
        <v>606</v>
      </c>
      <c r="G3" s="17">
        <v>607</v>
      </c>
      <c r="H3" s="17">
        <v>603</v>
      </c>
      <c r="I3" s="17">
        <v>604</v>
      </c>
      <c r="J3" s="17">
        <v>605</v>
      </c>
      <c r="K3" s="17">
        <v>606</v>
      </c>
      <c r="L3" s="17">
        <v>607</v>
      </c>
      <c r="M3" s="17">
        <v>608</v>
      </c>
      <c r="N3" s="17">
        <v>609</v>
      </c>
    </row>
    <row r="4" spans="1:14">
      <c r="A4" t="s">
        <v>0</v>
      </c>
      <c r="B4">
        <v>30</v>
      </c>
      <c r="E4" s="17">
        <v>602</v>
      </c>
      <c r="F4" s="17">
        <v>601</v>
      </c>
      <c r="G4" s="17">
        <v>600</v>
      </c>
      <c r="H4" s="17">
        <v>601</v>
      </c>
      <c r="I4" s="17">
        <v>602</v>
      </c>
      <c r="J4" s="17">
        <v>600</v>
      </c>
      <c r="K4" s="17">
        <v>605</v>
      </c>
      <c r="L4" s="17">
        <v>603</v>
      </c>
      <c r="M4" s="17">
        <v>606</v>
      </c>
      <c r="N4" s="17">
        <v>606</v>
      </c>
    </row>
    <row r="5" spans="1:14">
      <c r="A5" t="s">
        <v>1</v>
      </c>
      <c r="B5" s="16">
        <v>6</v>
      </c>
      <c r="C5" s="1"/>
      <c r="E5" s="17">
        <v>601</v>
      </c>
      <c r="F5" s="17">
        <v>600</v>
      </c>
      <c r="G5" s="17">
        <v>603</v>
      </c>
      <c r="H5" s="17">
        <v>609</v>
      </c>
      <c r="I5" s="17">
        <v>610</v>
      </c>
      <c r="J5" s="17">
        <v>600</v>
      </c>
      <c r="K5" s="17">
        <v>605</v>
      </c>
      <c r="L5" s="17">
        <v>600</v>
      </c>
      <c r="M5" s="17">
        <v>602</v>
      </c>
      <c r="N5" s="17">
        <v>603</v>
      </c>
    </row>
    <row r="6" spans="1:14">
      <c r="A6" t="s">
        <v>2</v>
      </c>
      <c r="B6" s="1">
        <f>+MIN($E$3:$N$8)</f>
        <v>600</v>
      </c>
    </row>
    <row r="7" spans="1:14">
      <c r="A7" t="s">
        <v>3</v>
      </c>
      <c r="B7" s="1">
        <f>+MAX($E$3:$N$8)</f>
        <v>610</v>
      </c>
      <c r="E7" t="s">
        <v>28</v>
      </c>
    </row>
    <row r="8" spans="1:14">
      <c r="A8" t="s">
        <v>4</v>
      </c>
      <c r="B8" s="1">
        <f>+B7-B6</f>
        <v>10</v>
      </c>
      <c r="E8" t="s">
        <v>27</v>
      </c>
    </row>
    <row r="9" spans="1:14">
      <c r="A9" t="s">
        <v>5</v>
      </c>
      <c r="B9" s="1">
        <f>+B8/B5</f>
        <v>1.6666666666666667</v>
      </c>
    </row>
    <row r="10" spans="1:14">
      <c r="E10" t="s">
        <v>29</v>
      </c>
    </row>
    <row r="13" spans="1:14">
      <c r="E13" s="3" t="s">
        <v>6</v>
      </c>
      <c r="F13" s="3" t="s">
        <v>7</v>
      </c>
      <c r="G13" s="3" t="s">
        <v>8</v>
      </c>
      <c r="H13" s="3" t="s">
        <v>9</v>
      </c>
      <c r="I13" s="3" t="s">
        <v>10</v>
      </c>
      <c r="J13" s="3" t="s">
        <v>11</v>
      </c>
    </row>
    <row r="14" spans="1:14">
      <c r="E14" s="5">
        <f>+B6</f>
        <v>600</v>
      </c>
      <c r="F14" s="5">
        <f>+E14+$B$9</f>
        <v>601.66666666666663</v>
      </c>
      <c r="G14" s="3">
        <f>COUNTIF($E$3:$N$5,"&lt;="&amp;F14)</f>
        <v>8</v>
      </c>
      <c r="H14" s="3">
        <f>+(F14-E14)/($B$7-$B$6)</f>
        <v>0.16666666666666288</v>
      </c>
      <c r="I14" s="3">
        <f>+$B$4*H14</f>
        <v>4.9999999999998863</v>
      </c>
      <c r="J14" s="5">
        <f>+((I14-G14)^2)/I14</f>
        <v>1.8000000000001775</v>
      </c>
    </row>
    <row r="15" spans="1:14">
      <c r="E15" s="5">
        <f>+F14</f>
        <v>601.66666666666663</v>
      </c>
      <c r="F15" s="5">
        <f t="shared" ref="F15:F19" si="0">+E15+$B$9</f>
        <v>603.33333333333326</v>
      </c>
      <c r="G15" s="17">
        <f>COUNTIF($E$3:$N$5,"&lt;="&amp;F15)-SUM($G$14:G14)</f>
        <v>7</v>
      </c>
      <c r="H15" s="3">
        <f t="shared" ref="H15:H19" si="1">+(F15-E15)/($B$7-$B$6)</f>
        <v>0.16666666666666288</v>
      </c>
      <c r="I15" s="3">
        <f t="shared" ref="I15:I19" si="2">+$B$4*H15</f>
        <v>4.9999999999998863</v>
      </c>
      <c r="J15" s="5">
        <f>+((I15-G15)^2)/I15</f>
        <v>0.80000000000010918</v>
      </c>
    </row>
    <row r="16" spans="1:14">
      <c r="E16" s="5">
        <f t="shared" ref="E16:E18" si="3">+F15</f>
        <v>603.33333333333326</v>
      </c>
      <c r="F16" s="5">
        <f t="shared" si="0"/>
        <v>604.99999999999989</v>
      </c>
      <c r="G16" s="17">
        <f>COUNTIF($E$3:N6,"&lt;="&amp;F16)-SUM($G$14:G15)</f>
        <v>5</v>
      </c>
      <c r="H16" s="3">
        <f t="shared" si="1"/>
        <v>0.16666666666666288</v>
      </c>
      <c r="I16" s="3">
        <f t="shared" si="2"/>
        <v>4.9999999999998863</v>
      </c>
      <c r="J16" s="5">
        <f t="shared" ref="J16:J19" si="4">+((I16-G16)^2)/I16</f>
        <v>2.5849394142282701E-27</v>
      </c>
    </row>
    <row r="17" spans="5:10">
      <c r="E17" s="5">
        <f t="shared" si="3"/>
        <v>604.99999999999989</v>
      </c>
      <c r="F17" s="5">
        <f t="shared" si="0"/>
        <v>606.66666666666652</v>
      </c>
      <c r="G17" s="17">
        <f>COUNTIF($E$3:$N$5,"&lt;="&amp;F17)-SUM($G$14:G16)</f>
        <v>4</v>
      </c>
      <c r="H17" s="3">
        <f t="shared" si="1"/>
        <v>0.16666666666666288</v>
      </c>
      <c r="I17" s="3">
        <f t="shared" si="2"/>
        <v>4.9999999999998863</v>
      </c>
      <c r="J17" s="5">
        <f t="shared" si="4"/>
        <v>0.19999999999995907</v>
      </c>
    </row>
    <row r="18" spans="5:10">
      <c r="E18" s="5">
        <f t="shared" si="3"/>
        <v>606.66666666666652</v>
      </c>
      <c r="F18" s="5">
        <f t="shared" si="0"/>
        <v>608.33333333333314</v>
      </c>
      <c r="G18" s="17">
        <f>COUNTIF($E$3:$N$5,"&lt;="&amp;F18)-SUM($G$14:G17)</f>
        <v>3</v>
      </c>
      <c r="H18" s="3">
        <f t="shared" si="1"/>
        <v>0.16666666666666288</v>
      </c>
      <c r="I18" s="3">
        <f t="shared" si="2"/>
        <v>4.9999999999998863</v>
      </c>
      <c r="J18" s="5">
        <f t="shared" si="4"/>
        <v>0.79999999999992721</v>
      </c>
    </row>
    <row r="19" spans="5:10">
      <c r="E19" s="5">
        <f>F18</f>
        <v>608.33333333333314</v>
      </c>
      <c r="F19" s="18">
        <f t="shared" si="0"/>
        <v>609.99999999999977</v>
      </c>
      <c r="G19" s="17">
        <f>COUNTIF($E$3:$N$5,"&lt;="&amp;F19)-SUM($G$14:G18)</f>
        <v>3</v>
      </c>
      <c r="H19" s="6">
        <f t="shared" si="1"/>
        <v>0.16666666666666288</v>
      </c>
      <c r="I19" s="6">
        <f t="shared" si="2"/>
        <v>4.9999999999998863</v>
      </c>
      <c r="J19" s="5">
        <f t="shared" si="4"/>
        <v>0.79999999999992721</v>
      </c>
    </row>
    <row r="22" spans="5:10">
      <c r="G22" s="6">
        <f>+SUM(G14:G19)</f>
        <v>30</v>
      </c>
      <c r="I22" s="4" t="s">
        <v>12</v>
      </c>
      <c r="J22" s="7">
        <f>+SUM(J14:J21)</f>
        <v>4.4000000000000998</v>
      </c>
    </row>
    <row r="24" spans="5:10">
      <c r="I24" t="s">
        <v>15</v>
      </c>
      <c r="J24" s="23">
        <v>11.07</v>
      </c>
    </row>
    <row r="25" spans="5:10">
      <c r="J25" t="str">
        <f>+IF(J22&lt;=J24,"H0 SE ACEPTA","H0 SE RECHAZA")</f>
        <v>H0 SE ACEPTA</v>
      </c>
    </row>
  </sheetData>
  <mergeCells count="1">
    <mergeCell ref="C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Normal Galleta fria</vt:lpstr>
      <vt:lpstr>Exponencial galleta fria</vt:lpstr>
      <vt:lpstr> Uniforme Galleta fria</vt:lpstr>
      <vt:lpstr>Normal Galleta enfriada</vt:lpstr>
      <vt:lpstr>Exponencial galleta enfriada</vt:lpstr>
      <vt:lpstr> Uniforme Galleta enfriada</vt:lpstr>
      <vt:lpstr>Normal Galleta bañada</vt:lpstr>
      <vt:lpstr>Exponencial galleta bañada</vt:lpstr>
      <vt:lpstr> Uniforme Galleta bañada</vt:lpstr>
      <vt:lpstr>Normal Galleta horneada</vt:lpstr>
      <vt:lpstr>Exponencial galleta Horneada</vt:lpstr>
      <vt:lpstr> Uniforme Galleta Horneada</vt:lpstr>
      <vt:lpstr>Normal Galleta</vt:lpstr>
      <vt:lpstr>Exponencial galleta</vt:lpstr>
      <vt:lpstr> Uniforme Galleta</vt:lpstr>
      <vt:lpstr> Uniforme masa</vt:lpstr>
      <vt:lpstr>Exponencial masa</vt:lpstr>
      <vt:lpstr>Normal masa</vt:lpstr>
      <vt:lpstr> Uniforme amasado</vt:lpstr>
      <vt:lpstr>Exponencial amasado</vt:lpstr>
      <vt:lpstr>Normal amasado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Camilo Moreno Espinosa</dc:creator>
  <cp:lastModifiedBy>Juan</cp:lastModifiedBy>
  <dcterms:created xsi:type="dcterms:W3CDTF">2022-05-03T14:27:59Z</dcterms:created>
  <dcterms:modified xsi:type="dcterms:W3CDTF">2022-05-22T19:25:19Z</dcterms:modified>
</cp:coreProperties>
</file>