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cd210b446d483b16/Documentos/Universidad/Modelamiento y simulacion/"/>
    </mc:Choice>
  </mc:AlternateContent>
  <xr:revisionPtr revIDLastSave="7" documentId="13_ncr:1_{A87D2BFF-DFAF-4A88-920A-9EB268D8CA98}" xr6:coauthVersionLast="47" xr6:coauthVersionMax="47" xr10:uidLastSave="{CD96BE28-58F5-4CFB-8553-0B8A503D2DE8}"/>
  <bookViews>
    <workbookView xWindow="-120" yWindow="-120" windowWidth="20730" windowHeight="11760" xr2:uid="{00000000-000D-0000-FFFF-FFFF00000000}"/>
  </bookViews>
  <sheets>
    <sheet name="Normal" sheetId="4" r:id="rId1"/>
    <sheet name="Exponencial" sheetId="3" r:id="rId2"/>
    <sheet name="Uniform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4" l="1"/>
  <c r="B16" i="3"/>
  <c r="B17" i="3" s="1"/>
  <c r="B17" i="4" l="1"/>
  <c r="B13" i="4"/>
  <c r="E12" i="4" s="1"/>
  <c r="B12" i="4"/>
  <c r="B13" i="3"/>
  <c r="E12" i="3" s="1"/>
  <c r="B12" i="3"/>
  <c r="B14" i="3" s="1"/>
  <c r="B13" i="1"/>
  <c r="E12" i="1" s="1"/>
  <c r="B12" i="1"/>
  <c r="B14" i="4" l="1"/>
  <c r="B15" i="4" s="1"/>
  <c r="F12" i="4" s="1"/>
  <c r="B14" i="1"/>
  <c r="B15" i="1" s="1"/>
  <c r="F12" i="1" s="1"/>
  <c r="B15" i="3"/>
  <c r="F12" i="3" s="1"/>
  <c r="E13" i="1" l="1"/>
  <c r="F13" i="1" s="1"/>
  <c r="J12" i="1"/>
  <c r="G12" i="1"/>
  <c r="H12" i="1" s="1"/>
  <c r="E13" i="3"/>
  <c r="F13" i="3" s="1"/>
  <c r="G12" i="3"/>
  <c r="J12" i="3"/>
  <c r="E13" i="4"/>
  <c r="F13" i="4" s="1"/>
  <c r="G12" i="4"/>
  <c r="H12" i="4" s="1"/>
  <c r="J12" i="4"/>
  <c r="K12" i="4" s="1"/>
  <c r="E14" i="1" l="1"/>
  <c r="F14" i="1" s="1"/>
  <c r="G13" i="1"/>
  <c r="H13" i="1" s="1"/>
  <c r="J13" i="1"/>
  <c r="H12" i="3"/>
  <c r="E14" i="3"/>
  <c r="F14" i="3" s="1"/>
  <c r="G13" i="3"/>
  <c r="J13" i="3"/>
  <c r="E14" i="4"/>
  <c r="F14" i="4" s="1"/>
  <c r="G13" i="4"/>
  <c r="H13" i="4" s="1"/>
  <c r="J13" i="4"/>
  <c r="K13" i="4" s="1"/>
  <c r="E15" i="1" l="1"/>
  <c r="F15" i="1" s="1"/>
  <c r="J14" i="1"/>
  <c r="G14" i="1"/>
  <c r="H14" i="1" s="1"/>
  <c r="E15" i="3"/>
  <c r="F15" i="3" s="1"/>
  <c r="G14" i="3"/>
  <c r="J14" i="3"/>
  <c r="H13" i="3"/>
  <c r="G14" i="4"/>
  <c r="J14" i="4"/>
  <c r="K14" i="4" s="1"/>
  <c r="E15" i="4"/>
  <c r="F15" i="4" s="1"/>
  <c r="E16" i="1" l="1"/>
  <c r="F16" i="1" s="1"/>
  <c r="G15" i="1"/>
  <c r="H15" i="1" s="1"/>
  <c r="J15" i="1"/>
  <c r="H14" i="3"/>
  <c r="E16" i="3"/>
  <c r="F16" i="3" s="1"/>
  <c r="J16" i="3" s="1"/>
  <c r="G15" i="3"/>
  <c r="G16" i="3" s="1"/>
  <c r="G19" i="3" s="1"/>
  <c r="J15" i="3"/>
  <c r="G15" i="4"/>
  <c r="E16" i="4"/>
  <c r="F16" i="4" s="1"/>
  <c r="J15" i="4"/>
  <c r="K15" i="4" s="1"/>
  <c r="H14" i="4"/>
  <c r="G16" i="1" l="1"/>
  <c r="G19" i="1" s="1"/>
  <c r="J16" i="1"/>
  <c r="I12" i="3"/>
  <c r="K12" i="3" s="1"/>
  <c r="I13" i="3"/>
  <c r="K13" i="3" s="1"/>
  <c r="H15" i="3"/>
  <c r="I14" i="3"/>
  <c r="K14" i="3" s="1"/>
  <c r="H15" i="4"/>
  <c r="J16" i="4"/>
  <c r="K16" i="4" s="1"/>
  <c r="G16" i="4"/>
  <c r="G17" i="4" s="1"/>
  <c r="H16" i="1" l="1"/>
  <c r="I16" i="1" s="1"/>
  <c r="K16" i="1" s="1"/>
  <c r="I12" i="1"/>
  <c r="K12" i="1" s="1"/>
  <c r="I13" i="1"/>
  <c r="K13" i="1" s="1"/>
  <c r="I14" i="1"/>
  <c r="K14" i="1" s="1"/>
  <c r="I15" i="1"/>
  <c r="K15" i="1" s="1"/>
  <c r="I15" i="3"/>
  <c r="K15" i="3" s="1"/>
  <c r="H16" i="3"/>
  <c r="I16" i="3" s="1"/>
  <c r="K16" i="3" s="1"/>
  <c r="I12" i="4"/>
  <c r="L12" i="4" s="1"/>
  <c r="I13" i="4"/>
  <c r="L13" i="4" s="1"/>
  <c r="I15" i="4"/>
  <c r="L15" i="4" s="1"/>
  <c r="H16" i="4"/>
  <c r="I16" i="4" s="1"/>
  <c r="L16" i="4" s="1"/>
  <c r="I14" i="4"/>
  <c r="L14" i="4" s="1"/>
  <c r="K20" i="3" l="1"/>
  <c r="K26" i="3" s="1"/>
  <c r="K20" i="1"/>
  <c r="K26" i="1" s="1"/>
  <c r="H20" i="4"/>
  <c r="K21" i="4" s="1"/>
</calcChain>
</file>

<file path=xl/sharedStrings.xml><?xml version="1.0" encoding="utf-8"?>
<sst xmlns="http://schemas.openxmlformats.org/spreadsheetml/2006/main" count="53" uniqueCount="20">
  <si>
    <t>n</t>
  </si>
  <si>
    <t>k</t>
  </si>
  <si>
    <t>Xmayor</t>
  </si>
  <si>
    <t>Xmenor</t>
  </si>
  <si>
    <t>R</t>
  </si>
  <si>
    <t>A</t>
  </si>
  <si>
    <t>Li</t>
  </si>
  <si>
    <t>LS</t>
  </si>
  <si>
    <t>fOi</t>
  </si>
  <si>
    <t>FOA</t>
  </si>
  <si>
    <t>POA</t>
  </si>
  <si>
    <t>PEA</t>
  </si>
  <si>
    <t>|POA-PEA|</t>
  </si>
  <si>
    <t>MD</t>
  </si>
  <si>
    <t>MDT</t>
  </si>
  <si>
    <t>Decisión Ho</t>
  </si>
  <si>
    <t>media</t>
  </si>
  <si>
    <t>Lamda</t>
  </si>
  <si>
    <t>Z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</si>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</sst>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3"/>
  <sheetViews>
    <sheetView tabSelected="1" zoomScale="90" zoomScaleNormal="90" workbookViewId="0">
      <selection activeCell="H28" sqref="H28"/>
    </sheetView>
  </sheetViews>
  <sheetFormatPr baseColWidth="10" defaultRowHeight="15" x14ac:dyDescent="0.25"/>
  <cols>
    <col min="1" max="1" width="19.28515625" customWidth="1"/>
    <col min="5" max="5" width="11.85546875" bestFit="1" customWidth="1"/>
    <col min="12" max="12" width="12.28515625" bestFit="1" customWidth="1"/>
  </cols>
  <sheetData>
    <row r="3" spans="1:15" x14ac:dyDescent="0.25">
      <c r="E3" s="1">
        <v>0.65612751392486679</v>
      </c>
      <c r="F3" s="1">
        <v>0.96650586132131089</v>
      </c>
      <c r="G3" s="1">
        <v>0.51529925936162257</v>
      </c>
      <c r="H3" s="1">
        <v>4.3036678144904528E-2</v>
      </c>
      <c r="I3" s="1">
        <v>0.77334216659849986</v>
      </c>
      <c r="J3" s="1">
        <v>0.30902180859039419</v>
      </c>
      <c r="K3" s="1"/>
      <c r="L3" s="1"/>
      <c r="M3" s="1"/>
      <c r="N3" s="1"/>
      <c r="O3" s="1"/>
    </row>
    <row r="4" spans="1:15" x14ac:dyDescent="0.25">
      <c r="E4" s="1">
        <v>0.44985451478833838</v>
      </c>
      <c r="F4" s="1">
        <v>0.20931319969943729</v>
      </c>
      <c r="G4" s="1">
        <v>0.92914815070722945</v>
      </c>
      <c r="H4" s="1">
        <v>0.12258362028927983</v>
      </c>
      <c r="I4" s="1">
        <v>0.38022083162916331</v>
      </c>
      <c r="J4" s="1">
        <v>0.77221188142652064</v>
      </c>
      <c r="K4" s="1"/>
      <c r="L4" s="1"/>
      <c r="M4" s="1"/>
      <c r="N4" s="1"/>
      <c r="O4" s="1"/>
    </row>
    <row r="5" spans="1:15" x14ac:dyDescent="0.25">
      <c r="E5" s="1">
        <v>0.29302953637512452</v>
      </c>
      <c r="F5" s="1">
        <v>0.27949665915259914</v>
      </c>
      <c r="G5" s="1">
        <v>0.27537043434740127</v>
      </c>
      <c r="H5" s="1">
        <v>0.1112571738986623</v>
      </c>
      <c r="I5" s="1">
        <v>0.5521874573957497</v>
      </c>
      <c r="J5" s="1">
        <v>0.35196370232968377</v>
      </c>
      <c r="K5" s="1"/>
      <c r="L5" s="1"/>
      <c r="M5" s="1"/>
      <c r="N5" s="1"/>
      <c r="O5" s="1"/>
    </row>
    <row r="6" spans="1:15" x14ac:dyDescent="0.25">
      <c r="E6" s="1">
        <v>0.37240507604478079</v>
      </c>
      <c r="F6" s="1">
        <v>3.4083145481645261E-2</v>
      </c>
      <c r="G6" s="1">
        <v>0.93092752535169865</v>
      </c>
      <c r="H6" s="1">
        <v>0.82809601413322431</v>
      </c>
      <c r="I6" s="1">
        <v>0.85135310156041122</v>
      </c>
      <c r="J6" s="1">
        <v>0.8457592249087611</v>
      </c>
      <c r="K6" s="1"/>
      <c r="L6" s="1"/>
      <c r="M6" s="1"/>
      <c r="N6" s="1"/>
      <c r="O6" s="1"/>
    </row>
    <row r="7" spans="1:15" x14ac:dyDescent="0.25">
      <c r="E7" s="1">
        <v>0.35679356778618576</v>
      </c>
      <c r="F7" s="1">
        <v>0.89874530370779815</v>
      </c>
      <c r="G7" s="1">
        <v>0.31985480045912951</v>
      </c>
      <c r="H7" s="1">
        <v>0.74906701999727332</v>
      </c>
      <c r="I7" s="1">
        <v>0.33049420567694909</v>
      </c>
      <c r="J7" s="1">
        <v>0.19064728938569431</v>
      </c>
      <c r="K7" s="1"/>
      <c r="L7" s="1"/>
      <c r="M7" s="1"/>
      <c r="N7" s="1"/>
      <c r="O7" s="1"/>
    </row>
    <row r="10" spans="1:15" x14ac:dyDescent="0.25">
      <c r="A10" s="2" t="s">
        <v>0</v>
      </c>
      <c r="B10" s="3">
        <v>30</v>
      </c>
    </row>
    <row r="11" spans="1:15" x14ac:dyDescent="0.25">
      <c r="A11" s="2" t="s">
        <v>1</v>
      </c>
      <c r="B11" s="3">
        <v>5</v>
      </c>
      <c r="E11" s="3" t="s">
        <v>6</v>
      </c>
      <c r="F11" s="3" t="s">
        <v>7</v>
      </c>
      <c r="G11" s="3" t="s">
        <v>8</v>
      </c>
      <c r="H11" s="3" t="s">
        <v>9</v>
      </c>
      <c r="I11" s="3" t="s">
        <v>10</v>
      </c>
      <c r="J11" s="3" t="s">
        <v>18</v>
      </c>
      <c r="K11" s="3" t="s">
        <v>11</v>
      </c>
      <c r="L11" s="3" t="s">
        <v>12</v>
      </c>
      <c r="M11" s="6"/>
    </row>
    <row r="12" spans="1:15" x14ac:dyDescent="0.25">
      <c r="A12" s="2" t="s">
        <v>2</v>
      </c>
      <c r="B12" s="4">
        <f>MAX(E3:O7)</f>
        <v>0.96650586132131089</v>
      </c>
      <c r="E12" s="4">
        <f>$B$13</f>
        <v>3.4083145481645261E-2</v>
      </c>
      <c r="F12" s="4">
        <f>E12+$B$15</f>
        <v>0.22056768864957838</v>
      </c>
      <c r="G12" s="14">
        <f>COUNTIF($E$3:$J$7,"&lt;="&amp;F12)</f>
        <v>6</v>
      </c>
      <c r="H12" s="3">
        <f>G12</f>
        <v>6</v>
      </c>
      <c r="I12" s="3">
        <f>H12/$G$17</f>
        <v>0.2</v>
      </c>
      <c r="J12" s="4">
        <f>(F12-$B$16)/$B$17</f>
        <v>-0.9089301764814518</v>
      </c>
      <c r="K12" s="4">
        <f>NORMSDIST(J12)</f>
        <v>0.18169349186910336</v>
      </c>
      <c r="L12" s="4">
        <f>ABS(I12-K12)</f>
        <v>1.8306508130896654E-2</v>
      </c>
      <c r="M12" s="6"/>
    </row>
    <row r="13" spans="1:15" x14ac:dyDescent="0.25">
      <c r="A13" s="2" t="s">
        <v>3</v>
      </c>
      <c r="B13" s="4">
        <f>MIN(E3:O7)</f>
        <v>3.4083145481645261E-2</v>
      </c>
      <c r="E13" s="4">
        <f>F12</f>
        <v>0.22056768864957838</v>
      </c>
      <c r="F13" s="4">
        <f>E13+$B$15</f>
        <v>0.40705223181751149</v>
      </c>
      <c r="G13" s="14">
        <f>COUNTIF($E$3:$J$7,"&lt;="&amp;F13)-SUM($G$12:G12)</f>
        <v>10</v>
      </c>
      <c r="H13" s="3">
        <f>H12+G13</f>
        <v>16</v>
      </c>
      <c r="I13" s="3">
        <f>H13/$G$17</f>
        <v>0.53333333333333333</v>
      </c>
      <c r="J13" s="4">
        <f>(F13-$B$16)/$B$17</f>
        <v>-0.27968399825816614</v>
      </c>
      <c r="K13" s="4">
        <f t="shared" ref="K13:K16" si="0">NORMSDIST(J13)</f>
        <v>0.38985997806165595</v>
      </c>
      <c r="L13" s="4">
        <f t="shared" ref="L13:L16" si="1">ABS(I13-K13)</f>
        <v>0.14347335527167737</v>
      </c>
      <c r="M13" s="6"/>
    </row>
    <row r="14" spans="1:15" x14ac:dyDescent="0.25">
      <c r="A14" s="2" t="s">
        <v>4</v>
      </c>
      <c r="B14" s="4">
        <f>B12-B13</f>
        <v>0.93242271583966563</v>
      </c>
      <c r="E14" s="4">
        <f>F13</f>
        <v>0.40705223181751149</v>
      </c>
      <c r="F14" s="4">
        <f>E14+$B$15</f>
        <v>0.59353677498544455</v>
      </c>
      <c r="G14" s="14">
        <f>COUNTIF($E$3:$J$7,"&lt;="&amp;F14)-SUM($G$12:G13)</f>
        <v>3</v>
      </c>
      <c r="H14" s="3">
        <f t="shared" ref="H14:H16" si="2">H13+G14</f>
        <v>19</v>
      </c>
      <c r="I14" s="3">
        <f>H14/$G$17</f>
        <v>0.6333333333333333</v>
      </c>
      <c r="J14" s="4">
        <f>(F14-$B$16)/$B$17</f>
        <v>0.34956217996511924</v>
      </c>
      <c r="K14" s="4">
        <f t="shared" si="0"/>
        <v>0.63666635085096812</v>
      </c>
      <c r="L14" s="4">
        <f t="shared" si="1"/>
        <v>3.3330175176348176E-3</v>
      </c>
      <c r="M14" s="6"/>
    </row>
    <row r="15" spans="1:15" x14ac:dyDescent="0.25">
      <c r="A15" s="2" t="s">
        <v>5</v>
      </c>
      <c r="B15" s="4">
        <f>B14/B11</f>
        <v>0.18648454316793311</v>
      </c>
      <c r="E15" s="4">
        <f t="shared" ref="E15:E16" si="3">F14</f>
        <v>0.59353677498544455</v>
      </c>
      <c r="F15" s="4">
        <f t="shared" ref="F15:F16" si="4">E15+$B$15</f>
        <v>0.78002131815337772</v>
      </c>
      <c r="G15" s="14">
        <f>COUNTIF($E$3:$J$7,"&lt;="&amp;F15)-SUM($G$12:G14)</f>
        <v>4</v>
      </c>
      <c r="H15" s="3">
        <f t="shared" si="2"/>
        <v>23</v>
      </c>
      <c r="I15" s="3">
        <f>H15/$G$17</f>
        <v>0.76666666666666672</v>
      </c>
      <c r="J15" s="4">
        <f t="shared" ref="J15:J16" si="5">(F15-$B$16)/$B$17</f>
        <v>0.97880835818840506</v>
      </c>
      <c r="K15" s="4">
        <f t="shared" si="0"/>
        <v>0.83616266043536946</v>
      </c>
      <c r="L15" s="4">
        <f t="shared" si="1"/>
        <v>6.9495993768702746E-2</v>
      </c>
      <c r="M15" s="6"/>
    </row>
    <row r="16" spans="1:15" x14ac:dyDescent="0.25">
      <c r="A16" s="12" t="s">
        <v>16</v>
      </c>
      <c r="B16" s="4">
        <f>AVERAGE(E3:J7)</f>
        <v>0.48993989081581135</v>
      </c>
      <c r="E16" s="4">
        <f t="shared" si="3"/>
        <v>0.78002131815337772</v>
      </c>
      <c r="F16" s="4">
        <f t="shared" si="4"/>
        <v>0.96650586132131089</v>
      </c>
      <c r="G16" s="14">
        <f>COUNTIF($E$3:$J$7,"&lt;="&amp;F16)-SUM($G$12:G15)</f>
        <v>7</v>
      </c>
      <c r="H16" s="3">
        <f t="shared" si="2"/>
        <v>30</v>
      </c>
      <c r="I16" s="3">
        <f>H16/$G$17</f>
        <v>1</v>
      </c>
      <c r="J16" s="4">
        <f t="shared" si="5"/>
        <v>1.6080545364116909</v>
      </c>
      <c r="K16" s="4">
        <f t="shared" si="0"/>
        <v>0.94608838244478832</v>
      </c>
      <c r="L16" s="4">
        <f t="shared" si="1"/>
        <v>5.3911617555211677E-2</v>
      </c>
      <c r="M16" s="6"/>
    </row>
    <row r="17" spans="1:13" x14ac:dyDescent="0.25">
      <c r="A17" s="12" t="s">
        <v>19</v>
      </c>
      <c r="B17" s="13">
        <f>_xlfn.STDEV.S(E3:O7)</f>
        <v>0.29636182089255342</v>
      </c>
      <c r="E17" s="4"/>
      <c r="F17" s="4"/>
      <c r="G17" s="3">
        <f>SUM(G12:G16)</f>
        <v>30</v>
      </c>
      <c r="H17" s="3"/>
      <c r="I17" s="3"/>
      <c r="J17" s="4"/>
      <c r="K17" s="4"/>
      <c r="L17" s="4"/>
      <c r="M17" s="6"/>
    </row>
    <row r="18" spans="1:13" x14ac:dyDescent="0.25">
      <c r="E18" s="5"/>
      <c r="F18" s="5"/>
      <c r="G18" s="6"/>
      <c r="H18" s="6"/>
      <c r="I18" s="6"/>
      <c r="J18" s="5"/>
      <c r="K18" s="5"/>
      <c r="L18" s="5"/>
      <c r="M18" s="6"/>
    </row>
    <row r="19" spans="1:13" x14ac:dyDescent="0.25">
      <c r="K19" s="5"/>
    </row>
    <row r="20" spans="1:13" x14ac:dyDescent="0.25">
      <c r="G20" s="7" t="s">
        <v>13</v>
      </c>
      <c r="H20" s="8">
        <f>MAX(L12:L18)</f>
        <v>0.14347335527167737</v>
      </c>
    </row>
    <row r="21" spans="1:13" x14ac:dyDescent="0.25">
      <c r="J21" t="s">
        <v>15</v>
      </c>
      <c r="K21" s="10" t="str">
        <f>IF(H20&lt;=H23,"H0 se acepta","H0 se rechaza")</f>
        <v>H0 se acepta</v>
      </c>
    </row>
    <row r="23" spans="1:13" x14ac:dyDescent="0.25">
      <c r="G23" s="9" t="s">
        <v>14</v>
      </c>
      <c r="H23" s="9">
        <v>0.159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26"/>
  <sheetViews>
    <sheetView topLeftCell="A10" workbookViewId="0">
      <selection activeCell="E3" sqref="E3:J7"/>
    </sheetView>
  </sheetViews>
  <sheetFormatPr baseColWidth="10" defaultRowHeight="15" x14ac:dyDescent="0.25"/>
  <cols>
    <col min="11" max="11" width="12.28515625" bestFit="1" customWidth="1"/>
  </cols>
  <sheetData>
    <row r="3" spans="1:14" x14ac:dyDescent="0.25">
      <c r="E3" s="1">
        <v>0.65612751392486679</v>
      </c>
      <c r="F3" s="1">
        <v>0.96650586132131089</v>
      </c>
      <c r="G3" s="1">
        <v>0.51529925936162257</v>
      </c>
      <c r="H3" s="1">
        <v>4.3036678144904528E-2</v>
      </c>
      <c r="I3" s="1">
        <v>0.77334216659849986</v>
      </c>
      <c r="J3" s="1">
        <v>0.30902180859039419</v>
      </c>
      <c r="K3" s="1"/>
      <c r="L3" s="1"/>
      <c r="M3" s="1"/>
      <c r="N3" s="1"/>
    </row>
    <row r="4" spans="1:14" x14ac:dyDescent="0.25">
      <c r="E4" s="1">
        <v>0.44985451478833838</v>
      </c>
      <c r="F4" s="1">
        <v>0.20931319969943729</v>
      </c>
      <c r="G4" s="1">
        <v>0.92914815070722945</v>
      </c>
      <c r="H4" s="1">
        <v>0.12258362028927983</v>
      </c>
      <c r="I4" s="1">
        <v>0.38022083162916331</v>
      </c>
      <c r="J4" s="1">
        <v>0.77221188142652064</v>
      </c>
      <c r="K4" s="1"/>
      <c r="L4" s="1"/>
      <c r="M4" s="1"/>
      <c r="N4" s="1"/>
    </row>
    <row r="5" spans="1:14" x14ac:dyDescent="0.25">
      <c r="E5" s="1">
        <v>0.29302953637512452</v>
      </c>
      <c r="F5" s="1">
        <v>0.27949665915259914</v>
      </c>
      <c r="G5" s="1">
        <v>0.27537043434740127</v>
      </c>
      <c r="H5" s="1">
        <v>0.1112571738986623</v>
      </c>
      <c r="I5" s="1">
        <v>0.5521874573957497</v>
      </c>
      <c r="J5" s="1">
        <v>0.35196370232968377</v>
      </c>
      <c r="K5" s="1"/>
      <c r="L5" s="1"/>
      <c r="M5" s="1"/>
      <c r="N5" s="1"/>
    </row>
    <row r="6" spans="1:14" x14ac:dyDescent="0.25">
      <c r="E6" s="1">
        <v>0.37240507604478079</v>
      </c>
      <c r="F6" s="1">
        <v>3.4083145481645261E-2</v>
      </c>
      <c r="G6" s="1">
        <v>0.93092752535169865</v>
      </c>
      <c r="H6" s="1">
        <v>0.82809601413322431</v>
      </c>
      <c r="I6" s="1">
        <v>0.85135310156041122</v>
      </c>
      <c r="J6" s="1">
        <v>0.8457592249087611</v>
      </c>
      <c r="K6" s="1"/>
      <c r="L6" s="1"/>
      <c r="M6" s="1"/>
      <c r="N6" s="1"/>
    </row>
    <row r="7" spans="1:14" x14ac:dyDescent="0.25">
      <c r="E7" s="1">
        <v>0.35679356778618576</v>
      </c>
      <c r="F7" s="1">
        <v>0.89874530370779815</v>
      </c>
      <c r="G7" s="1">
        <v>0.31985480045912951</v>
      </c>
      <c r="H7" s="1">
        <v>0.74906701999727332</v>
      </c>
      <c r="I7" s="1">
        <v>0.33049420567694909</v>
      </c>
      <c r="J7" s="1">
        <v>0.19064728938569431</v>
      </c>
      <c r="K7" s="1"/>
      <c r="L7" s="1"/>
      <c r="M7" s="1"/>
      <c r="N7" s="1"/>
    </row>
    <row r="10" spans="1:14" x14ac:dyDescent="0.25">
      <c r="A10" s="2" t="s">
        <v>0</v>
      </c>
      <c r="B10" s="3">
        <v>30</v>
      </c>
    </row>
    <row r="11" spans="1:14" x14ac:dyDescent="0.25">
      <c r="A11" s="2" t="s">
        <v>1</v>
      </c>
      <c r="B11" s="3">
        <v>5</v>
      </c>
      <c r="E11" s="6" t="s">
        <v>6</v>
      </c>
      <c r="F11" s="6" t="s">
        <v>7</v>
      </c>
      <c r="G11" s="6" t="s">
        <v>8</v>
      </c>
      <c r="H11" s="6" t="s">
        <v>9</v>
      </c>
      <c r="I11" s="6" t="s">
        <v>10</v>
      </c>
      <c r="J11" s="6" t="s">
        <v>11</v>
      </c>
      <c r="K11" s="6" t="s">
        <v>12</v>
      </c>
      <c r="L11" s="6"/>
    </row>
    <row r="12" spans="1:14" x14ac:dyDescent="0.25">
      <c r="A12" s="2" t="s">
        <v>2</v>
      </c>
      <c r="B12" s="4">
        <f>MAX(E3:N7)</f>
        <v>0.96650586132131089</v>
      </c>
      <c r="E12" s="5">
        <f>$B$13</f>
        <v>3.4083145481645261E-2</v>
      </c>
      <c r="F12" s="5">
        <f>E12+$B$15</f>
        <v>0.22056768864957838</v>
      </c>
      <c r="G12" s="6">
        <f>COUNTIF($E$3:$J$7,"&lt;="&amp;F12)</f>
        <v>6</v>
      </c>
      <c r="H12" s="6">
        <f>G12</f>
        <v>6</v>
      </c>
      <c r="I12" s="6">
        <f>H12/$G$19</f>
        <v>0.2</v>
      </c>
      <c r="J12" s="5">
        <f>1-EXP(-$B$17*F12)</f>
        <v>0.36249513214884699</v>
      </c>
      <c r="K12" s="5">
        <f>ABS(I12-J12)</f>
        <v>0.16249513214884698</v>
      </c>
      <c r="L12" s="6"/>
    </row>
    <row r="13" spans="1:14" x14ac:dyDescent="0.25">
      <c r="A13" s="2" t="s">
        <v>3</v>
      </c>
      <c r="B13" s="4">
        <f>MIN(E3:N7)</f>
        <v>3.4083145481645261E-2</v>
      </c>
      <c r="E13" s="5">
        <f>F12</f>
        <v>0.22056768864957838</v>
      </c>
      <c r="F13" s="5">
        <f>E13+$B$15</f>
        <v>0.40705223181751149</v>
      </c>
      <c r="G13" s="11">
        <f>COUNTIF($E$3:$J$7,"&lt;="&amp;F13)-SUM($G$12:G12)</f>
        <v>10</v>
      </c>
      <c r="H13" s="6">
        <f>H12+G13</f>
        <v>16</v>
      </c>
      <c r="I13" s="6">
        <f t="shared" ref="I13:I16" si="0">H13/$G$19</f>
        <v>0.53333333333333333</v>
      </c>
      <c r="J13" s="5">
        <f t="shared" ref="J13:J16" si="1">1-EXP(-$B$17*F13)</f>
        <v>0.5643084581039759</v>
      </c>
      <c r="K13" s="5">
        <f t="shared" ref="K13:K16" si="2">ABS(I13-J13)</f>
        <v>3.097512477064257E-2</v>
      </c>
      <c r="L13" s="6"/>
    </row>
    <row r="14" spans="1:14" x14ac:dyDescent="0.25">
      <c r="A14" s="2" t="s">
        <v>4</v>
      </c>
      <c r="B14" s="4">
        <f>B12-B13</f>
        <v>0.93242271583966563</v>
      </c>
      <c r="E14" s="5">
        <f t="shared" ref="E14:E16" si="3">F13</f>
        <v>0.40705223181751149</v>
      </c>
      <c r="F14" s="5">
        <f t="shared" ref="F14:F16" si="4">E14+$B$15</f>
        <v>0.59353677498544455</v>
      </c>
      <c r="G14" s="11">
        <f>COUNTIF($E$3:$J$7,"&lt;="&amp;F14)-SUM($G$12:G13)</f>
        <v>3</v>
      </c>
      <c r="H14" s="6">
        <f t="shared" ref="H14:H16" si="5">H13+G14</f>
        <v>19</v>
      </c>
      <c r="I14" s="6">
        <f t="shared" si="0"/>
        <v>0.6333333333333333</v>
      </c>
      <c r="J14" s="5">
        <f t="shared" si="1"/>
        <v>0.70223424282297953</v>
      </c>
      <c r="K14" s="5">
        <f t="shared" si="2"/>
        <v>6.8900909489646223E-2</v>
      </c>
      <c r="L14" s="6"/>
    </row>
    <row r="15" spans="1:14" x14ac:dyDescent="0.25">
      <c r="A15" s="2" t="s">
        <v>5</v>
      </c>
      <c r="B15" s="4">
        <f>B14/B11</f>
        <v>0.18648454316793311</v>
      </c>
      <c r="E15" s="5">
        <f t="shared" si="3"/>
        <v>0.59353677498544455</v>
      </c>
      <c r="F15" s="5">
        <f t="shared" si="4"/>
        <v>0.78002131815337772</v>
      </c>
      <c r="G15" s="11">
        <f>COUNTIF($E$3:$J$7,"&lt;="&amp;F15)-SUM($G$12:G14)</f>
        <v>4</v>
      </c>
      <c r="H15" s="6">
        <f t="shared" si="5"/>
        <v>23</v>
      </c>
      <c r="I15" s="6">
        <f t="shared" si="0"/>
        <v>0.76666666666666672</v>
      </c>
      <c r="J15" s="5">
        <f t="shared" si="1"/>
        <v>0.79649720588708672</v>
      </c>
      <c r="K15" s="5">
        <f t="shared" si="2"/>
        <v>2.9830539220420005E-2</v>
      </c>
      <c r="L15" s="6"/>
    </row>
    <row r="16" spans="1:14" x14ac:dyDescent="0.25">
      <c r="A16" s="12" t="s">
        <v>16</v>
      </c>
      <c r="B16" s="4">
        <f>AVERAGE(E3:J7)</f>
        <v>0.48993989081581135</v>
      </c>
      <c r="E16" s="5">
        <f t="shared" si="3"/>
        <v>0.78002131815337772</v>
      </c>
      <c r="F16" s="5">
        <f t="shared" si="4"/>
        <v>0.96650586132131089</v>
      </c>
      <c r="G16" s="11">
        <f>COUNTIF($E$3:$J$7,"&lt;="&amp;F16)-SUM($G$12:G15)</f>
        <v>7</v>
      </c>
      <c r="H16" s="6">
        <f t="shared" si="5"/>
        <v>30</v>
      </c>
      <c r="I16" s="6">
        <f t="shared" si="0"/>
        <v>1</v>
      </c>
      <c r="J16" s="5">
        <f t="shared" si="1"/>
        <v>0.86091957784406126</v>
      </c>
      <c r="K16" s="5">
        <f t="shared" si="2"/>
        <v>0.13908042215593874</v>
      </c>
      <c r="L16" s="6"/>
    </row>
    <row r="17" spans="1:12" x14ac:dyDescent="0.25">
      <c r="A17" s="12" t="s">
        <v>17</v>
      </c>
      <c r="B17" s="13">
        <f>1/B16</f>
        <v>2.0410667078667029</v>
      </c>
      <c r="E17" s="5"/>
      <c r="F17" s="5"/>
      <c r="G17" s="6"/>
      <c r="H17" s="6"/>
      <c r="I17" s="6"/>
      <c r="J17" s="5"/>
      <c r="K17" s="5"/>
      <c r="L17" s="6"/>
    </row>
    <row r="18" spans="1:12" x14ac:dyDescent="0.25">
      <c r="E18" s="5"/>
      <c r="F18" s="5"/>
      <c r="G18" s="6"/>
      <c r="H18" s="6"/>
      <c r="I18" s="6"/>
      <c r="J18" s="5"/>
      <c r="K18" s="5"/>
      <c r="L18" s="6"/>
    </row>
    <row r="19" spans="1:12" x14ac:dyDescent="0.25">
      <c r="G19" s="6">
        <f>SUM(G12:G16)</f>
        <v>30</v>
      </c>
      <c r="J19" s="5"/>
    </row>
    <row r="20" spans="1:12" x14ac:dyDescent="0.25">
      <c r="J20" s="7" t="s">
        <v>13</v>
      </c>
      <c r="K20" s="8">
        <f>MAX(K12:K18)</f>
        <v>0.16249513214884698</v>
      </c>
    </row>
    <row r="23" spans="1:12" x14ac:dyDescent="0.25">
      <c r="J23" s="9" t="s">
        <v>14</v>
      </c>
      <c r="K23" s="9">
        <v>0.159</v>
      </c>
    </row>
    <row r="26" spans="1:12" x14ac:dyDescent="0.25">
      <c r="J26" t="s">
        <v>15</v>
      </c>
      <c r="K26" s="10" t="str">
        <f>IF(K20&lt;=K23,"H0 se acepta","H0 se rechaza")</f>
        <v>H0 se rechaza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26"/>
  <sheetViews>
    <sheetView topLeftCell="A13" workbookViewId="0">
      <selection activeCell="C9" sqref="C9"/>
    </sheetView>
  </sheetViews>
  <sheetFormatPr baseColWidth="10" defaultRowHeight="15" x14ac:dyDescent="0.25"/>
  <cols>
    <col min="11" max="11" width="12.28515625" bestFit="1" customWidth="1"/>
  </cols>
  <sheetData>
    <row r="3" spans="1:14" x14ac:dyDescent="0.25">
      <c r="E3" s="1">
        <v>0.65612751392486679</v>
      </c>
      <c r="F3" s="1">
        <v>0.96650586132131089</v>
      </c>
      <c r="G3" s="1">
        <v>0.51529925936162257</v>
      </c>
      <c r="H3" s="1">
        <v>4.3036678144904528E-2</v>
      </c>
      <c r="I3" s="1">
        <v>0.77334216659849986</v>
      </c>
      <c r="J3" s="1">
        <v>0.30902180859039419</v>
      </c>
      <c r="K3" s="1"/>
      <c r="L3" s="1"/>
      <c r="M3" s="1"/>
      <c r="N3" s="1"/>
    </row>
    <row r="4" spans="1:14" x14ac:dyDescent="0.25">
      <c r="E4" s="1">
        <v>0.44985451478833838</v>
      </c>
      <c r="F4" s="1">
        <v>0.20931319969943729</v>
      </c>
      <c r="G4" s="1">
        <v>0.92914815070722945</v>
      </c>
      <c r="H4" s="1">
        <v>0.12258362028927983</v>
      </c>
      <c r="I4" s="1">
        <v>0.38022083162916331</v>
      </c>
      <c r="J4" s="1">
        <v>0.77221188142652064</v>
      </c>
      <c r="K4" s="1"/>
      <c r="L4" s="1"/>
      <c r="M4" s="1"/>
      <c r="N4" s="1"/>
    </row>
    <row r="5" spans="1:14" x14ac:dyDescent="0.25">
      <c r="E5" s="1">
        <v>0.29302953637512452</v>
      </c>
      <c r="F5" s="1">
        <v>0.27949665915259914</v>
      </c>
      <c r="G5" s="1">
        <v>0.27537043434740127</v>
      </c>
      <c r="H5" s="1">
        <v>0.1112571738986623</v>
      </c>
      <c r="I5" s="1">
        <v>0.5521874573957497</v>
      </c>
      <c r="J5" s="1">
        <v>0.35196370232968377</v>
      </c>
      <c r="K5" s="1"/>
      <c r="L5" s="1"/>
      <c r="M5" s="1"/>
      <c r="N5" s="1"/>
    </row>
    <row r="6" spans="1:14" x14ac:dyDescent="0.25">
      <c r="E6" s="1">
        <v>0.37240507604478079</v>
      </c>
      <c r="F6" s="1">
        <v>3.4083145481645261E-2</v>
      </c>
      <c r="G6" s="1">
        <v>0.93092752535169865</v>
      </c>
      <c r="H6" s="1">
        <v>0.82809601413322431</v>
      </c>
      <c r="I6" s="1">
        <v>0.85135310156041122</v>
      </c>
      <c r="J6" s="1">
        <v>0.8457592249087611</v>
      </c>
      <c r="K6" s="1"/>
      <c r="L6" s="1"/>
      <c r="M6" s="1"/>
      <c r="N6" s="1"/>
    </row>
    <row r="7" spans="1:14" x14ac:dyDescent="0.25">
      <c r="E7" s="1">
        <v>0.35679356778618576</v>
      </c>
      <c r="F7" s="1">
        <v>0.89874530370779815</v>
      </c>
      <c r="G7" s="1">
        <v>0.31985480045912951</v>
      </c>
      <c r="H7" s="1">
        <v>0.74906701999727332</v>
      </c>
      <c r="I7" s="1">
        <v>0.33049420567694909</v>
      </c>
      <c r="J7" s="1">
        <v>0.19064728938569431</v>
      </c>
      <c r="K7" s="1"/>
      <c r="L7" s="1"/>
      <c r="M7" s="1"/>
      <c r="N7" s="1"/>
    </row>
    <row r="10" spans="1:14" x14ac:dyDescent="0.25">
      <c r="A10" s="2" t="s">
        <v>0</v>
      </c>
      <c r="B10" s="3">
        <v>30</v>
      </c>
    </row>
    <row r="11" spans="1:14" x14ac:dyDescent="0.25">
      <c r="A11" s="2" t="s">
        <v>1</v>
      </c>
      <c r="B11" s="3">
        <v>5</v>
      </c>
      <c r="E11" s="6" t="s">
        <v>6</v>
      </c>
      <c r="F11" s="6" t="s">
        <v>7</v>
      </c>
      <c r="G11" s="6" t="s">
        <v>8</v>
      </c>
      <c r="H11" s="6" t="s">
        <v>9</v>
      </c>
      <c r="I11" s="6" t="s">
        <v>10</v>
      </c>
      <c r="J11" s="6" t="s">
        <v>11</v>
      </c>
      <c r="K11" s="6" t="s">
        <v>12</v>
      </c>
      <c r="L11" s="6"/>
    </row>
    <row r="12" spans="1:14" x14ac:dyDescent="0.25">
      <c r="A12" s="2" t="s">
        <v>2</v>
      </c>
      <c r="B12" s="4">
        <f>MAX(E3:N7)</f>
        <v>0.96650586132131089</v>
      </c>
      <c r="E12" s="5">
        <f>B13</f>
        <v>3.4083145481645261E-2</v>
      </c>
      <c r="F12" s="5">
        <f>E12+$B$15</f>
        <v>0.22056768864957838</v>
      </c>
      <c r="G12" s="6">
        <f>COUNTIF($E$3:$J$7,"&lt;="&amp;F12)</f>
        <v>6</v>
      </c>
      <c r="H12" s="6">
        <f>G12</f>
        <v>6</v>
      </c>
      <c r="I12" s="6">
        <f>H12/$G$19</f>
        <v>0.2</v>
      </c>
      <c r="J12" s="5">
        <f>(F12-$B$13)/($B$12-$B$13)</f>
        <v>0.19999999999999998</v>
      </c>
      <c r="K12" s="5">
        <f>ABS(I12-J12)</f>
        <v>2.7755575615628914E-17</v>
      </c>
      <c r="L12" s="6"/>
    </row>
    <row r="13" spans="1:14" x14ac:dyDescent="0.25">
      <c r="A13" s="2" t="s">
        <v>3</v>
      </c>
      <c r="B13" s="4">
        <f>MIN(E3:N7)</f>
        <v>3.4083145481645261E-2</v>
      </c>
      <c r="E13" s="5">
        <f>F12</f>
        <v>0.22056768864957838</v>
      </c>
      <c r="F13" s="5">
        <f>E13+$B$15</f>
        <v>0.40705223181751149</v>
      </c>
      <c r="G13" s="11">
        <f>COUNTIF($E$3:$J$7,"&lt;="&amp;F13)-SUM($G$12:G12)</f>
        <v>10</v>
      </c>
      <c r="H13" s="6">
        <f>H12+G13</f>
        <v>16</v>
      </c>
      <c r="I13" s="6">
        <f t="shared" ref="I13:I16" si="0">H13/$G$19</f>
        <v>0.53333333333333333</v>
      </c>
      <c r="J13" s="5">
        <f>(F13-$B$13)/($B$12-$B$13)</f>
        <v>0.39999999999999997</v>
      </c>
      <c r="K13" s="5">
        <f t="shared" ref="K13:K16" si="1">ABS(I13-J13)</f>
        <v>0.13333333333333336</v>
      </c>
      <c r="L13" s="6"/>
    </row>
    <row r="14" spans="1:14" x14ac:dyDescent="0.25">
      <c r="A14" s="2" t="s">
        <v>4</v>
      </c>
      <c r="B14" s="4">
        <f>B12-B13</f>
        <v>0.93242271583966563</v>
      </c>
      <c r="E14" s="5">
        <f t="shared" ref="E14:E16" si="2">F13</f>
        <v>0.40705223181751149</v>
      </c>
      <c r="F14" s="5">
        <f t="shared" ref="F14:F16" si="3">E14+$B$15</f>
        <v>0.59353677498544455</v>
      </c>
      <c r="G14" s="11">
        <f>COUNTIF($E$3:$J$7,"&lt;="&amp;F14)-SUM($G$12:G13)</f>
        <v>3</v>
      </c>
      <c r="H14" s="6">
        <f t="shared" ref="H14:H16" si="4">H13+G14</f>
        <v>19</v>
      </c>
      <c r="I14" s="6">
        <f t="shared" si="0"/>
        <v>0.6333333333333333</v>
      </c>
      <c r="J14" s="5">
        <f>(F14-$B$13)/($B$12-$B$13)</f>
        <v>0.59999999999999987</v>
      </c>
      <c r="K14" s="5">
        <f t="shared" si="1"/>
        <v>3.3333333333333437E-2</v>
      </c>
      <c r="L14" s="6"/>
    </row>
    <row r="15" spans="1:14" x14ac:dyDescent="0.25">
      <c r="A15" s="2" t="s">
        <v>5</v>
      </c>
      <c r="B15" s="4">
        <f>B14/B11</f>
        <v>0.18648454316793311</v>
      </c>
      <c r="E15" s="5">
        <f t="shared" si="2"/>
        <v>0.59353677498544455</v>
      </c>
      <c r="F15" s="5">
        <f t="shared" si="3"/>
        <v>0.78002131815337772</v>
      </c>
      <c r="G15" s="11">
        <f>COUNTIF($E$3:$J$7,"&lt;="&amp;F15)-SUM($G$12:G14)</f>
        <v>4</v>
      </c>
      <c r="H15" s="6">
        <f t="shared" si="4"/>
        <v>23</v>
      </c>
      <c r="I15" s="6">
        <f>H15/$G$19</f>
        <v>0.76666666666666672</v>
      </c>
      <c r="J15" s="5">
        <f t="shared" ref="J15:J16" si="5">(F15-$B$13)/($B$12-$B$13)</f>
        <v>0.79999999999999993</v>
      </c>
      <c r="K15" s="5">
        <f t="shared" si="1"/>
        <v>3.3333333333333215E-2</v>
      </c>
      <c r="L15" s="6"/>
    </row>
    <row r="16" spans="1:14" x14ac:dyDescent="0.25">
      <c r="E16" s="5">
        <f t="shared" si="2"/>
        <v>0.78002131815337772</v>
      </c>
      <c r="F16" s="5">
        <f t="shared" si="3"/>
        <v>0.96650586132131089</v>
      </c>
      <c r="G16" s="11">
        <f>COUNTIF($E$3:$J$7,"&lt;="&amp;F16)-SUM($G$12:G15)</f>
        <v>7</v>
      </c>
      <c r="H16" s="6">
        <f t="shared" si="4"/>
        <v>30</v>
      </c>
      <c r="I16" s="6">
        <f t="shared" si="0"/>
        <v>1</v>
      </c>
      <c r="J16" s="5">
        <f t="shared" si="5"/>
        <v>1</v>
      </c>
      <c r="K16" s="5">
        <f t="shared" si="1"/>
        <v>0</v>
      </c>
      <c r="L16" s="6"/>
    </row>
    <row r="17" spans="5:12" x14ac:dyDescent="0.25">
      <c r="E17" s="5"/>
      <c r="F17" s="5"/>
      <c r="G17" s="6"/>
      <c r="H17" s="6"/>
      <c r="I17" s="6"/>
      <c r="J17" s="5"/>
      <c r="K17" s="5"/>
      <c r="L17" s="6"/>
    </row>
    <row r="18" spans="5:12" x14ac:dyDescent="0.25">
      <c r="E18" s="5"/>
      <c r="F18" s="5"/>
      <c r="G18" s="6"/>
      <c r="H18" s="6"/>
      <c r="I18" s="6"/>
      <c r="J18" s="5"/>
      <c r="K18" s="5"/>
      <c r="L18" s="6"/>
    </row>
    <row r="19" spans="5:12" x14ac:dyDescent="0.25">
      <c r="G19" s="6">
        <f>SUM(G12:G16)</f>
        <v>30</v>
      </c>
      <c r="J19" s="5"/>
    </row>
    <row r="20" spans="5:12" x14ac:dyDescent="0.25">
      <c r="J20" s="7" t="s">
        <v>13</v>
      </c>
      <c r="K20" s="8">
        <f>MAX(K12:K18)</f>
        <v>0.13333333333333336</v>
      </c>
    </row>
    <row r="23" spans="5:12" x14ac:dyDescent="0.25">
      <c r="J23" s="9" t="s">
        <v>14</v>
      </c>
      <c r="K23" s="9">
        <v>0.159</v>
      </c>
    </row>
    <row r="26" spans="5:12" x14ac:dyDescent="0.25">
      <c r="J26" t="s">
        <v>15</v>
      </c>
      <c r="K26" s="10" t="str">
        <f>IF(K20&lt;=K23,"H0 se acepta","H0 se rechaza")</f>
        <v>H0 se acepta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Normal</vt:lpstr>
      <vt:lpstr>Exponencial</vt:lpstr>
      <vt:lpstr>Uniforme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Kamarfer</dc:creator>
  <cp:lastModifiedBy>Tatiana Salazar Bedoya</cp:lastModifiedBy>
  <dcterms:created xsi:type="dcterms:W3CDTF">2020-10-21T15:44:07Z</dcterms:created>
  <dcterms:modified xsi:type="dcterms:W3CDTF">2022-05-24T00:36:46Z</dcterms:modified>
</cp:coreProperties>
</file>