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cd210b446d483b16/Documentos/Universidad/Modelamiento y simulacion/"/>
    </mc:Choice>
  </mc:AlternateContent>
  <xr:revisionPtr revIDLastSave="36" documentId="8_{4FD873DE-8E63-4E72-8F69-BAAC5A1E98A9}" xr6:coauthVersionLast="47" xr6:coauthVersionMax="47" xr10:uidLastSave="{EAF4E2C1-AC08-4EF0-B9F1-79D7E14314D9}"/>
  <bookViews>
    <workbookView xWindow="-120" yWindow="-120" windowWidth="20730" windowHeight="11760" activeTab="2" xr2:uid="{00000000-000D-0000-FFFF-FFFF00000000}"/>
  </bookViews>
  <sheets>
    <sheet name="Normal" sheetId="4" r:id="rId1"/>
    <sheet name="Exponencial" sheetId="3" r:id="rId2"/>
    <sheet name="Uniform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3" l="1"/>
  <c r="B17" i="3" s="1"/>
  <c r="B17" i="4" l="1"/>
  <c r="B16" i="4"/>
  <c r="B13" i="4"/>
  <c r="E12" i="4" s="1"/>
  <c r="B12" i="4"/>
  <c r="B13" i="3"/>
  <c r="E12" i="3" s="1"/>
  <c r="B12" i="3"/>
  <c r="B14" i="3" s="1"/>
  <c r="B13" i="1"/>
  <c r="E12" i="1" s="1"/>
  <c r="B12" i="1"/>
  <c r="B14" i="1" l="1"/>
  <c r="B15" i="1" s="1"/>
  <c r="F12" i="1" s="1"/>
  <c r="B14" i="4"/>
  <c r="B15" i="4" s="1"/>
  <c r="F12" i="4" s="1"/>
  <c r="B15" i="3"/>
  <c r="G12" i="1" l="1"/>
  <c r="H12" i="1" s="1"/>
  <c r="J12" i="1"/>
  <c r="E13" i="1"/>
  <c r="F13" i="1" s="1"/>
  <c r="J12" i="4"/>
  <c r="K12" i="4" s="1"/>
  <c r="E13" i="4"/>
  <c r="F13" i="4" s="1"/>
  <c r="G12" i="4"/>
  <c r="H12" i="4" s="1"/>
  <c r="F12" i="3"/>
  <c r="E13" i="3" s="1"/>
  <c r="F13" i="3"/>
  <c r="E14" i="3" s="1"/>
  <c r="F14" i="3" s="1"/>
  <c r="E15" i="3" s="1"/>
  <c r="F15" i="3" s="1"/>
  <c r="E16" i="3" s="1"/>
  <c r="E14" i="1" l="1"/>
  <c r="F14" i="1" s="1"/>
  <c r="J13" i="1"/>
  <c r="G13" i="1"/>
  <c r="H13" i="1" s="1"/>
  <c r="E14" i="4"/>
  <c r="F14" i="4" s="1"/>
  <c r="G13" i="4"/>
  <c r="H13" i="4" s="1"/>
  <c r="J13" i="4"/>
  <c r="K13" i="4" s="1"/>
  <c r="G12" i="3"/>
  <c r="G13" i="3" s="1"/>
  <c r="G14" i="3" s="1"/>
  <c r="G15" i="3" s="1"/>
  <c r="G16" i="3" s="1"/>
  <c r="J12" i="3"/>
  <c r="J13" i="3"/>
  <c r="F16" i="3"/>
  <c r="J16" i="3" s="1"/>
  <c r="J15" i="3"/>
  <c r="J14" i="3"/>
  <c r="E15" i="1" l="1"/>
  <c r="F15" i="1" s="1"/>
  <c r="J14" i="1"/>
  <c r="G14" i="1"/>
  <c r="H14" i="1" s="1"/>
  <c r="G14" i="4"/>
  <c r="G15" i="4" s="1"/>
  <c r="E15" i="4"/>
  <c r="F15" i="4" s="1"/>
  <c r="J14" i="4"/>
  <c r="K14" i="4" s="1"/>
  <c r="G19" i="3"/>
  <c r="H12" i="3"/>
  <c r="E16" i="1" l="1"/>
  <c r="F16" i="1" s="1"/>
  <c r="G15" i="1"/>
  <c r="H15" i="1" s="1"/>
  <c r="J15" i="1"/>
  <c r="H14" i="4"/>
  <c r="E16" i="4"/>
  <c r="F16" i="4" s="1"/>
  <c r="J15" i="4"/>
  <c r="K15" i="4" s="1"/>
  <c r="H13" i="3"/>
  <c r="I12" i="3"/>
  <c r="K12" i="3" s="1"/>
  <c r="G16" i="1" l="1"/>
  <c r="G17" i="1" s="1"/>
  <c r="J16" i="1"/>
  <c r="H15" i="4"/>
  <c r="J16" i="4"/>
  <c r="K16" i="4" s="1"/>
  <c r="G16" i="4"/>
  <c r="G19" i="4" s="1"/>
  <c r="I13" i="3"/>
  <c r="K13" i="3" s="1"/>
  <c r="H14" i="3"/>
  <c r="I12" i="1" l="1"/>
  <c r="K12" i="1" s="1"/>
  <c r="I13" i="1"/>
  <c r="K13" i="1" s="1"/>
  <c r="I14" i="1"/>
  <c r="K14" i="1" s="1"/>
  <c r="H16" i="1"/>
  <c r="I16" i="1" s="1"/>
  <c r="K16" i="1" s="1"/>
  <c r="I15" i="1"/>
  <c r="K15" i="1" s="1"/>
  <c r="I12" i="4"/>
  <c r="L12" i="4" s="1"/>
  <c r="L20" i="4" s="1"/>
  <c r="L26" i="4" s="1"/>
  <c r="I13" i="4"/>
  <c r="L13" i="4" s="1"/>
  <c r="I15" i="4"/>
  <c r="L15" i="4" s="1"/>
  <c r="H16" i="4"/>
  <c r="I16" i="4" s="1"/>
  <c r="L16" i="4" s="1"/>
  <c r="I14" i="4"/>
  <c r="L14" i="4" s="1"/>
  <c r="H15" i="3"/>
  <c r="I14" i="3"/>
  <c r="K14" i="3" s="1"/>
  <c r="H20" i="1" l="1"/>
  <c r="K21" i="1" s="1"/>
  <c r="I15" i="3"/>
  <c r="K15" i="3" s="1"/>
  <c r="H16" i="3"/>
  <c r="I16" i="3" s="1"/>
  <c r="K16" i="3" s="1"/>
  <c r="K20" i="3" l="1"/>
  <c r="K26" i="3" s="1"/>
</calcChain>
</file>

<file path=xl/sharedStrings.xml><?xml version="1.0" encoding="utf-8"?>
<sst xmlns="http://schemas.openxmlformats.org/spreadsheetml/2006/main" count="53" uniqueCount="21">
  <si>
    <t>n</t>
  </si>
  <si>
    <t>k</t>
  </si>
  <si>
    <t>Xmayor</t>
  </si>
  <si>
    <t>Xmenor</t>
  </si>
  <si>
    <t>R</t>
  </si>
  <si>
    <t>A</t>
  </si>
  <si>
    <t>Li</t>
  </si>
  <si>
    <t>LS</t>
  </si>
  <si>
    <t>fOi</t>
  </si>
  <si>
    <t>FOA</t>
  </si>
  <si>
    <t>POA</t>
  </si>
  <si>
    <t>PEA</t>
  </si>
  <si>
    <t>|POA-PEA|</t>
  </si>
  <si>
    <t>MD</t>
  </si>
  <si>
    <t>MDT</t>
  </si>
  <si>
    <t>Decisión Ho</t>
  </si>
  <si>
    <t>media</t>
  </si>
  <si>
    <t>Lamda</t>
  </si>
  <si>
    <t>Z</t>
  </si>
  <si>
    <t>Desviacion estandar</t>
  </si>
  <si>
    <t>Decisión 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</si>
</sst>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2" fontId="0" fillId="2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center"/>
    </xf>
    <xf numFmtId="0" fontId="0" fillId="0" borderId="1" xfId="0" applyFill="1" applyBorder="1"/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/>
    <xf numFmtId="2" fontId="0" fillId="2" borderId="1" xfId="0" applyNumberFormat="1" applyFill="1" applyBorder="1" applyAlignment="1">
      <alignment horizontal="center"/>
    </xf>
    <xf numFmtId="0" fontId="0" fillId="3" borderId="1" xfId="0" applyFill="1" applyBorder="1"/>
    <xf numFmtId="2" fontId="0" fillId="0" borderId="0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6"/>
  <sheetViews>
    <sheetView topLeftCell="A10" workbookViewId="0">
      <selection activeCell="M19" sqref="M19"/>
    </sheetView>
  </sheetViews>
  <sheetFormatPr baseColWidth="10" defaultRowHeight="15" x14ac:dyDescent="0.25"/>
  <cols>
    <col min="1" max="1" width="19.28515625" customWidth="1"/>
    <col min="12" max="12" width="12.28515625" bestFit="1" customWidth="1"/>
  </cols>
  <sheetData>
    <row r="3" spans="1:15" x14ac:dyDescent="0.25">
      <c r="E3" s="1">
        <v>0.54666666666666697</v>
      </c>
      <c r="F3" s="1">
        <v>0.3799999998735526</v>
      </c>
      <c r="G3" s="1">
        <v>0.21209849545632031</v>
      </c>
      <c r="H3" s="1">
        <v>8.3023961553635672E-2</v>
      </c>
      <c r="I3" s="1">
        <v>0.58788055676566486</v>
      </c>
      <c r="J3" s="1">
        <v>0.77549802934212408</v>
      </c>
      <c r="K3" s="1"/>
      <c r="L3" s="1"/>
      <c r="M3" s="1"/>
      <c r="N3" s="1"/>
      <c r="O3" s="1"/>
    </row>
    <row r="4" spans="1:15" x14ac:dyDescent="0.25">
      <c r="E4" s="1">
        <v>0.71333333333333293</v>
      </c>
      <c r="F4" s="1">
        <v>0.54666666350548176</v>
      </c>
      <c r="G4" s="1">
        <v>0.3491290530746749</v>
      </c>
      <c r="H4" s="1">
        <v>0.12226570550755866</v>
      </c>
      <c r="I4" s="1">
        <v>0.74368058580828844</v>
      </c>
      <c r="J4" s="1">
        <v>0.43411740021976897</v>
      </c>
      <c r="K4" s="1"/>
      <c r="L4" s="1"/>
      <c r="M4" s="1"/>
      <c r="N4" s="1"/>
      <c r="O4" s="1"/>
    </row>
    <row r="5" spans="1:15" x14ac:dyDescent="0.25">
      <c r="E5" s="1">
        <v>0.8799999999999919</v>
      </c>
      <c r="F5" s="1">
        <v>0.7133332543037092</v>
      </c>
      <c r="G5" s="1">
        <v>0.77489299353353935</v>
      </c>
      <c r="H5" s="1">
        <v>0.10330930435563301</v>
      </c>
      <c r="I5" s="1">
        <v>0.63868131187387789</v>
      </c>
      <c r="J5" s="1">
        <v>0.89960167216089104</v>
      </c>
      <c r="K5" s="1"/>
      <c r="L5" s="1"/>
      <c r="M5" s="1"/>
      <c r="N5" s="1"/>
      <c r="O5" s="1"/>
    </row>
    <row r="6" spans="1:15" x14ac:dyDescent="0.25">
      <c r="E6" s="1">
        <v>4.6666666666464351E-2</v>
      </c>
      <c r="F6" s="1">
        <v>0.87999802425939677</v>
      </c>
      <c r="G6" s="1">
        <v>0.41899150500515248</v>
      </c>
      <c r="H6" s="1">
        <v>0.62939927555749176</v>
      </c>
      <c r="I6" s="1">
        <v>1.3699463513614063E-2</v>
      </c>
      <c r="J6" s="1">
        <v>0.53670847068894645</v>
      </c>
      <c r="K6" s="1"/>
      <c r="L6" s="1"/>
      <c r="M6" s="1"/>
      <c r="N6" s="1"/>
      <c r="O6" s="1"/>
    </row>
    <row r="7" spans="1:15" x14ac:dyDescent="0.25">
      <c r="E7" s="1">
        <v>0.21333333332827542</v>
      </c>
      <c r="F7" s="1">
        <v>4.6617273151586147E-2</v>
      </c>
      <c r="G7" s="1">
        <v>0.52145429179547875</v>
      </c>
      <c r="H7" s="1">
        <v>0.78164855560395985</v>
      </c>
      <c r="I7" s="1">
        <v>0.38915325450701826</v>
      </c>
      <c r="J7" s="1">
        <v>0.46437843389032807</v>
      </c>
      <c r="K7" s="1"/>
      <c r="L7" s="1"/>
      <c r="M7" s="1"/>
      <c r="N7" s="1"/>
      <c r="O7" s="1"/>
    </row>
    <row r="10" spans="1:15" x14ac:dyDescent="0.25">
      <c r="A10" s="2" t="s">
        <v>0</v>
      </c>
      <c r="B10" s="3">
        <v>30</v>
      </c>
    </row>
    <row r="11" spans="1:15" x14ac:dyDescent="0.25">
      <c r="A11" s="2" t="s">
        <v>1</v>
      </c>
      <c r="B11" s="3">
        <v>5</v>
      </c>
      <c r="E11" s="6" t="s">
        <v>6</v>
      </c>
      <c r="F11" s="6" t="s">
        <v>7</v>
      </c>
      <c r="G11" s="6" t="s">
        <v>8</v>
      </c>
      <c r="H11" s="6" t="s">
        <v>9</v>
      </c>
      <c r="I11" s="6" t="s">
        <v>10</v>
      </c>
      <c r="J11" s="6" t="s">
        <v>18</v>
      </c>
      <c r="K11" s="6" t="s">
        <v>11</v>
      </c>
      <c r="L11" s="6" t="s">
        <v>12</v>
      </c>
      <c r="M11" s="6"/>
    </row>
    <row r="12" spans="1:15" x14ac:dyDescent="0.25">
      <c r="A12" s="2" t="s">
        <v>2</v>
      </c>
      <c r="B12" s="4">
        <f>MAX(E3:O7)</f>
        <v>0.89960167216089104</v>
      </c>
      <c r="E12" s="5">
        <f>$B$13</f>
        <v>1.3699463513614063E-2</v>
      </c>
      <c r="F12" s="5">
        <f>E12+$B$15</f>
        <v>0.19087990524306947</v>
      </c>
      <c r="G12" s="11">
        <f>COUNTIF($E$3:$J$7,"&lt;="&amp;F12)</f>
        <v>6</v>
      </c>
      <c r="H12" s="6">
        <f>G12</f>
        <v>6</v>
      </c>
      <c r="I12" s="6">
        <f>H12/$G$19</f>
        <v>0.2</v>
      </c>
      <c r="J12" s="5">
        <f>(F12-$B$16)/$B$17</f>
        <v>-1.051130822239416</v>
      </c>
      <c r="K12" s="5">
        <f>NORMSDIST(J12)</f>
        <v>0.1465992548640726</v>
      </c>
      <c r="L12" s="5">
        <f>ABS(I12-K12)</f>
        <v>5.3400745135927408E-2</v>
      </c>
      <c r="M12" s="6"/>
    </row>
    <row r="13" spans="1:15" x14ac:dyDescent="0.25">
      <c r="A13" s="2" t="s">
        <v>3</v>
      </c>
      <c r="B13" s="4">
        <f>MIN(E3:O7)</f>
        <v>1.3699463513614063E-2</v>
      </c>
      <c r="E13" s="5">
        <f>F12</f>
        <v>0.19087990524306947</v>
      </c>
      <c r="F13" s="5">
        <f>E13+$B$15</f>
        <v>0.36806034697252488</v>
      </c>
      <c r="G13" s="11">
        <f>COUNTIF($E$3:$J$7,"&lt;="&amp;F13)-SUM($G$12:G12)</f>
        <v>3</v>
      </c>
      <c r="H13" s="6">
        <f>H12+G13</f>
        <v>9</v>
      </c>
      <c r="I13" s="6">
        <f>H13/$G$19</f>
        <v>0.3</v>
      </c>
      <c r="J13" s="5">
        <f>(F13-$B$16)/$B$17</f>
        <v>-0.41038502102698154</v>
      </c>
      <c r="K13" s="5">
        <f t="shared" ref="K13:K16" si="0">NORMSDIST(J13)</f>
        <v>0.34076176626916599</v>
      </c>
      <c r="L13" s="5">
        <f t="shared" ref="L13:L16" si="1">ABS(I13-K13)</f>
        <v>4.0761766269166E-2</v>
      </c>
      <c r="M13" s="6"/>
    </row>
    <row r="14" spans="1:15" x14ac:dyDescent="0.25">
      <c r="A14" s="2" t="s">
        <v>4</v>
      </c>
      <c r="B14" s="4">
        <f>B12-B13</f>
        <v>0.88590220864727698</v>
      </c>
      <c r="E14" s="5">
        <f>F13</f>
        <v>0.36806034697252488</v>
      </c>
      <c r="F14" s="5">
        <f>E14+$B$15</f>
        <v>0.54524078870198034</v>
      </c>
      <c r="G14" s="11">
        <f>COUNTIF($E$3:$J$7,"&lt;="&amp;F14)-SUM($G$12:G13)</f>
        <v>7</v>
      </c>
      <c r="H14" s="6">
        <f t="shared" ref="H14:H16" si="2">H13+G14</f>
        <v>16</v>
      </c>
      <c r="I14" s="6">
        <f>H14/$G$19</f>
        <v>0.53333333333333333</v>
      </c>
      <c r="J14" s="5">
        <f>(F14-$B$16)/$B$17</f>
        <v>0.23036078018545322</v>
      </c>
      <c r="K14" s="5">
        <f t="shared" si="0"/>
        <v>0.59109428273843423</v>
      </c>
      <c r="L14" s="5">
        <f t="shared" si="1"/>
        <v>5.7760949405100903E-2</v>
      </c>
      <c r="M14" s="6"/>
    </row>
    <row r="15" spans="1:15" x14ac:dyDescent="0.25">
      <c r="A15" s="2" t="s">
        <v>5</v>
      </c>
      <c r="B15" s="4">
        <f>B14/B11</f>
        <v>0.17718044172945541</v>
      </c>
      <c r="E15" s="5">
        <f t="shared" ref="E15:E16" si="3">F14</f>
        <v>0.54524078870198034</v>
      </c>
      <c r="F15" s="5">
        <f t="shared" ref="F15:F16" si="4">E15+$B$15</f>
        <v>0.72242123043143569</v>
      </c>
      <c r="G15" s="11">
        <f>COUNTIF($E$3:$J$7,"&lt;="&amp;F15)-SUM($G$12:G14)</f>
        <v>7</v>
      </c>
      <c r="H15" s="6">
        <f t="shared" si="2"/>
        <v>23</v>
      </c>
      <c r="I15" s="6">
        <f t="shared" ref="I15:I16" si="5">H15/$G$19</f>
        <v>0.76666666666666672</v>
      </c>
      <c r="J15" s="5">
        <f t="shared" ref="J15:J16" si="6">(F15-$B$16)/$B$17</f>
        <v>0.87110658139788755</v>
      </c>
      <c r="K15" s="5">
        <f t="shared" si="0"/>
        <v>0.80815201953725846</v>
      </c>
      <c r="L15" s="5">
        <f t="shared" si="1"/>
        <v>4.1485352870591741E-2</v>
      </c>
      <c r="M15" s="6"/>
    </row>
    <row r="16" spans="1:15" x14ac:dyDescent="0.25">
      <c r="A16" s="12" t="s">
        <v>16</v>
      </c>
      <c r="B16" s="4">
        <f>AVERAGE(E3:O7)</f>
        <v>0.48154091784341418</v>
      </c>
      <c r="E16" s="5">
        <f t="shared" si="3"/>
        <v>0.72242123043143569</v>
      </c>
      <c r="F16" s="5">
        <f t="shared" si="4"/>
        <v>0.89960167216089104</v>
      </c>
      <c r="G16" s="11">
        <f>COUNTIF($E$3:$J$7,"&lt;="&amp;F16)-SUM($G$12:G15)</f>
        <v>7</v>
      </c>
      <c r="H16" s="6">
        <f t="shared" si="2"/>
        <v>30</v>
      </c>
      <c r="I16" s="6">
        <f t="shared" si="5"/>
        <v>1</v>
      </c>
      <c r="J16" s="5">
        <f t="shared" si="6"/>
        <v>1.5118523826103221</v>
      </c>
      <c r="K16" s="5">
        <f t="shared" si="0"/>
        <v>0.9347142900007116</v>
      </c>
      <c r="L16" s="5">
        <f t="shared" si="1"/>
        <v>6.5285709999288399E-2</v>
      </c>
      <c r="M16" s="6"/>
    </row>
    <row r="17" spans="1:13" x14ac:dyDescent="0.25">
      <c r="A17" s="12" t="s">
        <v>19</v>
      </c>
      <c r="B17" s="13">
        <f>_xlfn.STDEV.S(E3:O7)</f>
        <v>0.2765222048965289</v>
      </c>
      <c r="E17" s="5"/>
      <c r="F17" s="5"/>
      <c r="G17" s="6"/>
      <c r="H17" s="6"/>
      <c r="I17" s="6"/>
      <c r="J17" s="5"/>
      <c r="K17" s="5"/>
      <c r="L17" s="5"/>
      <c r="M17" s="6"/>
    </row>
    <row r="18" spans="1:13" x14ac:dyDescent="0.25">
      <c r="E18" s="5"/>
      <c r="F18" s="5"/>
      <c r="G18" s="6"/>
      <c r="H18" s="6"/>
      <c r="I18" s="6"/>
      <c r="J18" s="5"/>
      <c r="K18" s="5"/>
      <c r="L18" s="5"/>
      <c r="M18" s="6"/>
    </row>
    <row r="19" spans="1:13" x14ac:dyDescent="0.25">
      <c r="G19" s="6">
        <f>SUM(G12:G16)</f>
        <v>30</v>
      </c>
      <c r="K19" s="5"/>
    </row>
    <row r="20" spans="1:13" x14ac:dyDescent="0.25">
      <c r="K20" s="7" t="s">
        <v>13</v>
      </c>
      <c r="L20" s="8">
        <f>MAX(L12:L18)</f>
        <v>6.5285709999288399E-2</v>
      </c>
    </row>
    <row r="23" spans="1:13" x14ac:dyDescent="0.25">
      <c r="K23" s="9" t="s">
        <v>14</v>
      </c>
      <c r="L23" s="9">
        <v>0.159</v>
      </c>
    </row>
    <row r="26" spans="1:13" x14ac:dyDescent="0.25">
      <c r="K26" t="s">
        <v>15</v>
      </c>
      <c r="L26" s="10" t="str">
        <f>IF(L20&lt;=L23,"H0 se acepta","H0 se rechaza")</f>
        <v>H0 se acepta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26"/>
  <sheetViews>
    <sheetView workbookViewId="0">
      <selection activeCell="E3" sqref="E3:J7"/>
    </sheetView>
  </sheetViews>
  <sheetFormatPr baseColWidth="10" defaultRowHeight="15" x14ac:dyDescent="0.25"/>
  <cols>
    <col min="11" max="11" width="12.28515625" bestFit="1" customWidth="1"/>
  </cols>
  <sheetData>
    <row r="3" spans="1:14" x14ac:dyDescent="0.25">
      <c r="E3" s="1">
        <v>0.54666666666666697</v>
      </c>
      <c r="F3" s="1">
        <v>0.3799999998735526</v>
      </c>
      <c r="G3" s="1">
        <v>0.21209849545632031</v>
      </c>
      <c r="H3" s="1">
        <v>8.3023961553635672E-2</v>
      </c>
      <c r="I3" s="1">
        <v>0.58788055676566486</v>
      </c>
      <c r="J3" s="1">
        <v>0.77549802934212408</v>
      </c>
      <c r="K3" s="1"/>
      <c r="L3" s="1"/>
      <c r="M3" s="1"/>
      <c r="N3" s="1"/>
    </row>
    <row r="4" spans="1:14" x14ac:dyDescent="0.25">
      <c r="E4" s="1">
        <v>0.71333333333333293</v>
      </c>
      <c r="F4" s="1">
        <v>0.54666666350548176</v>
      </c>
      <c r="G4" s="1">
        <v>0.3491290530746749</v>
      </c>
      <c r="H4" s="1">
        <v>0.12226570550755866</v>
      </c>
      <c r="I4" s="1">
        <v>0.74368058580828844</v>
      </c>
      <c r="J4" s="1">
        <v>0.43411740021976897</v>
      </c>
      <c r="K4" s="1"/>
      <c r="L4" s="1"/>
      <c r="M4" s="1"/>
      <c r="N4" s="1"/>
    </row>
    <row r="5" spans="1:14" x14ac:dyDescent="0.25">
      <c r="E5" s="1">
        <v>0.8799999999999919</v>
      </c>
      <c r="F5" s="1">
        <v>0.7133332543037092</v>
      </c>
      <c r="G5" s="1">
        <v>0.77489299353353935</v>
      </c>
      <c r="H5" s="1">
        <v>0.10330930435563301</v>
      </c>
      <c r="I5" s="1">
        <v>0.63868131187387789</v>
      </c>
      <c r="J5" s="1">
        <v>0.89960167216089104</v>
      </c>
      <c r="K5" s="1"/>
      <c r="L5" s="1"/>
      <c r="M5" s="1"/>
      <c r="N5" s="1"/>
    </row>
    <row r="6" spans="1:14" x14ac:dyDescent="0.25">
      <c r="E6" s="1">
        <v>4.6666666666464351E-2</v>
      </c>
      <c r="F6" s="1">
        <v>0.87999802425939677</v>
      </c>
      <c r="G6" s="1">
        <v>0.41899150500515248</v>
      </c>
      <c r="H6" s="1">
        <v>0.62939927555749176</v>
      </c>
      <c r="I6" s="1">
        <v>1.3699463513614063E-2</v>
      </c>
      <c r="J6" s="1">
        <v>0.53670847068894645</v>
      </c>
      <c r="K6" s="1"/>
      <c r="L6" s="1"/>
      <c r="M6" s="1"/>
      <c r="N6" s="1"/>
    </row>
    <row r="7" spans="1:14" x14ac:dyDescent="0.25">
      <c r="E7" s="1">
        <v>0.21333333332827542</v>
      </c>
      <c r="F7" s="1">
        <v>4.6617273151586147E-2</v>
      </c>
      <c r="G7" s="1">
        <v>0.52145429179547875</v>
      </c>
      <c r="H7" s="1">
        <v>0.78164855560395985</v>
      </c>
      <c r="I7" s="1">
        <v>0.38915325450701826</v>
      </c>
      <c r="J7" s="1">
        <v>0.46437843389032807</v>
      </c>
      <c r="K7" s="1"/>
      <c r="L7" s="1"/>
      <c r="M7" s="1"/>
      <c r="N7" s="1"/>
    </row>
    <row r="10" spans="1:14" x14ac:dyDescent="0.25">
      <c r="A10" s="2" t="s">
        <v>0</v>
      </c>
      <c r="B10" s="3">
        <v>30</v>
      </c>
    </row>
    <row r="11" spans="1:14" x14ac:dyDescent="0.25">
      <c r="A11" s="2" t="s">
        <v>1</v>
      </c>
      <c r="B11" s="3">
        <v>5</v>
      </c>
      <c r="E11" s="6" t="s">
        <v>6</v>
      </c>
      <c r="F11" s="6" t="s">
        <v>7</v>
      </c>
      <c r="G11" s="6" t="s">
        <v>8</v>
      </c>
      <c r="H11" s="6" t="s">
        <v>9</v>
      </c>
      <c r="I11" s="6" t="s">
        <v>10</v>
      </c>
      <c r="J11" s="6" t="s">
        <v>11</v>
      </c>
      <c r="K11" s="6" t="s">
        <v>12</v>
      </c>
      <c r="L11" s="6"/>
    </row>
    <row r="12" spans="1:14" x14ac:dyDescent="0.25">
      <c r="A12" s="2" t="s">
        <v>2</v>
      </c>
      <c r="B12" s="4">
        <f>MAX(E3:N7)</f>
        <v>0.89960167216089104</v>
      </c>
      <c r="E12" s="5">
        <f>$B$13</f>
        <v>1.3699463513614063E-2</v>
      </c>
      <c r="F12" s="5">
        <f>E12+$B$15</f>
        <v>0.19087990524306947</v>
      </c>
      <c r="G12" s="6">
        <f>COUNTIF($E$3:$J$7,"&lt;="&amp;F12)</f>
        <v>6</v>
      </c>
      <c r="H12" s="6">
        <f>G12</f>
        <v>6</v>
      </c>
      <c r="I12" s="6">
        <f>H12/$G$19</f>
        <v>0.2</v>
      </c>
      <c r="J12" s="5">
        <f>1-EXP(-$B$17*F12)</f>
        <v>0.32725838106237548</v>
      </c>
      <c r="K12" s="5">
        <f>ABS(I12-J12)</f>
        <v>0.12725838106237547</v>
      </c>
      <c r="L12" s="6"/>
    </row>
    <row r="13" spans="1:14" x14ac:dyDescent="0.25">
      <c r="A13" s="2" t="s">
        <v>3</v>
      </c>
      <c r="B13" s="4">
        <f>MIN(E3:N7)</f>
        <v>1.3699463513614063E-2</v>
      </c>
      <c r="E13" s="5">
        <f>F12</f>
        <v>0.19087990524306947</v>
      </c>
      <c r="F13" s="5">
        <f>E13+$B$15</f>
        <v>0.36806034697252488</v>
      </c>
      <c r="G13" s="11">
        <f>COUNTIF($E$3:$J$7,"&lt;="&amp;F13)-SUM($G$12:G12)</f>
        <v>3</v>
      </c>
      <c r="H13" s="6">
        <f>H12+G13</f>
        <v>9</v>
      </c>
      <c r="I13" s="6">
        <f t="shared" ref="I13:I16" si="0">H13/$G$19</f>
        <v>0.3</v>
      </c>
      <c r="J13" s="5">
        <f t="shared" ref="J13:J16" si="1">1-EXP(-$B$17*F13)</f>
        <v>0.53435823015838113</v>
      </c>
      <c r="K13" s="5">
        <f t="shared" ref="K13:K16" si="2">ABS(I13-J13)</f>
        <v>0.23435823015838114</v>
      </c>
      <c r="L13" s="6"/>
    </row>
    <row r="14" spans="1:14" x14ac:dyDescent="0.25">
      <c r="A14" s="2" t="s">
        <v>4</v>
      </c>
      <c r="B14" s="4">
        <f>B12-B13</f>
        <v>0.88590220864727698</v>
      </c>
      <c r="E14" s="5">
        <f t="shared" ref="E14:E16" si="3">F13</f>
        <v>0.36806034697252488</v>
      </c>
      <c r="F14" s="5">
        <f t="shared" ref="F14:F16" si="4">E14+$B$15</f>
        <v>0.54524078870198034</v>
      </c>
      <c r="G14" s="11">
        <f>COUNTIF($E$3:$J$7,"&lt;="&amp;F14)-SUM($G$12:G13)</f>
        <v>7</v>
      </c>
      <c r="H14" s="6">
        <f t="shared" ref="H14:H16" si="5">H13+G14</f>
        <v>16</v>
      </c>
      <c r="I14" s="6">
        <f t="shared" si="0"/>
        <v>0.53333333333333333</v>
      </c>
      <c r="J14" s="5">
        <f t="shared" si="1"/>
        <v>0.67770351689607811</v>
      </c>
      <c r="K14" s="5">
        <f t="shared" si="2"/>
        <v>0.14437018356274478</v>
      </c>
      <c r="L14" s="6"/>
    </row>
    <row r="15" spans="1:14" x14ac:dyDescent="0.25">
      <c r="A15" s="2" t="s">
        <v>5</v>
      </c>
      <c r="B15" s="4">
        <f>B14/B11</f>
        <v>0.17718044172945541</v>
      </c>
      <c r="E15" s="5">
        <f t="shared" si="3"/>
        <v>0.54524078870198034</v>
      </c>
      <c r="F15" s="5">
        <f t="shared" si="4"/>
        <v>0.72242123043143569</v>
      </c>
      <c r="G15" s="11">
        <f>COUNTIF($E$3:$J$7,"&lt;="&amp;F15)-SUM($G$12:G14)</f>
        <v>7</v>
      </c>
      <c r="H15" s="6">
        <f t="shared" si="5"/>
        <v>23</v>
      </c>
      <c r="I15" s="6">
        <f t="shared" si="0"/>
        <v>0.76666666666666672</v>
      </c>
      <c r="J15" s="5">
        <f t="shared" si="1"/>
        <v>0.77692073660726746</v>
      </c>
      <c r="K15" s="5">
        <f t="shared" si="2"/>
        <v>1.0254069940600741E-2</v>
      </c>
      <c r="L15" s="6"/>
    </row>
    <row r="16" spans="1:14" x14ac:dyDescent="0.25">
      <c r="A16" s="12" t="s">
        <v>16</v>
      </c>
      <c r="B16" s="4">
        <f>AVERAGE(E3:J7)</f>
        <v>0.48154091784341418</v>
      </c>
      <c r="E16" s="5">
        <f t="shared" si="3"/>
        <v>0.72242123043143569</v>
      </c>
      <c r="F16" s="5">
        <f t="shared" si="4"/>
        <v>0.89960167216089104</v>
      </c>
      <c r="G16" s="11">
        <f>COUNTIF($E$3:$J$7,"&lt;="&amp;F16)-SUM($G$12:G15)</f>
        <v>7</v>
      </c>
      <c r="H16" s="6">
        <f t="shared" si="5"/>
        <v>30</v>
      </c>
      <c r="I16" s="6">
        <f t="shared" si="0"/>
        <v>1</v>
      </c>
      <c r="J16" s="5">
        <f t="shared" si="1"/>
        <v>0.84559447476254945</v>
      </c>
      <c r="K16" s="5">
        <f t="shared" si="2"/>
        <v>0.15440552523745055</v>
      </c>
      <c r="L16" s="6"/>
    </row>
    <row r="17" spans="1:12" x14ac:dyDescent="0.25">
      <c r="A17" s="12" t="s">
        <v>17</v>
      </c>
      <c r="B17" s="13">
        <f>1/B16</f>
        <v>2.0766667233150402</v>
      </c>
      <c r="E17" s="5"/>
      <c r="F17" s="5"/>
      <c r="G17" s="6"/>
      <c r="H17" s="6"/>
      <c r="I17" s="6"/>
      <c r="J17" s="5"/>
      <c r="K17" s="5"/>
      <c r="L17" s="6"/>
    </row>
    <row r="18" spans="1:12" x14ac:dyDescent="0.25">
      <c r="E18" s="5"/>
      <c r="F18" s="5"/>
      <c r="G18" s="6"/>
      <c r="H18" s="6"/>
      <c r="I18" s="6"/>
      <c r="J18" s="5"/>
      <c r="K18" s="5"/>
      <c r="L18" s="6"/>
    </row>
    <row r="19" spans="1:12" x14ac:dyDescent="0.25">
      <c r="G19" s="6">
        <f>SUM(G12:G16)</f>
        <v>30</v>
      </c>
      <c r="J19" s="5"/>
    </row>
    <row r="20" spans="1:12" x14ac:dyDescent="0.25">
      <c r="J20" s="7" t="s">
        <v>13</v>
      </c>
      <c r="K20" s="8">
        <f>MAX(K12:K18)</f>
        <v>0.23435823015838114</v>
      </c>
    </row>
    <row r="23" spans="1:12" x14ac:dyDescent="0.25">
      <c r="J23" s="9" t="s">
        <v>14</v>
      </c>
      <c r="K23" s="9">
        <v>0.159</v>
      </c>
    </row>
    <row r="26" spans="1:12" x14ac:dyDescent="0.25">
      <c r="J26" t="s">
        <v>15</v>
      </c>
      <c r="K26" s="10" t="str">
        <f>IF(K20&lt;=K23,"H0 se acepta","H0 se rechaza")</f>
        <v>H0 se rechaza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2"/>
  <sheetViews>
    <sheetView tabSelected="1" zoomScale="90" zoomScaleNormal="90" workbookViewId="0">
      <selection activeCell="M18" sqref="M18"/>
    </sheetView>
  </sheetViews>
  <sheetFormatPr baseColWidth="10" defaultRowHeight="15" x14ac:dyDescent="0.25"/>
  <cols>
    <col min="11" max="11" width="12.28515625" bestFit="1" customWidth="1"/>
  </cols>
  <sheetData>
    <row r="3" spans="1:14" x14ac:dyDescent="0.25">
      <c r="E3" s="24">
        <v>0.54666666666666697</v>
      </c>
      <c r="F3" s="25">
        <v>0.3799999998735526</v>
      </c>
      <c r="G3" s="25">
        <v>0.21209849545632031</v>
      </c>
      <c r="H3" s="25">
        <v>8.3023961553635672E-2</v>
      </c>
      <c r="I3" s="25">
        <v>0.58788055676566486</v>
      </c>
      <c r="J3" s="26">
        <v>0.77549802934212408</v>
      </c>
      <c r="K3" s="1"/>
      <c r="L3" s="1"/>
      <c r="M3" s="1"/>
      <c r="N3" s="1"/>
    </row>
    <row r="4" spans="1:14" x14ac:dyDescent="0.25">
      <c r="E4" s="20">
        <v>0.71333333333333293</v>
      </c>
      <c r="F4" s="18">
        <v>0.54666666350548176</v>
      </c>
      <c r="G4" s="18">
        <v>0.3491290530746749</v>
      </c>
      <c r="H4" s="18">
        <v>0.12226570550755866</v>
      </c>
      <c r="I4" s="18">
        <v>0.74368058580828844</v>
      </c>
      <c r="J4" s="19">
        <v>0.43411740021976897</v>
      </c>
      <c r="K4" s="1"/>
      <c r="L4" s="1"/>
      <c r="M4" s="1"/>
      <c r="N4" s="1"/>
    </row>
    <row r="5" spans="1:14" x14ac:dyDescent="0.25">
      <c r="E5" s="20">
        <v>0.8799999999999919</v>
      </c>
      <c r="F5" s="18">
        <v>0.7133332543037092</v>
      </c>
      <c r="G5" s="18">
        <v>0.77489299353353935</v>
      </c>
      <c r="H5" s="18">
        <v>0.10330930435563301</v>
      </c>
      <c r="I5" s="18">
        <v>0.63868131187387789</v>
      </c>
      <c r="J5" s="19">
        <v>0.89960167216089104</v>
      </c>
      <c r="K5" s="1"/>
      <c r="L5" s="1"/>
      <c r="M5" s="1"/>
      <c r="N5" s="1"/>
    </row>
    <row r="6" spans="1:14" x14ac:dyDescent="0.25">
      <c r="E6" s="20">
        <v>4.6666666666464351E-2</v>
      </c>
      <c r="F6" s="18">
        <v>0.87999802425939677</v>
      </c>
      <c r="G6" s="18">
        <v>0.41899150500515248</v>
      </c>
      <c r="H6" s="18">
        <v>0.62939927555749176</v>
      </c>
      <c r="I6" s="18">
        <v>1.3699463513614063E-2</v>
      </c>
      <c r="J6" s="19">
        <v>0.53670847068894645</v>
      </c>
      <c r="K6" s="1"/>
      <c r="L6" s="1"/>
      <c r="M6" s="1"/>
      <c r="N6" s="1"/>
    </row>
    <row r="7" spans="1:14" x14ac:dyDescent="0.25">
      <c r="E7" s="21">
        <v>0.21333333332827542</v>
      </c>
      <c r="F7" s="22">
        <v>4.6617273151586147E-2</v>
      </c>
      <c r="G7" s="22">
        <v>0.52145429179547875</v>
      </c>
      <c r="H7" s="22">
        <v>0.78164855560395985</v>
      </c>
      <c r="I7" s="22">
        <v>0.38915325450701826</v>
      </c>
      <c r="J7" s="23">
        <v>0.46437843389032807</v>
      </c>
      <c r="K7" s="1"/>
      <c r="L7" s="1"/>
      <c r="M7" s="1"/>
      <c r="N7" s="1"/>
    </row>
    <row r="10" spans="1:14" x14ac:dyDescent="0.25">
      <c r="A10" s="2" t="s">
        <v>0</v>
      </c>
      <c r="B10" s="3">
        <v>30</v>
      </c>
    </row>
    <row r="11" spans="1:14" x14ac:dyDescent="0.25">
      <c r="A11" s="2" t="s">
        <v>1</v>
      </c>
      <c r="B11" s="3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10</v>
      </c>
      <c r="J11" s="3" t="s">
        <v>11</v>
      </c>
      <c r="K11" s="3" t="s">
        <v>12</v>
      </c>
      <c r="L11" s="6"/>
    </row>
    <row r="12" spans="1:14" x14ac:dyDescent="0.25">
      <c r="A12" s="2" t="s">
        <v>2</v>
      </c>
      <c r="B12" s="4">
        <f>MAX(E3:N7)</f>
        <v>0.89960167216089104</v>
      </c>
      <c r="E12" s="4">
        <f>B13</f>
        <v>1.3699463513614063E-2</v>
      </c>
      <c r="F12" s="4">
        <f>E12+$B$15</f>
        <v>0.19087990524306947</v>
      </c>
      <c r="G12" s="3">
        <f>COUNTIF($E$3:$J$7,"&lt;="&amp;F12)</f>
        <v>6</v>
      </c>
      <c r="H12" s="3">
        <f>G12</f>
        <v>6</v>
      </c>
      <c r="I12" s="3">
        <f>H12/$G$17</f>
        <v>0.2</v>
      </c>
      <c r="J12" s="4">
        <f>(F12-$B$13)/($B$12-$B$13)</f>
        <v>0.2</v>
      </c>
      <c r="K12" s="4">
        <f>ABS(I12-J12)</f>
        <v>0</v>
      </c>
      <c r="L12" s="6"/>
    </row>
    <row r="13" spans="1:14" x14ac:dyDescent="0.25">
      <c r="A13" s="2" t="s">
        <v>3</v>
      </c>
      <c r="B13" s="4">
        <f>MIN(E3:N7)</f>
        <v>1.3699463513614063E-2</v>
      </c>
      <c r="E13" s="4">
        <f>F12</f>
        <v>0.19087990524306947</v>
      </c>
      <c r="F13" s="4">
        <f>E13+$B$15</f>
        <v>0.36806034697252488</v>
      </c>
      <c r="G13" s="14">
        <f>COUNTIF($E$3:$J$7,"&lt;="&amp;F13)-SUM($G$12:G12)</f>
        <v>3</v>
      </c>
      <c r="H13" s="3">
        <f>H12+G13</f>
        <v>9</v>
      </c>
      <c r="I13" s="3">
        <f>H13/$G$17</f>
        <v>0.3</v>
      </c>
      <c r="J13" s="4">
        <f>(F13-$B$13)/($B$12-$B$13)</f>
        <v>0.4</v>
      </c>
      <c r="K13" s="4">
        <f t="shared" ref="K13:K16" si="0">ABS(I13-J13)</f>
        <v>0.10000000000000003</v>
      </c>
      <c r="L13" s="6"/>
    </row>
    <row r="14" spans="1:14" x14ac:dyDescent="0.25">
      <c r="A14" s="2" t="s">
        <v>4</v>
      </c>
      <c r="B14" s="4">
        <f>B12-B13</f>
        <v>0.88590220864727698</v>
      </c>
      <c r="E14" s="4">
        <f t="shared" ref="E14:E16" si="1">F13</f>
        <v>0.36806034697252488</v>
      </c>
      <c r="F14" s="4">
        <f t="shared" ref="F14:F16" si="2">E14+$B$15</f>
        <v>0.54524078870198034</v>
      </c>
      <c r="G14" s="14">
        <f>COUNTIF($E$3:$J$7,"&lt;="&amp;F14)-SUM($G$12:G13)</f>
        <v>7</v>
      </c>
      <c r="H14" s="3">
        <f t="shared" ref="H14:H16" si="3">H13+G14</f>
        <v>16</v>
      </c>
      <c r="I14" s="3">
        <f>H14/$G$17</f>
        <v>0.53333333333333333</v>
      </c>
      <c r="J14" s="4">
        <f>(F14-$B$13)/($B$12-$B$13)</f>
        <v>0.60000000000000009</v>
      </c>
      <c r="K14" s="4">
        <f t="shared" si="0"/>
        <v>6.6666666666666763E-2</v>
      </c>
      <c r="L14" s="6"/>
    </row>
    <row r="15" spans="1:14" x14ac:dyDescent="0.25">
      <c r="A15" s="2" t="s">
        <v>5</v>
      </c>
      <c r="B15" s="4">
        <f>B14/B11</f>
        <v>0.17718044172945541</v>
      </c>
      <c r="E15" s="4">
        <f t="shared" si="1"/>
        <v>0.54524078870198034</v>
      </c>
      <c r="F15" s="4">
        <f t="shared" si="2"/>
        <v>0.72242123043143569</v>
      </c>
      <c r="G15" s="14">
        <f>COUNTIF($E$3:$J$7,"&lt;="&amp;F15)-SUM($G$12:G14)</f>
        <v>7</v>
      </c>
      <c r="H15" s="3">
        <f t="shared" si="3"/>
        <v>23</v>
      </c>
      <c r="I15" s="3">
        <f>H15/$G$17</f>
        <v>0.76666666666666672</v>
      </c>
      <c r="J15" s="4">
        <f t="shared" ref="J15:J16" si="4">(F15-$B$13)/($B$12-$B$13)</f>
        <v>0.8</v>
      </c>
      <c r="K15" s="4">
        <f t="shared" si="0"/>
        <v>3.3333333333333326E-2</v>
      </c>
      <c r="L15" s="6"/>
    </row>
    <row r="16" spans="1:14" x14ac:dyDescent="0.25">
      <c r="E16" s="4">
        <f t="shared" si="1"/>
        <v>0.72242123043143569</v>
      </c>
      <c r="F16" s="4">
        <f t="shared" si="2"/>
        <v>0.89960167216089104</v>
      </c>
      <c r="G16" s="14">
        <f>COUNTIF($E$3:$J$7,"&lt;="&amp;F16)-SUM($G$12:G15)</f>
        <v>7</v>
      </c>
      <c r="H16" s="3">
        <f t="shared" si="3"/>
        <v>30</v>
      </c>
      <c r="I16" s="3">
        <f>H16/$G$17</f>
        <v>1</v>
      </c>
      <c r="J16" s="4">
        <f t="shared" si="4"/>
        <v>1</v>
      </c>
      <c r="K16" s="4">
        <f t="shared" si="0"/>
        <v>0</v>
      </c>
      <c r="L16" s="6"/>
    </row>
    <row r="17" spans="5:13" x14ac:dyDescent="0.25">
      <c r="E17" s="4"/>
      <c r="F17" s="4"/>
      <c r="G17" s="3">
        <f>SUM(G12:G16)</f>
        <v>30</v>
      </c>
      <c r="H17" s="3"/>
      <c r="I17" s="3"/>
      <c r="J17" s="4"/>
      <c r="K17" s="4"/>
      <c r="L17" s="6"/>
    </row>
    <row r="18" spans="5:13" x14ac:dyDescent="0.25">
      <c r="E18" s="5"/>
      <c r="F18" s="5"/>
      <c r="G18" s="6"/>
      <c r="H18" s="6"/>
      <c r="I18" s="6"/>
      <c r="J18" s="5"/>
      <c r="K18" s="5"/>
      <c r="L18" s="6"/>
      <c r="M18" s="28"/>
    </row>
    <row r="19" spans="5:13" x14ac:dyDescent="0.25">
      <c r="G19" s="5"/>
    </row>
    <row r="20" spans="5:13" x14ac:dyDescent="0.25">
      <c r="G20" s="15" t="s">
        <v>13</v>
      </c>
      <c r="H20" s="16">
        <f>MAX(K12:K18)</f>
        <v>0.10000000000000003</v>
      </c>
    </row>
    <row r="21" spans="5:13" x14ac:dyDescent="0.25">
      <c r="J21" t="s">
        <v>20</v>
      </c>
      <c r="K21" s="10" t="str">
        <f>IF(H20&lt;=H22,"H0 se acepta","H0 se rechaza")</f>
        <v>H0 se acepta</v>
      </c>
      <c r="L21" s="27"/>
    </row>
    <row r="22" spans="5:13" x14ac:dyDescent="0.25">
      <c r="G22" s="17" t="s">
        <v>14</v>
      </c>
      <c r="H22" s="17">
        <v>0.159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Normal</vt:lpstr>
      <vt:lpstr>Exponencial</vt:lpstr>
      <vt:lpstr>Uniforme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Kamarfer</dc:creator>
  <cp:lastModifiedBy>Tatiana Salazar Bedoya</cp:lastModifiedBy>
  <dcterms:created xsi:type="dcterms:W3CDTF">2020-10-21T15:44:07Z</dcterms:created>
  <dcterms:modified xsi:type="dcterms:W3CDTF">2022-05-24T00:31:56Z</dcterms:modified>
</cp:coreProperties>
</file>