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"/>
    </mc:Choice>
  </mc:AlternateContent>
  <xr:revisionPtr revIDLastSave="19" documentId="8_{4A580BE4-3E91-45C5-8CB9-0ADED8B42E69}" xr6:coauthVersionLast="47" xr6:coauthVersionMax="47" xr10:uidLastSave="{B5068C34-80C8-4329-9165-1D17EF0F8040}"/>
  <bookViews>
    <workbookView xWindow="-20520" yWindow="-120" windowWidth="20640" windowHeight="11160" xr2:uid="{4B07C0D1-59CB-4657-ABDF-23F91CB261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6" i="1"/>
  <c r="C47" i="1"/>
  <c r="D47" i="1"/>
  <c r="E47" i="1"/>
  <c r="F47" i="1"/>
  <c r="G47" i="1"/>
  <c r="H47" i="1"/>
  <c r="I47" i="1"/>
  <c r="J47" i="1"/>
  <c r="K47" i="1"/>
  <c r="L47" i="1"/>
  <c r="B4" i="1"/>
  <c r="B47" i="1" s="1"/>
  <c r="A47" i="1"/>
  <c r="A46" i="1"/>
  <c r="A45" i="1"/>
  <c r="D36" i="1"/>
  <c r="D46" i="1" s="1"/>
  <c r="E36" i="1"/>
  <c r="E46" i="1" s="1"/>
  <c r="F36" i="1"/>
  <c r="F46" i="1" s="1"/>
  <c r="G36" i="1"/>
  <c r="G46" i="1" s="1"/>
  <c r="H36" i="1"/>
  <c r="H46" i="1" s="1"/>
  <c r="I36" i="1"/>
  <c r="I46" i="1" s="1"/>
  <c r="J36" i="1"/>
  <c r="J46" i="1" s="1"/>
  <c r="K36" i="1"/>
  <c r="K46" i="1" s="1"/>
  <c r="L36" i="1"/>
  <c r="L46" i="1" s="1"/>
  <c r="C36" i="1"/>
  <c r="C46" i="1" s="1"/>
  <c r="D27" i="1"/>
  <c r="D29" i="1" s="1"/>
  <c r="E27" i="1"/>
  <c r="E29" i="1" s="1"/>
  <c r="F27" i="1"/>
  <c r="F29" i="1" s="1"/>
  <c r="G27" i="1"/>
  <c r="G29" i="1" s="1"/>
  <c r="H27" i="1"/>
  <c r="H29" i="1" s="1"/>
  <c r="I27" i="1"/>
  <c r="I29" i="1" s="1"/>
  <c r="J27" i="1"/>
  <c r="J29" i="1" s="1"/>
  <c r="K27" i="1"/>
  <c r="K29" i="1" s="1"/>
  <c r="L27" i="1"/>
  <c r="L29" i="1" s="1"/>
  <c r="C27" i="1"/>
  <c r="C29" i="1" s="1"/>
  <c r="C30" i="1" s="1"/>
  <c r="D18" i="1"/>
  <c r="E18" i="1" s="1"/>
  <c r="F18" i="1" s="1"/>
  <c r="G18" i="1" s="1"/>
  <c r="H18" i="1" s="1"/>
  <c r="I18" i="1" s="1"/>
  <c r="J18" i="1" s="1"/>
  <c r="K18" i="1" s="1"/>
  <c r="L18" i="1" s="1"/>
  <c r="D19" i="1"/>
  <c r="E19" i="1" s="1"/>
  <c r="F19" i="1" s="1"/>
  <c r="G19" i="1" s="1"/>
  <c r="H19" i="1" s="1"/>
  <c r="I19" i="1" s="1"/>
  <c r="J19" i="1" s="1"/>
  <c r="K19" i="1" s="1"/>
  <c r="L19" i="1" s="1"/>
  <c r="D17" i="1"/>
  <c r="E17" i="1" s="1"/>
  <c r="F17" i="1" s="1"/>
  <c r="G17" i="1" s="1"/>
  <c r="H17" i="1" s="1"/>
  <c r="I17" i="1" s="1"/>
  <c r="J17" i="1" s="1"/>
  <c r="K17" i="1" s="1"/>
  <c r="L17" i="1" s="1"/>
  <c r="C20" i="1"/>
  <c r="C14" i="1"/>
  <c r="D12" i="1"/>
  <c r="E12" i="1" s="1"/>
  <c r="F12" i="1" s="1"/>
  <c r="G12" i="1" s="1"/>
  <c r="H12" i="1" s="1"/>
  <c r="I12" i="1" s="1"/>
  <c r="J12" i="1" s="1"/>
  <c r="K12" i="1" s="1"/>
  <c r="L12" i="1" s="1"/>
  <c r="L14" i="1" s="1"/>
  <c r="E30" i="1" l="1"/>
  <c r="I30" i="1"/>
  <c r="J30" i="1"/>
  <c r="H30" i="1"/>
  <c r="G30" i="1"/>
  <c r="F30" i="1"/>
  <c r="L30" i="1"/>
  <c r="D30" i="1"/>
  <c r="K30" i="1"/>
  <c r="C32" i="1"/>
  <c r="C34" i="1" s="1"/>
  <c r="C40" i="1" s="1"/>
  <c r="B44" i="1"/>
  <c r="E20" i="1"/>
  <c r="F20" i="1"/>
  <c r="D20" i="1"/>
  <c r="D14" i="1"/>
  <c r="K14" i="1"/>
  <c r="H14" i="1"/>
  <c r="I14" i="1"/>
  <c r="G14" i="1"/>
  <c r="J14" i="1"/>
  <c r="F14" i="1"/>
  <c r="E14" i="1"/>
  <c r="E32" i="1" l="1"/>
  <c r="E34" i="1" s="1"/>
  <c r="E40" i="1" s="1"/>
  <c r="E41" i="1" s="1"/>
  <c r="E42" i="1" s="1"/>
  <c r="E45" i="1" s="1"/>
  <c r="E44" i="1" s="1"/>
  <c r="E49" i="1" s="1"/>
  <c r="D32" i="1"/>
  <c r="F32" i="1"/>
  <c r="B49" i="1"/>
  <c r="B50" i="1" s="1"/>
  <c r="D34" i="1"/>
  <c r="D40" i="1" s="1"/>
  <c r="F34" i="1"/>
  <c r="F40" i="1" s="1"/>
  <c r="C41" i="1"/>
  <c r="C42" i="1" s="1"/>
  <c r="C45" i="1" s="1"/>
  <c r="C44" i="1" s="1"/>
  <c r="C49" i="1" s="1"/>
  <c r="G20" i="1"/>
  <c r="G32" i="1" s="1"/>
  <c r="G34" i="1" s="1"/>
  <c r="G40" i="1" s="1"/>
  <c r="C50" i="1" l="1"/>
  <c r="G41" i="1"/>
  <c r="G42" i="1" s="1"/>
  <c r="G45" i="1" s="1"/>
  <c r="G44" i="1" s="1"/>
  <c r="G49" i="1" s="1"/>
  <c r="D41" i="1"/>
  <c r="D42" i="1" s="1"/>
  <c r="D45" i="1" s="1"/>
  <c r="D44" i="1" s="1"/>
  <c r="D49" i="1" s="1"/>
  <c r="F41" i="1"/>
  <c r="F42" i="1" s="1"/>
  <c r="F45" i="1" s="1"/>
  <c r="F44" i="1" s="1"/>
  <c r="F49" i="1" s="1"/>
  <c r="H20" i="1"/>
  <c r="H32" i="1" s="1"/>
  <c r="H34" i="1" s="1"/>
  <c r="H40" i="1" s="1"/>
  <c r="D50" i="1" l="1"/>
  <c r="E50" i="1" s="1"/>
  <c r="F50" i="1" s="1"/>
  <c r="G50" i="1" s="1"/>
  <c r="H41" i="1"/>
  <c r="H42" i="1" s="1"/>
  <c r="H45" i="1" s="1"/>
  <c r="H44" i="1" s="1"/>
  <c r="H49" i="1" s="1"/>
  <c r="I20" i="1"/>
  <c r="I32" i="1" s="1"/>
  <c r="I34" i="1" s="1"/>
  <c r="I40" i="1" s="1"/>
  <c r="H50" i="1" l="1"/>
  <c r="I41" i="1"/>
  <c r="I42" i="1" s="1"/>
  <c r="I45" i="1" s="1"/>
  <c r="I44" i="1" s="1"/>
  <c r="I49" i="1" s="1"/>
  <c r="J20" i="1"/>
  <c r="J32" i="1" s="1"/>
  <c r="J34" i="1" s="1"/>
  <c r="J40" i="1" s="1"/>
  <c r="I50" i="1" l="1"/>
  <c r="J41" i="1"/>
  <c r="J42" i="1" s="1"/>
  <c r="J45" i="1" s="1"/>
  <c r="J44" i="1" s="1"/>
  <c r="K20" i="1"/>
  <c r="K32" i="1" s="1"/>
  <c r="K34" i="1" s="1"/>
  <c r="K40" i="1" s="1"/>
  <c r="J49" i="1" l="1"/>
  <c r="J50" i="1" s="1"/>
  <c r="K41" i="1"/>
  <c r="K42" i="1" s="1"/>
  <c r="K45" i="1" s="1"/>
  <c r="K44" i="1" s="1"/>
  <c r="K49" i="1" s="1"/>
  <c r="L20" i="1"/>
  <c r="L32" i="1" s="1"/>
  <c r="L34" i="1" s="1"/>
  <c r="L40" i="1" s="1"/>
  <c r="K50" i="1" l="1"/>
  <c r="L41" i="1"/>
  <c r="L42" i="1" s="1"/>
  <c r="L45" i="1" s="1"/>
  <c r="L44" i="1" s="1"/>
  <c r="L49" i="1" l="1"/>
  <c r="B52" i="1"/>
  <c r="B51" i="1" l="1"/>
  <c r="L50" i="1"/>
</calcChain>
</file>

<file path=xl/sharedStrings.xml><?xml version="1.0" encoding="utf-8"?>
<sst xmlns="http://schemas.openxmlformats.org/spreadsheetml/2006/main" count="46" uniqueCount="46">
  <si>
    <t>VAN</t>
  </si>
  <si>
    <t>TIR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</si>
  <si>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</si>
  <si>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</si>
  <si>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</si>
  <si>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</si>
  <si>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</si>
  <si>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</si>
  <si>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</si>
  <si>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</si>
  <si>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</si>
  <si>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</si>
  <si>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</si>
  <si>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Conceptos</t>
  </si>
  <si>
    <t>Inversion</t>
  </si>
  <si>
    <t>Equipamiento</t>
  </si>
  <si>
    <t>Instalaciones</t>
  </si>
  <si>
    <t>Maquinarias</t>
  </si>
  <si>
    <t>Tasa de descuento</t>
  </si>
  <si>
    <t>Unidades Vendidas</t>
  </si>
  <si>
    <t>Precio unitario</t>
  </si>
  <si>
    <t>INGRESOS TOTALES</t>
  </si>
  <si>
    <t>Costos Fijos</t>
  </si>
  <si>
    <t>Arriendos</t>
  </si>
  <si>
    <t>Sueldos</t>
  </si>
  <si>
    <t>Servicios varios</t>
  </si>
  <si>
    <t>TOTAL COSTOS FIJOS</t>
  </si>
  <si>
    <t>Costos variables</t>
  </si>
  <si>
    <t>Frutos secos</t>
  </si>
  <si>
    <t>Proteina</t>
  </si>
  <si>
    <t>Insumos</t>
  </si>
  <si>
    <t>Empaques</t>
  </si>
  <si>
    <t>Costos Variable Unitario</t>
  </si>
  <si>
    <t>Merma</t>
  </si>
  <si>
    <t>Cst.Variable. Incluido merma</t>
  </si>
  <si>
    <t>Total Costos Variables</t>
  </si>
  <si>
    <t>TOTAL COSTOS</t>
  </si>
  <si>
    <t>INGRESOS BRUTOS</t>
  </si>
  <si>
    <t>DD&amp;A</t>
  </si>
  <si>
    <t>Gastos Admin.</t>
  </si>
  <si>
    <t>Ingresos Antes de Impuesto</t>
  </si>
  <si>
    <t>Impuestos</t>
  </si>
  <si>
    <t>INGRESO NETO</t>
  </si>
  <si>
    <t>FLUJO DE CAJA</t>
  </si>
  <si>
    <t>FLUJO DESCONTADO</t>
  </si>
  <si>
    <t>FLUJO DESCONTADO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</si>
</sst>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70" formatCode="_ &quot;$&quot;* #,##0_ ;_ &quot;$&quot;* \-#,##0_ ;_ &quot;$&quot;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3" applyFont="1"/>
    <xf numFmtId="9" fontId="0" fillId="0" borderId="0" xfId="0" applyNumberFormat="1"/>
    <xf numFmtId="166" fontId="0" fillId="0" borderId="0" xfId="0" applyNumberFormat="1"/>
    <xf numFmtId="164" fontId="0" fillId="0" borderId="0" xfId="0" applyNumberFormat="1"/>
    <xf numFmtId="44" fontId="0" fillId="0" borderId="0" xfId="2" applyFont="1"/>
    <xf numFmtId="170" fontId="0" fillId="0" borderId="0" xfId="2" applyNumberFormat="1" applyFont="1"/>
    <xf numFmtId="170" fontId="3" fillId="2" borderId="0" xfId="2" applyNumberFormat="1" applyFont="1" applyFill="1"/>
    <xf numFmtId="165" fontId="4" fillId="0" borderId="0" xfId="1" applyNumberFormat="1" applyFont="1"/>
    <xf numFmtId="170" fontId="4" fillId="0" borderId="0" xfId="2" applyNumberFormat="1" applyFont="1"/>
    <xf numFmtId="44" fontId="0" fillId="0" borderId="0" xfId="0" applyNumberFormat="1"/>
    <xf numFmtId="170" fontId="0" fillId="0" borderId="0" xfId="0" applyNumberFormat="1"/>
    <xf numFmtId="170" fontId="5" fillId="2" borderId="0" xfId="2" applyNumberFormat="1" applyFont="1" applyFill="1"/>
    <xf numFmtId="170" fontId="5" fillId="3" borderId="0" xfId="2" applyNumberFormat="1" applyFont="1" applyFill="1"/>
    <xf numFmtId="170" fontId="4" fillId="0" borderId="0" xfId="0" applyNumberFormat="1" applyFont="1"/>
    <xf numFmtId="170" fontId="1" fillId="0" borderId="0" xfId="2" applyNumberFormat="1" applyFont="1"/>
    <xf numFmtId="170" fontId="0" fillId="3" borderId="0" xfId="0" applyNumberForma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88A1-943C-4937-8FD5-475B3533443E}">
  <dimension ref="A1:M52"/>
  <sheetViews>
    <sheetView tabSelected="1" topLeftCell="A58" zoomScale="130" zoomScaleNormal="130" workbookViewId="0">
      <selection activeCell="B28" sqref="B1:B1048576"/>
    </sheetView>
  </sheetViews>
  <sheetFormatPr baseColWidth="10" defaultRowHeight="15" x14ac:dyDescent="0.25"/>
  <cols>
    <col min="1" max="1" width="22.28515625" customWidth="1"/>
    <col min="2" max="2" width="12.85546875" bestFit="1" customWidth="1"/>
    <col min="3" max="5" width="12.42578125" bestFit="1" customWidth="1"/>
    <col min="6" max="7" width="11.85546875" bestFit="1" customWidth="1"/>
    <col min="8" max="12" width="12.85546875" bestFit="1" customWidth="1"/>
  </cols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13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B3" s="1"/>
    </row>
    <row r="4" spans="1:12" x14ac:dyDescent="0.25">
      <c r="A4" t="s">
        <v>14</v>
      </c>
      <c r="B4" s="13">
        <f>+SUM(B5:B7)</f>
        <v>900000</v>
      </c>
    </row>
    <row r="5" spans="1:12" x14ac:dyDescent="0.25">
      <c r="A5" t="s">
        <v>15</v>
      </c>
      <c r="B5" s="8">
        <v>600000</v>
      </c>
    </row>
    <row r="6" spans="1:12" x14ac:dyDescent="0.25">
      <c r="A6" t="s">
        <v>16</v>
      </c>
      <c r="B6" s="8">
        <v>200000</v>
      </c>
    </row>
    <row r="7" spans="1:12" x14ac:dyDescent="0.25">
      <c r="A7" t="s">
        <v>17</v>
      </c>
      <c r="B7" s="8">
        <v>100000</v>
      </c>
      <c r="C7" s="1"/>
      <c r="D7" s="1"/>
      <c r="E7" s="1"/>
      <c r="F7" s="1"/>
      <c r="G7" s="1"/>
      <c r="H7" s="1"/>
    </row>
    <row r="8" spans="1:12" x14ac:dyDescent="0.25">
      <c r="C8" s="1"/>
      <c r="D8" s="1"/>
      <c r="E8" s="1"/>
      <c r="F8" s="1"/>
      <c r="G8" s="1"/>
      <c r="H8" s="1"/>
    </row>
    <row r="9" spans="1:12" x14ac:dyDescent="0.25">
      <c r="A9" t="s">
        <v>18</v>
      </c>
      <c r="B9" s="3">
        <v>0.09</v>
      </c>
      <c r="C9" s="1"/>
      <c r="D9" s="1"/>
      <c r="E9" s="1"/>
      <c r="F9" s="1"/>
      <c r="G9" s="1"/>
      <c r="H9" s="1"/>
    </row>
    <row r="10" spans="1:12" x14ac:dyDescent="0.25">
      <c r="B10" s="2"/>
      <c r="C10" s="1"/>
      <c r="D10" s="1"/>
      <c r="E10" s="1"/>
      <c r="F10" s="1"/>
      <c r="G10" s="1"/>
      <c r="H10" s="1"/>
    </row>
    <row r="11" spans="1:12" x14ac:dyDescent="0.25">
      <c r="B11" s="2"/>
      <c r="C11" s="2"/>
      <c r="D11" s="2"/>
      <c r="E11" s="2"/>
      <c r="F11" s="2"/>
      <c r="G11" s="2"/>
      <c r="H11" s="2"/>
    </row>
    <row r="12" spans="1:12" x14ac:dyDescent="0.25">
      <c r="A12" t="s">
        <v>19</v>
      </c>
      <c r="C12" s="10">
        <v>5000</v>
      </c>
      <c r="D12" s="10">
        <f>+C12*1.2</f>
        <v>6000</v>
      </c>
      <c r="E12" s="10">
        <f t="shared" ref="E12:L12" si="0">+D12*1.2</f>
        <v>7200</v>
      </c>
      <c r="F12" s="10">
        <f t="shared" si="0"/>
        <v>8640</v>
      </c>
      <c r="G12" s="10">
        <f t="shared" si="0"/>
        <v>10368</v>
      </c>
      <c r="H12" s="10">
        <f t="shared" si="0"/>
        <v>12441.6</v>
      </c>
      <c r="I12" s="10">
        <f t="shared" si="0"/>
        <v>14929.92</v>
      </c>
      <c r="J12" s="10">
        <f t="shared" si="0"/>
        <v>17915.903999999999</v>
      </c>
      <c r="K12" s="10">
        <f t="shared" si="0"/>
        <v>21499.084799999997</v>
      </c>
      <c r="L12" s="10">
        <f t="shared" si="0"/>
        <v>25798.901759999997</v>
      </c>
    </row>
    <row r="13" spans="1:12" x14ac:dyDescent="0.25">
      <c r="A13" t="s">
        <v>20</v>
      </c>
      <c r="B13" s="6"/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</row>
    <row r="14" spans="1:12" x14ac:dyDescent="0.25">
      <c r="A14" t="s">
        <v>21</v>
      </c>
      <c r="C14" s="9">
        <f>+C12*C13</f>
        <v>250000</v>
      </c>
      <c r="D14" s="9">
        <f t="shared" ref="D14:L14" si="1">+D12*D13</f>
        <v>300000</v>
      </c>
      <c r="E14" s="9">
        <f t="shared" si="1"/>
        <v>360000</v>
      </c>
      <c r="F14" s="9">
        <f t="shared" si="1"/>
        <v>432000</v>
      </c>
      <c r="G14" s="9">
        <f t="shared" si="1"/>
        <v>518400</v>
      </c>
      <c r="H14" s="9">
        <f t="shared" si="1"/>
        <v>622080</v>
      </c>
      <c r="I14" s="9">
        <f t="shared" si="1"/>
        <v>746496</v>
      </c>
      <c r="J14" s="9">
        <f t="shared" si="1"/>
        <v>895795.19999999995</v>
      </c>
      <c r="K14" s="9">
        <f t="shared" si="1"/>
        <v>1074954.2399999998</v>
      </c>
      <c r="L14" s="9">
        <f t="shared" si="1"/>
        <v>1289945.0879999998</v>
      </c>
    </row>
    <row r="15" spans="1:12" x14ac:dyDescent="0.25">
      <c r="C15" s="8"/>
    </row>
    <row r="16" spans="1:12" x14ac:dyDescent="0.25">
      <c r="A16" t="s">
        <v>22</v>
      </c>
      <c r="C16" s="8"/>
    </row>
    <row r="17" spans="1:12" x14ac:dyDescent="0.25">
      <c r="A17" t="s">
        <v>23</v>
      </c>
      <c r="C17" s="11">
        <v>46000</v>
      </c>
      <c r="D17" s="11">
        <f>+C17</f>
        <v>46000</v>
      </c>
      <c r="E17" s="11">
        <f t="shared" ref="E17:L17" si="2">+D17</f>
        <v>46000</v>
      </c>
      <c r="F17" s="11">
        <f t="shared" si="2"/>
        <v>46000</v>
      </c>
      <c r="G17" s="11">
        <f t="shared" si="2"/>
        <v>46000</v>
      </c>
      <c r="H17" s="11">
        <f t="shared" si="2"/>
        <v>46000</v>
      </c>
      <c r="I17" s="11">
        <f t="shared" si="2"/>
        <v>46000</v>
      </c>
      <c r="J17" s="11">
        <f t="shared" si="2"/>
        <v>46000</v>
      </c>
      <c r="K17" s="11">
        <f t="shared" si="2"/>
        <v>46000</v>
      </c>
      <c r="L17" s="11">
        <f t="shared" si="2"/>
        <v>46000</v>
      </c>
    </row>
    <row r="18" spans="1:12" x14ac:dyDescent="0.25">
      <c r="A18" t="s">
        <v>24</v>
      </c>
      <c r="C18" s="11">
        <v>90000</v>
      </c>
      <c r="D18" s="11">
        <f t="shared" ref="D18:L19" si="3">+C18</f>
        <v>90000</v>
      </c>
      <c r="E18" s="11">
        <f t="shared" si="3"/>
        <v>90000</v>
      </c>
      <c r="F18" s="11">
        <f t="shared" si="3"/>
        <v>90000</v>
      </c>
      <c r="G18" s="11">
        <f t="shared" si="3"/>
        <v>90000</v>
      </c>
      <c r="H18" s="11">
        <f t="shared" si="3"/>
        <v>90000</v>
      </c>
      <c r="I18" s="11">
        <f t="shared" si="3"/>
        <v>90000</v>
      </c>
      <c r="J18" s="11">
        <f t="shared" si="3"/>
        <v>90000</v>
      </c>
      <c r="K18" s="11">
        <f t="shared" si="3"/>
        <v>90000</v>
      </c>
      <c r="L18" s="11">
        <f t="shared" si="3"/>
        <v>90000</v>
      </c>
    </row>
    <row r="19" spans="1:12" x14ac:dyDescent="0.25">
      <c r="A19" t="s">
        <v>25</v>
      </c>
      <c r="C19" s="11">
        <v>11000</v>
      </c>
      <c r="D19" s="11">
        <f t="shared" si="3"/>
        <v>11000</v>
      </c>
      <c r="E19" s="11">
        <f t="shared" si="3"/>
        <v>11000</v>
      </c>
      <c r="F19" s="11">
        <f t="shared" si="3"/>
        <v>11000</v>
      </c>
      <c r="G19" s="11">
        <f t="shared" si="3"/>
        <v>11000</v>
      </c>
      <c r="H19" s="11">
        <f t="shared" si="3"/>
        <v>11000</v>
      </c>
      <c r="I19" s="11">
        <f t="shared" si="3"/>
        <v>11000</v>
      </c>
      <c r="J19" s="11">
        <f t="shared" si="3"/>
        <v>11000</v>
      </c>
      <c r="K19" s="11">
        <f t="shared" si="3"/>
        <v>11000</v>
      </c>
      <c r="L19" s="11">
        <f t="shared" si="3"/>
        <v>11000</v>
      </c>
    </row>
    <row r="20" spans="1:12" x14ac:dyDescent="0.25">
      <c r="A20" t="s">
        <v>26</v>
      </c>
      <c r="C20" s="9">
        <f>+C17+C18+C19</f>
        <v>147000</v>
      </c>
      <c r="D20" s="9">
        <f t="shared" ref="D20:L20" si="4">+D17+D18+D19</f>
        <v>147000</v>
      </c>
      <c r="E20" s="9">
        <f t="shared" si="4"/>
        <v>147000</v>
      </c>
      <c r="F20" s="9">
        <f t="shared" si="4"/>
        <v>147000</v>
      </c>
      <c r="G20" s="9">
        <f t="shared" si="4"/>
        <v>147000</v>
      </c>
      <c r="H20" s="9">
        <f t="shared" si="4"/>
        <v>147000</v>
      </c>
      <c r="I20" s="9">
        <f t="shared" si="4"/>
        <v>147000</v>
      </c>
      <c r="J20" s="9">
        <f t="shared" si="4"/>
        <v>147000</v>
      </c>
      <c r="K20" s="9">
        <f t="shared" si="4"/>
        <v>147000</v>
      </c>
      <c r="L20" s="9">
        <f t="shared" si="4"/>
        <v>147000</v>
      </c>
    </row>
    <row r="21" spans="1:12" x14ac:dyDescent="0.25">
      <c r="C21" s="8"/>
    </row>
    <row r="22" spans="1:12" x14ac:dyDescent="0.25">
      <c r="A22" t="s">
        <v>27</v>
      </c>
      <c r="C22" s="8"/>
    </row>
    <row r="23" spans="1:12" x14ac:dyDescent="0.25">
      <c r="A23" t="s">
        <v>28</v>
      </c>
      <c r="C23" s="7">
        <v>6</v>
      </c>
      <c r="D23" s="7">
        <v>6</v>
      </c>
      <c r="E23" s="7">
        <v>6</v>
      </c>
      <c r="F23" s="7">
        <v>6</v>
      </c>
      <c r="G23" s="7">
        <v>6</v>
      </c>
      <c r="H23" s="7">
        <v>6</v>
      </c>
      <c r="I23" s="7">
        <v>6</v>
      </c>
      <c r="J23" s="7">
        <v>6</v>
      </c>
      <c r="K23" s="7">
        <v>6</v>
      </c>
      <c r="L23" s="7">
        <v>6</v>
      </c>
    </row>
    <row r="24" spans="1:12" x14ac:dyDescent="0.25">
      <c r="A24" t="s">
        <v>29</v>
      </c>
      <c r="C24" s="7">
        <v>9</v>
      </c>
      <c r="D24" s="7">
        <v>9</v>
      </c>
      <c r="E24" s="7">
        <v>9</v>
      </c>
      <c r="F24" s="7">
        <v>9</v>
      </c>
      <c r="G24" s="7">
        <v>9</v>
      </c>
      <c r="H24" s="7">
        <v>9</v>
      </c>
      <c r="I24" s="7">
        <v>9</v>
      </c>
      <c r="J24" s="7">
        <v>9</v>
      </c>
      <c r="K24" s="7">
        <v>9</v>
      </c>
      <c r="L24" s="7">
        <v>9</v>
      </c>
    </row>
    <row r="25" spans="1:12" x14ac:dyDescent="0.25">
      <c r="A25" t="s">
        <v>30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</row>
    <row r="26" spans="1:12" x14ac:dyDescent="0.25">
      <c r="A26" t="s">
        <v>31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</row>
    <row r="27" spans="1:12" x14ac:dyDescent="0.25">
      <c r="A27" t="s">
        <v>32</v>
      </c>
      <c r="C27" s="12">
        <f>+SUM(C23:C26)</f>
        <v>17</v>
      </c>
      <c r="D27" s="12">
        <f t="shared" ref="D27:L27" si="5">+SUM(D23:D26)</f>
        <v>17</v>
      </c>
      <c r="E27" s="12">
        <f t="shared" si="5"/>
        <v>17</v>
      </c>
      <c r="F27" s="12">
        <f t="shared" si="5"/>
        <v>17</v>
      </c>
      <c r="G27" s="12">
        <f t="shared" si="5"/>
        <v>17</v>
      </c>
      <c r="H27" s="12">
        <f t="shared" si="5"/>
        <v>17</v>
      </c>
      <c r="I27" s="12">
        <f t="shared" si="5"/>
        <v>17</v>
      </c>
      <c r="J27" s="12">
        <f t="shared" si="5"/>
        <v>17</v>
      </c>
      <c r="K27" s="12">
        <f t="shared" si="5"/>
        <v>17</v>
      </c>
      <c r="L27" s="12">
        <f t="shared" si="5"/>
        <v>17</v>
      </c>
    </row>
    <row r="28" spans="1:12" x14ac:dyDescent="0.25">
      <c r="A28" t="s">
        <v>33</v>
      </c>
      <c r="C28" s="4">
        <v>0.05</v>
      </c>
      <c r="D28" s="4">
        <v>0.05</v>
      </c>
      <c r="E28" s="4">
        <v>0.05</v>
      </c>
      <c r="F28" s="4">
        <v>0.05</v>
      </c>
      <c r="G28" s="4">
        <v>0.05</v>
      </c>
      <c r="H28" s="4">
        <v>0.05</v>
      </c>
      <c r="I28" s="4">
        <v>0.05</v>
      </c>
      <c r="J28" s="4">
        <v>0.05</v>
      </c>
      <c r="K28" s="4">
        <v>0.05</v>
      </c>
      <c r="L28" s="4">
        <v>0.05</v>
      </c>
    </row>
    <row r="29" spans="1:12" x14ac:dyDescent="0.25">
      <c r="A29" t="s">
        <v>34</v>
      </c>
      <c r="C29" s="12">
        <f>+C27/(1-$C$28)</f>
        <v>17.894736842105264</v>
      </c>
      <c r="D29" s="12">
        <f t="shared" ref="D29:L29" si="6">+D27/(1-$C$28)</f>
        <v>17.894736842105264</v>
      </c>
      <c r="E29" s="12">
        <f t="shared" si="6"/>
        <v>17.894736842105264</v>
      </c>
      <c r="F29" s="12">
        <f t="shared" si="6"/>
        <v>17.894736842105264</v>
      </c>
      <c r="G29" s="12">
        <f t="shared" si="6"/>
        <v>17.894736842105264</v>
      </c>
      <c r="H29" s="12">
        <f t="shared" si="6"/>
        <v>17.894736842105264</v>
      </c>
      <c r="I29" s="12">
        <f t="shared" si="6"/>
        <v>17.894736842105264</v>
      </c>
      <c r="J29" s="12">
        <f t="shared" si="6"/>
        <v>17.894736842105264</v>
      </c>
      <c r="K29" s="12">
        <f t="shared" si="6"/>
        <v>17.894736842105264</v>
      </c>
      <c r="L29" s="12">
        <f t="shared" si="6"/>
        <v>17.894736842105264</v>
      </c>
    </row>
    <row r="30" spans="1:12" x14ac:dyDescent="0.25">
      <c r="A30" t="s">
        <v>35</v>
      </c>
      <c r="C30" s="9">
        <f>+C29*C12</f>
        <v>89473.68421052632</v>
      </c>
      <c r="D30" s="9">
        <f t="shared" ref="D30:L30" si="7">+D29*D12</f>
        <v>107368.42105263159</v>
      </c>
      <c r="E30" s="9">
        <f t="shared" si="7"/>
        <v>128842.10526315789</v>
      </c>
      <c r="F30" s="9">
        <f t="shared" si="7"/>
        <v>154610.52631578947</v>
      </c>
      <c r="G30" s="9">
        <f t="shared" si="7"/>
        <v>185532.63157894739</v>
      </c>
      <c r="H30" s="9">
        <f t="shared" si="7"/>
        <v>222639.15789473685</v>
      </c>
      <c r="I30" s="9">
        <f t="shared" si="7"/>
        <v>267166.98947368423</v>
      </c>
      <c r="J30" s="9">
        <f t="shared" si="7"/>
        <v>320600.38736842101</v>
      </c>
      <c r="K30" s="9">
        <f t="shared" si="7"/>
        <v>384720.46484210523</v>
      </c>
      <c r="L30" s="9">
        <f t="shared" si="7"/>
        <v>461664.55781052628</v>
      </c>
    </row>
    <row r="32" spans="1:12" x14ac:dyDescent="0.25">
      <c r="A32" t="s">
        <v>36</v>
      </c>
      <c r="C32" s="14">
        <f>+C20+C30</f>
        <v>236473.68421052632</v>
      </c>
      <c r="D32" s="14">
        <f t="shared" ref="D32:L32" si="8">+D20+D30</f>
        <v>254368.42105263157</v>
      </c>
      <c r="E32" s="14">
        <f t="shared" si="8"/>
        <v>275842.10526315786</v>
      </c>
      <c r="F32" s="14">
        <f t="shared" si="8"/>
        <v>301610.52631578944</v>
      </c>
      <c r="G32" s="14">
        <f t="shared" si="8"/>
        <v>332532.63157894742</v>
      </c>
      <c r="H32" s="14">
        <f t="shared" si="8"/>
        <v>369639.15789473685</v>
      </c>
      <c r="I32" s="14">
        <f t="shared" si="8"/>
        <v>414166.98947368423</v>
      </c>
      <c r="J32" s="14">
        <f t="shared" si="8"/>
        <v>467600.38736842101</v>
      </c>
      <c r="K32" s="14">
        <f t="shared" si="8"/>
        <v>531720.46484210528</v>
      </c>
      <c r="L32" s="14">
        <f t="shared" si="8"/>
        <v>608664.55781052634</v>
      </c>
    </row>
    <row r="34" spans="1:13" x14ac:dyDescent="0.25">
      <c r="A34" t="s">
        <v>37</v>
      </c>
      <c r="C34" s="15">
        <f>+C14-C32</f>
        <v>13526.31578947368</v>
      </c>
      <c r="D34" s="15">
        <f t="shared" ref="D34:L34" si="9">+D14-D32</f>
        <v>45631.578947368427</v>
      </c>
      <c r="E34" s="15">
        <f t="shared" si="9"/>
        <v>84157.894736842136</v>
      </c>
      <c r="F34" s="15">
        <f t="shared" si="9"/>
        <v>130389.47368421056</v>
      </c>
      <c r="G34" s="15">
        <f t="shared" si="9"/>
        <v>185867.36842105258</v>
      </c>
      <c r="H34" s="15">
        <f t="shared" si="9"/>
        <v>252440.84210526315</v>
      </c>
      <c r="I34" s="15">
        <f t="shared" si="9"/>
        <v>332329.01052631577</v>
      </c>
      <c r="J34" s="15">
        <f t="shared" si="9"/>
        <v>428194.81263157894</v>
      </c>
      <c r="K34" s="15">
        <f t="shared" si="9"/>
        <v>543233.77515789447</v>
      </c>
      <c r="L34" s="15">
        <f t="shared" si="9"/>
        <v>681280.53018947341</v>
      </c>
      <c r="M34" s="7"/>
    </row>
    <row r="36" spans="1:13" x14ac:dyDescent="0.25">
      <c r="A36" t="s">
        <v>38</v>
      </c>
      <c r="C36" s="8">
        <f>+SUM($B$5:$B$7)/10</f>
        <v>90000</v>
      </c>
      <c r="D36" s="8">
        <f t="shared" ref="D36:L36" si="10">+SUM($B$5:$B$7)/10</f>
        <v>90000</v>
      </c>
      <c r="E36" s="8">
        <f t="shared" si="10"/>
        <v>90000</v>
      </c>
      <c r="F36" s="8">
        <f t="shared" si="10"/>
        <v>90000</v>
      </c>
      <c r="G36" s="8">
        <f t="shared" si="10"/>
        <v>90000</v>
      </c>
      <c r="H36" s="8">
        <f t="shared" si="10"/>
        <v>90000</v>
      </c>
      <c r="I36" s="8">
        <f t="shared" si="10"/>
        <v>90000</v>
      </c>
      <c r="J36" s="8">
        <f t="shared" si="10"/>
        <v>90000</v>
      </c>
      <c r="K36" s="8">
        <f t="shared" si="10"/>
        <v>90000</v>
      </c>
      <c r="L36" s="8">
        <f t="shared" si="10"/>
        <v>90000</v>
      </c>
    </row>
    <row r="38" spans="1:13" x14ac:dyDescent="0.25">
      <c r="A38" t="s">
        <v>39</v>
      </c>
      <c r="C38" s="16">
        <v>15000</v>
      </c>
      <c r="D38" s="16">
        <v>15000</v>
      </c>
      <c r="E38" s="16">
        <v>15000</v>
      </c>
      <c r="F38" s="16">
        <v>15000</v>
      </c>
      <c r="G38" s="16">
        <v>15000</v>
      </c>
      <c r="H38" s="16">
        <v>15000</v>
      </c>
      <c r="I38" s="16">
        <v>15000</v>
      </c>
      <c r="J38" s="16">
        <v>15000</v>
      </c>
      <c r="K38" s="16">
        <v>15000</v>
      </c>
      <c r="L38" s="16">
        <v>15000</v>
      </c>
    </row>
    <row r="40" spans="1:13" x14ac:dyDescent="0.25">
      <c r="A40" t="s">
        <v>40</v>
      </c>
      <c r="C40" s="15">
        <f>+C34-C36-C38</f>
        <v>-91473.68421052632</v>
      </c>
      <c r="D40" s="15">
        <f t="shared" ref="D40:L40" si="11">+D34-D36-D38</f>
        <v>-59368.421052631573</v>
      </c>
      <c r="E40" s="15">
        <f t="shared" si="11"/>
        <v>-20842.105263157864</v>
      </c>
      <c r="F40" s="15">
        <f t="shared" si="11"/>
        <v>25389.473684210563</v>
      </c>
      <c r="G40" s="15">
        <f t="shared" si="11"/>
        <v>80867.368421052583</v>
      </c>
      <c r="H40" s="15">
        <f t="shared" si="11"/>
        <v>147440.84210526315</v>
      </c>
      <c r="I40" s="15">
        <f t="shared" si="11"/>
        <v>227329.01052631577</v>
      </c>
      <c r="J40" s="15">
        <f t="shared" si="11"/>
        <v>323194.81263157894</v>
      </c>
      <c r="K40" s="15">
        <f t="shared" si="11"/>
        <v>438233.77515789447</v>
      </c>
      <c r="L40" s="15">
        <f t="shared" si="11"/>
        <v>576280.53018947341</v>
      </c>
    </row>
    <row r="41" spans="1:13" x14ac:dyDescent="0.25">
      <c r="A41" t="s">
        <v>41</v>
      </c>
      <c r="B41" s="4">
        <v>0.3</v>
      </c>
      <c r="C41" s="13">
        <f>MAX(0,$B$41*C40)</f>
        <v>0</v>
      </c>
      <c r="D41" s="13">
        <f t="shared" ref="D41:L41" si="12">MAX(0,$B$41*D40)</f>
        <v>0</v>
      </c>
      <c r="E41" s="13">
        <f t="shared" si="12"/>
        <v>0</v>
      </c>
      <c r="F41" s="13">
        <f t="shared" si="12"/>
        <v>7616.8421052631684</v>
      </c>
      <c r="G41" s="13">
        <f t="shared" si="12"/>
        <v>24260.210526315775</v>
      </c>
      <c r="H41" s="13">
        <f t="shared" si="12"/>
        <v>44232.252631578944</v>
      </c>
      <c r="I41" s="13">
        <f t="shared" si="12"/>
        <v>68198.703157894735</v>
      </c>
      <c r="J41" s="13">
        <f t="shared" si="12"/>
        <v>96958.443789473677</v>
      </c>
      <c r="K41" s="13">
        <f t="shared" si="12"/>
        <v>131470.13254736832</v>
      </c>
      <c r="L41" s="13">
        <f t="shared" si="12"/>
        <v>172884.15905684201</v>
      </c>
    </row>
    <row r="42" spans="1:13" x14ac:dyDescent="0.25">
      <c r="A42" t="s">
        <v>42</v>
      </c>
      <c r="C42" s="13">
        <f>+C40-C41</f>
        <v>-91473.68421052632</v>
      </c>
      <c r="D42" s="13">
        <f t="shared" ref="D42:L42" si="13">+D40-D41</f>
        <v>-59368.421052631573</v>
      </c>
      <c r="E42" s="13">
        <f t="shared" si="13"/>
        <v>-20842.105263157864</v>
      </c>
      <c r="F42" s="13">
        <f t="shared" si="13"/>
        <v>17772.631578947396</v>
      </c>
      <c r="G42" s="13">
        <f t="shared" si="13"/>
        <v>56607.157894736811</v>
      </c>
      <c r="H42" s="13">
        <f t="shared" si="13"/>
        <v>103208.5894736842</v>
      </c>
      <c r="I42" s="13">
        <f t="shared" si="13"/>
        <v>159130.30736842105</v>
      </c>
      <c r="J42" s="13">
        <f t="shared" si="13"/>
        <v>226236.36884210526</v>
      </c>
      <c r="K42" s="13">
        <f t="shared" si="13"/>
        <v>306763.64261052618</v>
      </c>
      <c r="L42" s="13">
        <f t="shared" si="13"/>
        <v>403396.37113263144</v>
      </c>
    </row>
    <row r="44" spans="1:13" x14ac:dyDescent="0.25">
      <c r="A44" t="s">
        <v>43</v>
      </c>
      <c r="B44" s="18">
        <f>+B45+B46-B47</f>
        <v>-900000</v>
      </c>
      <c r="C44" s="18">
        <f t="shared" ref="C44:L44" si="14">+C45+C46-C47</f>
        <v>-1473.6842105263204</v>
      </c>
      <c r="D44" s="18">
        <f t="shared" si="14"/>
        <v>30631.578947368427</v>
      </c>
      <c r="E44" s="18">
        <f t="shared" si="14"/>
        <v>69157.894736842136</v>
      </c>
      <c r="F44" s="18">
        <f t="shared" si="14"/>
        <v>107772.63157894739</v>
      </c>
      <c r="G44" s="18">
        <f t="shared" si="14"/>
        <v>146607.1578947368</v>
      </c>
      <c r="H44" s="18">
        <f t="shared" si="14"/>
        <v>193208.5894736842</v>
      </c>
      <c r="I44" s="18">
        <f t="shared" si="14"/>
        <v>249130.30736842105</v>
      </c>
      <c r="J44" s="18">
        <f t="shared" si="14"/>
        <v>316236.36884210526</v>
      </c>
      <c r="K44" s="18">
        <f t="shared" si="14"/>
        <v>396763.64261052618</v>
      </c>
      <c r="L44" s="18">
        <f t="shared" si="14"/>
        <v>493396.37113263144</v>
      </c>
    </row>
    <row r="45" spans="1:13" x14ac:dyDescent="0.25">
      <c r="A45" t="str">
        <f>+A42</f>
        <v>INGRESO NETO</v>
      </c>
      <c r="B45" s="17">
        <f t="shared" ref="B45:L45" si="15">+B42</f>
        <v>0</v>
      </c>
      <c r="C45" s="17">
        <f t="shared" si="15"/>
        <v>-91473.68421052632</v>
      </c>
      <c r="D45" s="17">
        <f t="shared" si="15"/>
        <v>-59368.421052631573</v>
      </c>
      <c r="E45" s="17">
        <f t="shared" si="15"/>
        <v>-20842.105263157864</v>
      </c>
      <c r="F45" s="17">
        <f t="shared" si="15"/>
        <v>17772.631578947396</v>
      </c>
      <c r="G45" s="17">
        <f t="shared" si="15"/>
        <v>56607.157894736811</v>
      </c>
      <c r="H45" s="17">
        <f t="shared" si="15"/>
        <v>103208.5894736842</v>
      </c>
      <c r="I45" s="17">
        <f t="shared" si="15"/>
        <v>159130.30736842105</v>
      </c>
      <c r="J45" s="17">
        <f t="shared" si="15"/>
        <v>226236.36884210526</v>
      </c>
      <c r="K45" s="17">
        <f t="shared" si="15"/>
        <v>306763.64261052618</v>
      </c>
      <c r="L45" s="17">
        <f t="shared" si="15"/>
        <v>403396.37113263144</v>
      </c>
    </row>
    <row r="46" spans="1:13" x14ac:dyDescent="0.25">
      <c r="A46" t="str">
        <f>+A36</f>
        <v>DD&amp;A</v>
      </c>
      <c r="B46" s="17">
        <f t="shared" ref="B46:L46" si="16">+B36</f>
        <v>0</v>
      </c>
      <c r="C46" s="17">
        <f t="shared" si="16"/>
        <v>90000</v>
      </c>
      <c r="D46" s="17">
        <f t="shared" si="16"/>
        <v>90000</v>
      </c>
      <c r="E46" s="17">
        <f t="shared" si="16"/>
        <v>90000</v>
      </c>
      <c r="F46" s="17">
        <f t="shared" si="16"/>
        <v>90000</v>
      </c>
      <c r="G46" s="17">
        <f t="shared" si="16"/>
        <v>90000</v>
      </c>
      <c r="H46" s="17">
        <f t="shared" si="16"/>
        <v>90000</v>
      </c>
      <c r="I46" s="17">
        <f t="shared" si="16"/>
        <v>90000</v>
      </c>
      <c r="J46" s="17">
        <f t="shared" si="16"/>
        <v>90000</v>
      </c>
      <c r="K46" s="17">
        <f t="shared" si="16"/>
        <v>90000</v>
      </c>
      <c r="L46" s="17">
        <f t="shared" si="16"/>
        <v>90000</v>
      </c>
    </row>
    <row r="47" spans="1:13" x14ac:dyDescent="0.25">
      <c r="A47" t="str">
        <f>+A4</f>
        <v>Inversion</v>
      </c>
      <c r="B47" s="17">
        <f t="shared" ref="B47:L47" si="17">+B4</f>
        <v>900000</v>
      </c>
      <c r="C47" s="17">
        <f t="shared" si="17"/>
        <v>0</v>
      </c>
      <c r="D47" s="17">
        <f t="shared" si="17"/>
        <v>0</v>
      </c>
      <c r="E47" s="17">
        <f t="shared" si="17"/>
        <v>0</v>
      </c>
      <c r="F47" s="17">
        <f t="shared" si="17"/>
        <v>0</v>
      </c>
      <c r="G47" s="17">
        <f t="shared" si="17"/>
        <v>0</v>
      </c>
      <c r="H47" s="17">
        <f t="shared" si="17"/>
        <v>0</v>
      </c>
      <c r="I47" s="17">
        <f t="shared" si="17"/>
        <v>0</v>
      </c>
      <c r="J47" s="17">
        <f t="shared" si="17"/>
        <v>0</v>
      </c>
      <c r="K47" s="17">
        <f t="shared" si="17"/>
        <v>0</v>
      </c>
      <c r="L47" s="17">
        <f t="shared" si="17"/>
        <v>0</v>
      </c>
    </row>
    <row r="49" spans="1:12" x14ac:dyDescent="0.25">
      <c r="A49" t="s">
        <v>44</v>
      </c>
      <c r="B49" s="15">
        <f>+B44/(1+$B$9)^B1</f>
        <v>-900000</v>
      </c>
      <c r="C49" s="15">
        <f t="shared" ref="C49:L49" si="18">+C44/(1+$B$9)^C1</f>
        <v>-1352.0038628681837</v>
      </c>
      <c r="D49" s="15">
        <f t="shared" si="18"/>
        <v>25781.987162165158</v>
      </c>
      <c r="E49" s="15">
        <f t="shared" si="18"/>
        <v>53402.58383159151</v>
      </c>
      <c r="F49" s="15">
        <f t="shared" si="18"/>
        <v>76348.849273367465</v>
      </c>
      <c r="G49" s="15">
        <f t="shared" si="18"/>
        <v>95284.593371786686</v>
      </c>
      <c r="H49" s="15">
        <f t="shared" si="18"/>
        <v>115203.96917557747</v>
      </c>
      <c r="I49" s="15">
        <f t="shared" si="18"/>
        <v>136282.80955886774</v>
      </c>
      <c r="J49" s="15">
        <f t="shared" si="18"/>
        <v>158708.36992801266</v>
      </c>
      <c r="K49" s="15">
        <f t="shared" si="18"/>
        <v>182681.00295996378</v>
      </c>
      <c r="L49" s="15">
        <f t="shared" si="18"/>
        <v>208415.95924953965</v>
      </c>
    </row>
    <row r="50" spans="1:12" x14ac:dyDescent="0.25">
      <c r="A50" t="s">
        <v>45</v>
      </c>
      <c r="B50" s="15">
        <f>+B49</f>
        <v>-900000</v>
      </c>
      <c r="C50" s="15">
        <f>+B50+C49</f>
        <v>-901352.00386286818</v>
      </c>
      <c r="D50" s="15">
        <f t="shared" ref="D50:L50" si="19">+C50+D49</f>
        <v>-875570.01670070307</v>
      </c>
      <c r="E50" s="15">
        <f t="shared" si="19"/>
        <v>-822167.43286911154</v>
      </c>
      <c r="F50" s="15">
        <f t="shared" si="19"/>
        <v>-745818.5835957441</v>
      </c>
      <c r="G50" s="15">
        <f t="shared" si="19"/>
        <v>-650533.99022395746</v>
      </c>
      <c r="H50" s="15">
        <f t="shared" si="19"/>
        <v>-535330.02104837995</v>
      </c>
      <c r="I50" s="15">
        <f t="shared" si="19"/>
        <v>-399047.21148951224</v>
      </c>
      <c r="J50" s="15">
        <f t="shared" si="19"/>
        <v>-240338.84156149958</v>
      </c>
      <c r="K50" s="15">
        <f t="shared" si="19"/>
        <v>-57657.838601535797</v>
      </c>
      <c r="L50" s="15">
        <f t="shared" si="19"/>
        <v>150758.12064800385</v>
      </c>
    </row>
    <row r="51" spans="1:12" x14ac:dyDescent="0.25">
      <c r="A51" t="s">
        <v>0</v>
      </c>
      <c r="B51" s="13">
        <f>+SUM(B49:L49)</f>
        <v>150758.12064800385</v>
      </c>
    </row>
    <row r="52" spans="1:12" x14ac:dyDescent="0.25">
      <c r="A52" t="s">
        <v>1</v>
      </c>
      <c r="B52" s="5">
        <f>+IRR(B44:L44)</f>
        <v>0.1136610892762393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Nicolas Najera Acuna</dc:creator>
  <cp:lastModifiedBy>Santiago Nicolas Najera Acuna</cp:lastModifiedBy>
  <dcterms:created xsi:type="dcterms:W3CDTF">2024-10-06T01:14:25Z</dcterms:created>
  <dcterms:modified xsi:type="dcterms:W3CDTF">2024-10-07T01:44:14Z</dcterms:modified>
</cp:coreProperties>
</file>