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anti\OneDrive\Documents\Programacion\Python\Datos-Ciencias de Datos\"/>
    </mc:Choice>
  </mc:AlternateContent>
  <xr:revisionPtr revIDLastSave="0" documentId="13_ncr:1_{44A6D86A-FE4C-4B6A-8C82-40D643FD212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2" r:id="rId1"/>
    <sheet name="Sheet3" sheetId="4" r:id="rId2"/>
    <sheet name="Sheet5" sheetId="6" r:id="rId3"/>
    <sheet name="Hoja 1" sheetId="1" r:id="rId4"/>
  </sheets>
  <definedNames>
    <definedName name="_xlnm._FilterDatabase" localSheetId="3" hidden="1">'Hoja 1'!$AC$50:$AC$181</definedName>
    <definedName name="_xlchart.v1.0" hidden="1">'Hoja 1'!$S$51:$S$183</definedName>
    <definedName name="_xlchart.v1.1" hidden="1">'Hoja 1'!$AC$50:$AC$181</definedName>
    <definedName name="_xlchart.v1.2" hidden="1">'Hoja 1'!$AD$50:$AD$181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52" i="1" l="1"/>
  <c r="AF51" i="1"/>
  <c r="AD59" i="1" s="1"/>
  <c r="S184" i="1"/>
  <c r="AD168" i="1" l="1"/>
  <c r="AD50" i="1"/>
  <c r="AD178" i="1"/>
  <c r="AD166" i="1"/>
  <c r="AD154" i="1"/>
  <c r="AD142" i="1"/>
  <c r="AD130" i="1"/>
  <c r="AD118" i="1"/>
  <c r="AD106" i="1"/>
  <c r="AD94" i="1"/>
  <c r="AD82" i="1"/>
  <c r="AD70" i="1"/>
  <c r="AD51" i="1"/>
  <c r="AD58" i="1"/>
  <c r="AD177" i="1"/>
  <c r="AD165" i="1"/>
  <c r="AD153" i="1"/>
  <c r="AD141" i="1"/>
  <c r="AD129" i="1"/>
  <c r="AD117" i="1"/>
  <c r="AD105" i="1"/>
  <c r="AD93" i="1"/>
  <c r="AD81" i="1"/>
  <c r="AD69" i="1"/>
  <c r="AD68" i="1"/>
  <c r="AD163" i="1"/>
  <c r="AD79" i="1"/>
  <c r="AD67" i="1"/>
  <c r="AD116" i="1"/>
  <c r="AD150" i="1"/>
  <c r="AD66" i="1"/>
  <c r="AD57" i="1"/>
  <c r="AD164" i="1"/>
  <c r="AD128" i="1"/>
  <c r="AD92" i="1"/>
  <c r="AD175" i="1"/>
  <c r="AD127" i="1"/>
  <c r="AD103" i="1"/>
  <c r="AD174" i="1"/>
  <c r="AD114" i="1"/>
  <c r="AD78" i="1"/>
  <c r="AD54" i="1"/>
  <c r="AD173" i="1"/>
  <c r="AD161" i="1"/>
  <c r="AD149" i="1"/>
  <c r="AD137" i="1"/>
  <c r="AD125" i="1"/>
  <c r="AD113" i="1"/>
  <c r="AD101" i="1"/>
  <c r="AD89" i="1"/>
  <c r="AD77" i="1"/>
  <c r="AD65" i="1"/>
  <c r="AD176" i="1"/>
  <c r="AD152" i="1"/>
  <c r="AD140" i="1"/>
  <c r="AD104" i="1"/>
  <c r="AD56" i="1"/>
  <c r="AD139" i="1"/>
  <c r="AD115" i="1"/>
  <c r="AD55" i="1"/>
  <c r="AD138" i="1"/>
  <c r="AD90" i="1"/>
  <c r="AD53" i="1"/>
  <c r="AD172" i="1"/>
  <c r="AD160" i="1"/>
  <c r="AD148" i="1"/>
  <c r="AD136" i="1"/>
  <c r="AD124" i="1"/>
  <c r="AD112" i="1"/>
  <c r="AD100" i="1"/>
  <c r="AD88" i="1"/>
  <c r="AD76" i="1"/>
  <c r="AD64" i="1"/>
  <c r="AD80" i="1"/>
  <c r="AD151" i="1"/>
  <c r="AD91" i="1"/>
  <c r="AD162" i="1"/>
  <c r="AD126" i="1"/>
  <c r="AD102" i="1"/>
  <c r="AD52" i="1"/>
  <c r="AD171" i="1"/>
  <c r="AD159" i="1"/>
  <c r="AD147" i="1"/>
  <c r="AD135" i="1"/>
  <c r="AD123" i="1"/>
  <c r="AD111" i="1"/>
  <c r="AD99" i="1"/>
  <c r="AD87" i="1"/>
  <c r="AD75" i="1"/>
  <c r="AD63" i="1"/>
  <c r="AD170" i="1"/>
  <c r="AD158" i="1"/>
  <c r="AD146" i="1"/>
  <c r="AD134" i="1"/>
  <c r="AD122" i="1"/>
  <c r="AD110" i="1"/>
  <c r="AD98" i="1"/>
  <c r="AD86" i="1"/>
  <c r="AD74" i="1"/>
  <c r="AD62" i="1"/>
  <c r="AD181" i="1"/>
  <c r="AD169" i="1"/>
  <c r="AD157" i="1"/>
  <c r="AD145" i="1"/>
  <c r="AD133" i="1"/>
  <c r="AD121" i="1"/>
  <c r="AD109" i="1"/>
  <c r="AD97" i="1"/>
  <c r="AD85" i="1"/>
  <c r="AD73" i="1"/>
  <c r="AD61" i="1"/>
  <c r="AD180" i="1"/>
  <c r="AD156" i="1"/>
  <c r="AD144" i="1"/>
  <c r="AD132" i="1"/>
  <c r="AD120" i="1"/>
  <c r="AD108" i="1"/>
  <c r="AD96" i="1"/>
  <c r="AD84" i="1"/>
  <c r="AD72" i="1"/>
  <c r="AD60" i="1"/>
  <c r="AD179" i="1"/>
  <c r="AD167" i="1"/>
  <c r="AD155" i="1"/>
  <c r="AD143" i="1"/>
  <c r="AD131" i="1"/>
  <c r="AD119" i="1"/>
  <c r="AD107" i="1"/>
  <c r="AD95" i="1"/>
  <c r="AD83" i="1"/>
  <c r="AD71" i="1"/>
  <c r="D31" i="1"/>
  <c r="I17" i="1"/>
  <c r="H17" i="1"/>
  <c r="G17" i="1"/>
  <c r="F17" i="1"/>
  <c r="E17" i="1"/>
  <c r="D17" i="1"/>
</calcChain>
</file>

<file path=xl/sharedStrings.xml><?xml version="1.0" encoding="utf-8"?>
<sst xmlns="http://schemas.openxmlformats.org/spreadsheetml/2006/main" count="561" uniqueCount="329">
  <si>
    <t>Fecha</t>
  </si>
  <si>
    <t>Hora</t>
  </si>
  <si>
    <t>Nombre</t>
  </si>
  <si>
    <t>Calorias (Kcal)</t>
  </si>
  <si>
    <t>Carbohidratos (g)</t>
  </si>
  <si>
    <t>Lipidos (g)</t>
  </si>
  <si>
    <t>Proteínas (g)</t>
  </si>
  <si>
    <t xml:space="preserve">Sodio </t>
  </si>
  <si>
    <t>Azucar</t>
  </si>
  <si>
    <t>Foto</t>
  </si>
  <si>
    <t>Sandiwch de mantequilla de Mani</t>
  </si>
  <si>
    <t>Atun -200gr</t>
  </si>
  <si>
    <t>Verduras-100gr</t>
  </si>
  <si>
    <t>Quesadilla</t>
  </si>
  <si>
    <t>Chocolatin</t>
  </si>
  <si>
    <t>Sandiwch de Jamón</t>
  </si>
  <si>
    <t>Sandwich de salami</t>
  </si>
  <si>
    <t>Cereal con avena</t>
  </si>
  <si>
    <t>1 vaso de Chocomilk</t>
  </si>
  <si>
    <t>1 jugo de Naranja</t>
  </si>
  <si>
    <t>Sandwich de mantequilla de Mani</t>
  </si>
  <si>
    <t>Barrita</t>
  </si>
  <si>
    <t>Pan de Muerto</t>
  </si>
  <si>
    <t>2 Hot Dogs</t>
  </si>
  <si>
    <t>Sopa de Ramen</t>
  </si>
  <si>
    <t>4 Quesadillas</t>
  </si>
  <si>
    <t>2 Latas de atún</t>
  </si>
  <si>
    <t>Medallon de atun</t>
  </si>
  <si>
    <t>Pan de Hot Dog</t>
  </si>
  <si>
    <t>Mantequilla de Mani</t>
  </si>
  <si>
    <t>Cereal con Leche</t>
  </si>
  <si>
    <t>2 Rebanadas de pizza</t>
  </si>
  <si>
    <t>2 Latas de atun</t>
  </si>
  <si>
    <t>Nito</t>
  </si>
  <si>
    <t>Platano</t>
  </si>
  <si>
    <t>2 Pechugas de Pollo</t>
  </si>
  <si>
    <t>Plato de cereal</t>
  </si>
  <si>
    <t>300gr de Arroz</t>
  </si>
  <si>
    <t>3 Huevos</t>
  </si>
  <si>
    <t>100 gr de arrachera</t>
  </si>
  <si>
    <t>3 cucharas de aguacate</t>
  </si>
  <si>
    <t>150gr arroz</t>
  </si>
  <si>
    <t>50gr cacachuates</t>
  </si>
  <si>
    <t>3 tacos de pastor</t>
  </si>
  <si>
    <t>5 quesadillas de carnitas</t>
  </si>
  <si>
    <t>2 tortas de carnitas</t>
  </si>
  <si>
    <t>Refresco Zuba</t>
  </si>
  <si>
    <t>2 tamales de carne</t>
  </si>
  <si>
    <t>3 tamales de carne</t>
  </si>
  <si>
    <t>TrikiTakes</t>
  </si>
  <si>
    <t>Vaso de Sidral Mundet</t>
  </si>
  <si>
    <t xml:space="preserve">2 rebanadas de pizza </t>
  </si>
  <si>
    <t>100 gr Totopos con frijoles</t>
  </si>
  <si>
    <t>2 Sandwiches de jamon</t>
  </si>
  <si>
    <t>2 Mini conchas</t>
  </si>
  <si>
    <t>Modelo de regresion</t>
  </si>
  <si>
    <t>Lata de atun</t>
  </si>
  <si>
    <t>1. Objetivo Practico: Calcular la relacion existente entre las calorias de un alimento y sus nutrientes.</t>
  </si>
  <si>
    <t>TrikiTrakes</t>
  </si>
  <si>
    <t>2.Caracteristicas Generales: X-Entradas, Y-Salidas</t>
  </si>
  <si>
    <t>200gr de Pechuga de Pollo</t>
  </si>
  <si>
    <t>3. Variable de respuesta y seran las Calorias(Kcal)</t>
  </si>
  <si>
    <t>250 gr de Arroz</t>
  </si>
  <si>
    <t xml:space="preserve">4. Regresoras </t>
  </si>
  <si>
    <t xml:space="preserve">Entrada </t>
  </si>
  <si>
    <t>Salida</t>
  </si>
  <si>
    <t>Galletas de avellana</t>
  </si>
  <si>
    <t>3 Sandwiches de jamon</t>
  </si>
  <si>
    <t>4 rebanadas de pan</t>
  </si>
  <si>
    <t>240gr de Lomo</t>
  </si>
  <si>
    <t>130 gr de Papas</t>
  </si>
  <si>
    <t>200 gr de Spagethi</t>
  </si>
  <si>
    <t>50 gr de Chicharron</t>
  </si>
  <si>
    <t>100 gr de Lomo</t>
  </si>
  <si>
    <t>Torta de Lomo</t>
  </si>
  <si>
    <t>Torta de milanesa</t>
  </si>
  <si>
    <t>Verduras 150 gr</t>
  </si>
  <si>
    <t>240 gr de Arroz</t>
  </si>
  <si>
    <t>210 gr de pollo teriyaki con ranch</t>
  </si>
  <si>
    <t>Galletas emperador</t>
  </si>
  <si>
    <t>Pastel de Naranja Limon</t>
  </si>
  <si>
    <t>2 Molletes con chorizo</t>
  </si>
  <si>
    <t>Media pechuga de pollo</t>
  </si>
  <si>
    <t>Verduras</t>
  </si>
  <si>
    <t>100gr de arroz</t>
  </si>
  <si>
    <t>Torta de bisteck</t>
  </si>
  <si>
    <t>Chilaquiles 200gr</t>
  </si>
  <si>
    <t>Frijoles 100gr</t>
  </si>
  <si>
    <t>4 Tacos de atun</t>
  </si>
  <si>
    <t>1 Taco de Jaiba</t>
  </si>
  <si>
    <t>Mollete</t>
  </si>
  <si>
    <t>Hot-Dog</t>
  </si>
  <si>
    <t>Bolsa de Tostitos</t>
  </si>
  <si>
    <t>2 Sandwiches de Peanut Butter and Jelly</t>
  </si>
  <si>
    <t>2 Rebanadas de Lasagna 400g</t>
  </si>
  <si>
    <t>Rebanada de pastel</t>
  </si>
  <si>
    <t>Cerveza Modelo</t>
  </si>
  <si>
    <t>3 Tacos dorados de pierna</t>
  </si>
  <si>
    <t>3 Mezcalitos</t>
  </si>
  <si>
    <t>3 Palomas</t>
  </si>
  <si>
    <t>1 Lata agua mineral Peñafiel</t>
  </si>
  <si>
    <t>4 Molletes con Chorizo</t>
  </si>
  <si>
    <t>2 Tacos de bisteck</t>
  </si>
  <si>
    <t>2 Tacos de lomo</t>
  </si>
  <si>
    <t>Paquete de galletas principe</t>
  </si>
  <si>
    <t>Ramen</t>
  </si>
  <si>
    <t>2 Sandwiches de PB&amp;J</t>
  </si>
  <si>
    <t>Avena 1 Copa</t>
  </si>
  <si>
    <t>Sandwich de Pollo</t>
  </si>
  <si>
    <t>Queso Mozzarela 30g</t>
  </si>
  <si>
    <t>Arroz 150 gr</t>
  </si>
  <si>
    <t>Helado de fresa light</t>
  </si>
  <si>
    <t>100 gr de Pollo</t>
  </si>
  <si>
    <t>Baguette de Salami</t>
  </si>
  <si>
    <t>Paquete de galletas trikitrakes</t>
  </si>
  <si>
    <t>Pollo 1 pechuga</t>
  </si>
  <si>
    <t>Pasta 150 gr</t>
  </si>
  <si>
    <t>Paleta Magnum</t>
  </si>
  <si>
    <t xml:space="preserve">3 Sandiwches de P&amp;B </t>
  </si>
  <si>
    <t>Huevo Revuelto</t>
  </si>
  <si>
    <t>1 Salchicha Americana</t>
  </si>
  <si>
    <t>Cubeta de Pollo Kfc 250gr</t>
  </si>
  <si>
    <t>Arroz Blanco 200 gr</t>
  </si>
  <si>
    <t>Croissant Tia Rosa con Jamon</t>
  </si>
  <si>
    <t>2 Tazas de Avena</t>
  </si>
  <si>
    <t>Arroz blanco 150gr</t>
  </si>
  <si>
    <t>Pizza casera</t>
  </si>
  <si>
    <t>Concha Vainilla</t>
  </si>
  <si>
    <t>Torta de Milanesa</t>
  </si>
  <si>
    <t>2 rebanadas de Pizza Walmart</t>
  </si>
  <si>
    <t>Doritos fuego</t>
  </si>
  <si>
    <t>Piña Colada</t>
  </si>
  <si>
    <t xml:space="preserve">Fideo </t>
  </si>
  <si>
    <t>Chilaquiles</t>
  </si>
  <si>
    <t>Queso crema</t>
  </si>
  <si>
    <t>Paquete de Ritz</t>
  </si>
  <si>
    <t>Galletas de Costco</t>
  </si>
  <si>
    <t>4 Quesadillas de Chicharron prensado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</si>
  <si>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</si>
  <si>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</si>
  <si>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</si>
  <si>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</si>
  <si>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</si>
  <si>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</si>
  <si>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</si>
  <si>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</si>
  <si>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</si>
  <si>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</si>
  <si>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</si>
  <si>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</si>
  <si>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</si>
  <si>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</si>
  <si>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</si>
  <si>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</si>
  <si>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</si>
  <si>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</si>
  <si>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</si>
  <si>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</si>
  <si>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</si>
  <si>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</si>
  <si>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</si>
  <si>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</si>
  <si>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Carbohidratos(g)</t>
  </si>
  <si>
    <t>Lipidos(g)</t>
  </si>
  <si>
    <t>Proteina(g)</t>
  </si>
  <si>
    <t>Sodio(g)</t>
  </si>
  <si>
    <t>Azucar(g)</t>
  </si>
  <si>
    <t>Ecuacion de regresion Lineal  y= 2.83(carbohidratos)+ 9.16(lipidos)+4.19(Proteinas)</t>
  </si>
  <si>
    <t>Ecuacion de regresion Lineal  y= 2.83(x1)+ 9.16(x2)+4.19(x3)</t>
  </si>
  <si>
    <t>Carbohidratos x1</t>
  </si>
  <si>
    <t>Lipidos x2</t>
  </si>
  <si>
    <t>Proteinas x3</t>
  </si>
  <si>
    <t>RESIDUAL OUTPUT</t>
  </si>
  <si>
    <t>Observation</t>
  </si>
  <si>
    <t>Predicted Calorias (Kcal)</t>
  </si>
  <si>
    <t>Residuals</t>
  </si>
  <si>
    <t>No paso el criterio del 0</t>
  </si>
  <si>
    <t>En este caso podemos ver q</t>
  </si>
  <si>
    <t>Tendencia</t>
  </si>
  <si>
    <t>Periodicidad</t>
  </si>
  <si>
    <t>Mean</t>
  </si>
  <si>
    <t>STD DEV</t>
  </si>
  <si>
    <t>DISTRIBUCION Normal</t>
  </si>
  <si>
    <t>13/09/2022</t>
  </si>
  <si>
    <t>Tacos de barbacoa</t>
  </si>
  <si>
    <t>Doritos Nacho</t>
  </si>
  <si>
    <t>Pechuga de pollo</t>
  </si>
  <si>
    <t>200gr de Arroz</t>
  </si>
  <si>
    <t>Pozole</t>
  </si>
  <si>
    <t>Tamales Oaxaqueños</t>
  </si>
  <si>
    <t>17/09/2022</t>
  </si>
  <si>
    <t>Huevos Revueltos</t>
  </si>
  <si>
    <t>Atun Dolores</t>
  </si>
  <si>
    <t>Takis Fuego</t>
  </si>
  <si>
    <t>4 rebanadas de pizza</t>
  </si>
  <si>
    <t>2 Palomas</t>
  </si>
  <si>
    <t>4 Huevos revueltos con Durita</t>
  </si>
  <si>
    <t>25/09/2022</t>
  </si>
  <si>
    <t>Hamburgesa</t>
  </si>
  <si>
    <t>Papas a la francesa</t>
  </si>
  <si>
    <t>3 Quesadillas</t>
  </si>
  <si>
    <t>26/09/2022</t>
  </si>
  <si>
    <t>Pate 110g</t>
  </si>
  <si>
    <t>Panecillos integrales</t>
  </si>
  <si>
    <t>Milka Caramel</t>
  </si>
  <si>
    <t>Salchicha americana - Salchicha Americana, 99 gram</t>
  </si>
  <si>
    <t>Papa - Papa, 100 gram</t>
  </si>
  <si>
    <t>Cereal - Cereal, 2 cup</t>
  </si>
  <si>
    <t>Leche - Vaso De Leche, 2 vaso(200ml)</t>
  </si>
  <si>
    <t>Avenas - Avenas, 62.5 g</t>
  </si>
  <si>
    <t>Myprotein - Whey, 34.38 g</t>
  </si>
  <si>
    <t>27/09/2022</t>
  </si>
  <si>
    <t>valencianas - bollo, 108.75 g</t>
  </si>
  <si>
    <t>Huevos - Huevos Revueltos, 3 huevos</t>
  </si>
  <si>
    <t>Dago - Baguette, 225 gramme</t>
  </si>
  <si>
    <t>Campbell's - Spaghetti O's Beefy Tacos, 252 g</t>
  </si>
  <si>
    <t>28/09/2022</t>
  </si>
  <si>
    <t>Bread - Bread Baguette, 1 baguette</t>
  </si>
  <si>
    <t>Carne asada - Carne Asada, 6 tajada</t>
  </si>
  <si>
    <t>Jamón pietran - Pietran, 4 lonjas</t>
  </si>
  <si>
    <t>Lechuga Paraguay - Lechuga, 50 gr</t>
  </si>
  <si>
    <t>Verificado - Zanahoria, 40 g</t>
  </si>
  <si>
    <t>arroz roa - Arroz, 300 gr</t>
  </si>
  <si>
    <t>Leche - Vaso De Leche, 0.5 vaso(200ml)</t>
  </si>
  <si>
    <t>arroz roa - Arroz, 200 gr</t>
  </si>
  <si>
    <t>Pollo - Pollo, 50.13 gramos</t>
  </si>
  <si>
    <t>arroz roa - Arroz, 100 gr</t>
  </si>
  <si>
    <t>Jif - Mantequilla De Maní, 2 cucharada</t>
  </si>
  <si>
    <t>29/09/2022</t>
  </si>
  <si>
    <t>30/09/2022</t>
  </si>
  <si>
    <t>Mcdonald's - Nuggets, 6.67 piece</t>
  </si>
  <si>
    <t>Pollo - Pollo, 99 gramos</t>
  </si>
  <si>
    <t>arroz roa - Arroz, 250 gr</t>
  </si>
  <si>
    <t>Outtakes - Peanut Butter &amp; Jelly Sandwich, 2 each</t>
  </si>
  <si>
    <t>Plátano - Platano, 1 pieza</t>
  </si>
  <si>
    <t>Leche - Vaso De Leche, 1.5 vaso(200ml)</t>
  </si>
  <si>
    <t>Peter Pan - Creamy Peanutbutter, 2 tbsp</t>
  </si>
  <si>
    <t>Honey, 1 tsp</t>
  </si>
  <si>
    <t>Oatmeal - Oat, 1 cup</t>
  </si>
  <si>
    <t>Dove - Dark Chocolate Piece, 4 piece</t>
  </si>
  <si>
    <t>Myprotein - Whey, 40 g</t>
  </si>
  <si>
    <t>Pollo - Pollo, 70 gramos</t>
  </si>
  <si>
    <t>Frigo - String Mozarella Cheese, 1 oz. (28g)</t>
  </si>
  <si>
    <t>arroz roa - Arroz, 150 gr</t>
  </si>
  <si>
    <t>Ice creams - Strawberry, 33.33 g</t>
  </si>
  <si>
    <t>Manzana verde - Manzana Verde, 0.25 manzana</t>
  </si>
  <si>
    <t>Bread - Bread Baguette, 3/8 baguette</t>
  </si>
  <si>
    <t>Salami, cooked, beef, 87.5 g</t>
  </si>
  <si>
    <t>Spaghetti - Pasta, 64.13 gram</t>
  </si>
  <si>
    <t>Pollo - Pollo, 50 gramos</t>
  </si>
  <si>
    <t>Jamon - Jamon, 87.5 g</t>
  </si>
  <si>
    <t>Spaghetti - Pasta, 0.33 kg(s)</t>
  </si>
  <si>
    <t>Magnum - Gold?!, 1 stick</t>
  </si>
  <si>
    <t>Casero - Huevo Revuelto, 3 huevos</t>
  </si>
  <si>
    <t>Kfc - Wing, 252 g</t>
  </si>
  <si>
    <t>Salchicha americana - Salchicha Americana, 50 gram</t>
  </si>
  <si>
    <t>Bread - Croissant, 1 item</t>
  </si>
  <si>
    <t>Lantic - Cassonade, 4 tea spoon</t>
  </si>
  <si>
    <t>Swiss - Hot Chocolate, 1 cup</t>
  </si>
  <si>
    <t>Pan - Pan Blanco ✓, 25 g</t>
  </si>
  <si>
    <t>Fresh &amp; Easy - Chocolat Croissant, 0.5 piece</t>
  </si>
  <si>
    <t>Outtakes - Peanut Butter &amp; Jelly Sandwich, 1 each</t>
  </si>
  <si>
    <t>Spaghetti - Pasta, 0.15 kg(s)</t>
  </si>
  <si>
    <t>Carne Molida - Carne Molida, 150 gramos</t>
  </si>
  <si>
    <t>Pan - Pan Blanco ✓, 125 g</t>
  </si>
  <si>
    <t>Costco - Ham, 0.1 kg(s)</t>
  </si>
  <si>
    <t>Queso cotija, 100 g</t>
  </si>
  <si>
    <t>FUD - Pizza Pepperoni, 170 g</t>
  </si>
  <si>
    <t>Generica - Torta De Milanesa - 1 Torta, 1 a torta</t>
  </si>
  <si>
    <t>Fuego - Takis, 18 sticks</t>
  </si>
  <si>
    <t>Bacardi - Piña Colada, 2 ounces</t>
  </si>
  <si>
    <t>La Morena Fideo - Fideo, 0.5 Cup</t>
  </si>
  <si>
    <t>chilaquiles - Chilaquiles, 1 plato</t>
  </si>
  <si>
    <t>Nabisco - Ritz, 5 crackers 16 grams</t>
  </si>
  <si>
    <t>MuBravo - Queso Crema con Puerro, 100 gr</t>
  </si>
  <si>
    <t>Galletas de Costco - Galletas, 100 gramo</t>
  </si>
  <si>
    <t>LonchiBon - Burrito Chicharron Prensado, 4 buerito</t>
  </si>
  <si>
    <t>Morelos - Pastel Tres Leches Rebanada, 1 peice</t>
  </si>
  <si>
    <t>Costco - Ham, 0.18 kg(s)</t>
  </si>
  <si>
    <t>Cheese, cheddar, 100 g</t>
  </si>
  <si>
    <t>Bread - Bread Baguette, 3/4 baguette</t>
  </si>
  <si>
    <t>Carne Molida - Carne Molida, 100 gramos</t>
  </si>
  <si>
    <t>Peanut Butter, 2 tbsp</t>
  </si>
  <si>
    <t>D milk - Milk, 8 oz.</t>
  </si>
  <si>
    <t>Banana, 1 medium</t>
  </si>
  <si>
    <t>Ekoplaza - Havermout, 33 grams</t>
  </si>
  <si>
    <t>Everyday - Gaufres de Liège cacao, 2 gaufre</t>
  </si>
  <si>
    <t>Trader joe's - XxxL hot dogs, 2.5 piece</t>
  </si>
  <si>
    <t>Zanahoria - Sopa De Zanahoria, 100 g</t>
  </si>
  <si>
    <t>Milka - Patamilka Aux Noisettes, 10 grammes</t>
  </si>
  <si>
    <t>Oat - Oat Meal, 1.5 cup</t>
  </si>
  <si>
    <t>Everyday Selection - Frost Cribbs, 60 g</t>
  </si>
  <si>
    <t>Cheese - Gouda, 40 gram</t>
  </si>
  <si>
    <t>Salami, cooked, beef, 80 g</t>
  </si>
  <si>
    <t>Boulangerie - Baguette, 120 g</t>
  </si>
  <si>
    <t>Costco - Ham, 0.04 kg(s)</t>
  </si>
  <si>
    <t>Crownfield - Lidl Choco Shells, 80 g</t>
  </si>
  <si>
    <t>D milk - Milk, 7 oz.</t>
  </si>
  <si>
    <t>Barilla - Lasagne, 8 pieces- 50 g</t>
  </si>
  <si>
    <t>Boni Selection - Eierkoeken / Couques Aux Oeufs, 40 g</t>
  </si>
  <si>
    <t>Marks and Spencer - Roasted &amp; Salted Cashews, 50 g</t>
  </si>
  <si>
    <t>13/10/2022</t>
  </si>
  <si>
    <t>14/10/2022</t>
  </si>
  <si>
    <t>Genérico - Queso Gouda, 60 gr</t>
  </si>
  <si>
    <t>Bimbo - Pan Tostado Integral, 4 rebanada</t>
  </si>
  <si>
    <t>Salami, cooked, beef, 30 g</t>
  </si>
  <si>
    <t>Peanut Butter, 1.6 tbsp</t>
  </si>
  <si>
    <t>Brownwood Farms - Cherry Butter, 2 Tbsp (20g)</t>
  </si>
  <si>
    <t>Huevos - Clara De Huevo Karter, 2 clara</t>
  </si>
  <si>
    <t>Milka - Mini Chocolate Eggs, 1 portion</t>
  </si>
  <si>
    <t>Corn tortillas - Tortillas, 1 tortillas</t>
  </si>
  <si>
    <t>Generic - Pizza, 3 Slice</t>
  </si>
  <si>
    <t>15/10/2022</t>
  </si>
  <si>
    <t>Costco - Ham, 0.05 kg(s)</t>
  </si>
  <si>
    <t>Bimbo - Rebanada de pan Integral, 1 slice</t>
  </si>
  <si>
    <t>Jif - Mantequilla De Maní, 0.5 cucharada</t>
  </si>
  <si>
    <t>Pan - Pan Blanco ✓, 50 g</t>
  </si>
  <si>
    <t>Lantic - Cassonade, 6 tea spoon</t>
  </si>
  <si>
    <t>16/10/2022</t>
  </si>
  <si>
    <t>Pan - Pan Blanco ✓, 120 g</t>
  </si>
  <si>
    <t>Queso cotija, 80 g</t>
  </si>
  <si>
    <t>17/10/2022</t>
  </si>
  <si>
    <t>2 Tortas de chicarron</t>
  </si>
  <si>
    <t>Dolores - Atún Aleta Amarilla Sólido en Agua, 200 g</t>
  </si>
  <si>
    <t>Arroz Blanco - Arroz Blanco Cocido, 220 g</t>
  </si>
  <si>
    <t>Homemade - Quesadillas, 2 quesadillas</t>
  </si>
  <si>
    <t>Cereal - Cereal, 1 cup</t>
  </si>
  <si>
    <t>Leche - Vaso De Leche, 1 vaso(200ml)</t>
  </si>
  <si>
    <t>Chokis - Galletas, 6 galletas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</si>
</sst>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8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theme="1"/>
      <name val="Arial"/>
    </font>
    <font>
      <sz val="9"/>
      <color theme="1"/>
      <name val="Inherit"/>
    </font>
    <font>
      <sz val="9"/>
      <color rgb="FF222222"/>
      <name val="Arial"/>
    </font>
    <font>
      <sz val="9"/>
      <color rgb="FF222222"/>
      <name val="Inherit"/>
    </font>
    <font>
      <sz val="10"/>
      <color rgb="FF000000"/>
      <name val="Arial"/>
    </font>
    <font>
      <u/>
      <sz val="9"/>
      <color rgb="FF222222"/>
      <name val="Arial"/>
    </font>
    <font>
      <b/>
      <sz val="9"/>
      <color theme="1"/>
      <name val="Arial"/>
    </font>
    <font>
      <i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7"/>
      <color rgb="FF222222"/>
      <name val="Arial"/>
      <family val="2"/>
    </font>
    <font>
      <sz val="7"/>
      <color rgb="FF222222"/>
      <name val="Inherit"/>
    </font>
    <font>
      <sz val="8"/>
      <name val="Arial"/>
      <family val="2"/>
      <scheme val="minor"/>
    </font>
    <font>
      <sz val="10"/>
      <color rgb="FF000000"/>
      <name val="Inherit"/>
    </font>
  </fonts>
  <fills count="12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6F6F6"/>
        <bgColor rgb="FFF6F6F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6F6F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0" xfId="0" applyFont="1"/>
    <xf numFmtId="164" fontId="2" fillId="0" borderId="1" xfId="0" applyNumberFormat="1" applyFont="1" applyBorder="1"/>
    <xf numFmtId="20" fontId="2" fillId="0" borderId="1" xfId="0" applyNumberFormat="1" applyFont="1" applyBorder="1"/>
    <xf numFmtId="0" fontId="2" fillId="0" borderId="1" xfId="0" applyFont="1" applyBorder="1"/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right"/>
    </xf>
    <xf numFmtId="0" fontId="2" fillId="0" borderId="0" xfId="0" applyFont="1"/>
    <xf numFmtId="0" fontId="8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3" borderId="0" xfId="0" applyFont="1" applyFill="1"/>
    <xf numFmtId="0" fontId="2" fillId="2" borderId="0" xfId="0" applyFont="1" applyFill="1"/>
    <xf numFmtId="0" fontId="9" fillId="4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left"/>
    </xf>
    <xf numFmtId="20" fontId="7" fillId="5" borderId="0" xfId="0" applyNumberFormat="1" applyFont="1" applyFill="1" applyAlignment="1">
      <alignment horizontal="left"/>
    </xf>
    <xf numFmtId="0" fontId="0" fillId="0" borderId="2" xfId="0" applyBorder="1"/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Continuous"/>
    </xf>
    <xf numFmtId="0" fontId="0" fillId="7" borderId="0" xfId="0" applyFill="1"/>
    <xf numFmtId="0" fontId="0" fillId="7" borderId="2" xfId="0" applyFill="1" applyBorder="1"/>
    <xf numFmtId="0" fontId="10" fillId="9" borderId="3" xfId="0" applyFont="1" applyFill="1" applyBorder="1" applyAlignment="1">
      <alignment horizontal="center"/>
    </xf>
    <xf numFmtId="0" fontId="0" fillId="9" borderId="0" xfId="0" applyFill="1"/>
    <xf numFmtId="0" fontId="11" fillId="0" borderId="0" xfId="0" applyFont="1"/>
    <xf numFmtId="0" fontId="11" fillId="0" borderId="2" xfId="0" applyFont="1" applyBorder="1"/>
    <xf numFmtId="0" fontId="0" fillId="10" borderId="2" xfId="0" applyFill="1" applyBorder="1"/>
    <xf numFmtId="0" fontId="0" fillId="8" borderId="0" xfId="0" applyFill="1"/>
    <xf numFmtId="0" fontId="12" fillId="0" borderId="0" xfId="0" applyFont="1"/>
    <xf numFmtId="0" fontId="13" fillId="0" borderId="0" xfId="0" applyFont="1"/>
    <xf numFmtId="20" fontId="0" fillId="0" borderId="0" xfId="0" applyNumberFormat="1"/>
    <xf numFmtId="0" fontId="0" fillId="0" borderId="4" xfId="0" applyBorder="1"/>
    <xf numFmtId="20" fontId="0" fillId="0" borderId="4" xfId="0" applyNumberFormat="1" applyBorder="1"/>
    <xf numFmtId="0" fontId="2" fillId="0" borderId="4" xfId="0" applyFont="1" applyBorder="1"/>
    <xf numFmtId="0" fontId="14" fillId="11" borderId="4" xfId="0" applyFont="1" applyFill="1" applyBorder="1" applyAlignment="1">
      <alignment horizontal="center" vertical="center" wrapText="1"/>
    </xf>
    <xf numFmtId="0" fontId="15" fillId="11" borderId="4" xfId="0" applyFont="1" applyFill="1" applyBorder="1" applyAlignment="1">
      <alignment horizontal="center" vertical="center" wrapText="1"/>
    </xf>
    <xf numFmtId="0" fontId="12" fillId="0" borderId="4" xfId="0" applyFont="1" applyBorder="1"/>
    <xf numFmtId="20" fontId="11" fillId="0" borderId="4" xfId="0" applyNumberFormat="1" applyFont="1" applyBorder="1"/>
    <xf numFmtId="0" fontId="5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11" fillId="0" borderId="4" xfId="0" applyFont="1" applyBorder="1"/>
    <xf numFmtId="0" fontId="12" fillId="0" borderId="5" xfId="0" applyFont="1" applyBorder="1"/>
    <xf numFmtId="0" fontId="11" fillId="0" borderId="5" xfId="0" applyFont="1" applyBorder="1"/>
    <xf numFmtId="0" fontId="14" fillId="11" borderId="6" xfId="0" applyFont="1" applyFill="1" applyBorder="1" applyAlignment="1">
      <alignment horizontal="center" vertical="center" wrapText="1"/>
    </xf>
    <xf numFmtId="0" fontId="15" fillId="11" borderId="6" xfId="0" applyFont="1" applyFill="1" applyBorder="1" applyAlignment="1">
      <alignment horizontal="center" vertical="center" wrapText="1"/>
    </xf>
    <xf numFmtId="0" fontId="17" fillId="0" borderId="4" xfId="0" applyFont="1" applyBorder="1"/>
    <xf numFmtId="20" fontId="0" fillId="0" borderId="6" xfId="0" applyNumberFormat="1" applyBorder="1"/>
    <xf numFmtId="0" fontId="0" fillId="0" borderId="6" xfId="0" applyBorder="1"/>
    <xf numFmtId="14" fontId="11" fillId="0" borderId="4" xfId="0" applyNumberFormat="1" applyFont="1" applyBorder="1"/>
    <xf numFmtId="14" fontId="0" fillId="0" borderId="4" xfId="0" applyNumberFormat="1" applyBorder="1"/>
    <xf numFmtId="46" fontId="0" fillId="0" borderId="4" xfId="0" applyNumberFormat="1" applyBorder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Aleatoriedad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41275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yVal>
            <c:numRef>
              <c:f>'Hoja 1'!$S$51:$S$183</c:f>
              <c:numCache>
                <c:formatCode>General</c:formatCode>
                <c:ptCount val="133"/>
                <c:pt idx="0">
                  <c:v>-29.356018106277133</c:v>
                </c:pt>
                <c:pt idx="1">
                  <c:v>-636.97931814865547</c:v>
                </c:pt>
                <c:pt idx="2">
                  <c:v>-52.945056049809239</c:v>
                </c:pt>
                <c:pt idx="3">
                  <c:v>-10.468896747607687</c:v>
                </c:pt>
                <c:pt idx="4">
                  <c:v>-46.846969215474758</c:v>
                </c:pt>
                <c:pt idx="5">
                  <c:v>-15.790437243067259</c:v>
                </c:pt>
                <c:pt idx="6">
                  <c:v>14.210419128094316</c:v>
                </c:pt>
                <c:pt idx="7">
                  <c:v>-29.629784576960503</c:v>
                </c:pt>
                <c:pt idx="8">
                  <c:v>-41.772571375979823</c:v>
                </c:pt>
                <c:pt idx="9">
                  <c:v>-41.110325599708318</c:v>
                </c:pt>
                <c:pt idx="10">
                  <c:v>-29.356018106277133</c:v>
                </c:pt>
                <c:pt idx="11">
                  <c:v>-57.197198286480273</c:v>
                </c:pt>
                <c:pt idx="12">
                  <c:v>36.233374754780215</c:v>
                </c:pt>
                <c:pt idx="13">
                  <c:v>-18.185770607310417</c:v>
                </c:pt>
                <c:pt idx="14">
                  <c:v>31.757778856984146</c:v>
                </c:pt>
                <c:pt idx="15">
                  <c:v>188.13774937065887</c:v>
                </c:pt>
                <c:pt idx="16">
                  <c:v>-57.197198286480273</c:v>
                </c:pt>
                <c:pt idx="17">
                  <c:v>125.40592757225471</c:v>
                </c:pt>
                <c:pt idx="18">
                  <c:v>-31.209046980141352</c:v>
                </c:pt>
                <c:pt idx="19">
                  <c:v>-45.86964891105012</c:v>
                </c:pt>
                <c:pt idx="20">
                  <c:v>-58.006937924455372</c:v>
                </c:pt>
                <c:pt idx="21">
                  <c:v>109.54701616918328</c:v>
                </c:pt>
                <c:pt idx="22">
                  <c:v>63.200572446049989</c:v>
                </c:pt>
                <c:pt idx="23">
                  <c:v>125.40592757225471</c:v>
                </c:pt>
                <c:pt idx="24">
                  <c:v>-57.197198286480273</c:v>
                </c:pt>
                <c:pt idx="25">
                  <c:v>-41.97819199413334</c:v>
                </c:pt>
                <c:pt idx="26">
                  <c:v>-39.22735034960499</c:v>
                </c:pt>
                <c:pt idx="27">
                  <c:v>69.750623538117111</c:v>
                </c:pt>
                <c:pt idx="28">
                  <c:v>-5.8881958362423461</c:v>
                </c:pt>
                <c:pt idx="29">
                  <c:v>329.22030808569639</c:v>
                </c:pt>
                <c:pt idx="30">
                  <c:v>-37.73087982315451</c:v>
                </c:pt>
                <c:pt idx="31">
                  <c:v>-46.604244003193656</c:v>
                </c:pt>
                <c:pt idx="32">
                  <c:v>-62.973637859551587</c:v>
                </c:pt>
                <c:pt idx="33">
                  <c:v>126.27459798266653</c:v>
                </c:pt>
                <c:pt idx="34">
                  <c:v>-22.59104408121874</c:v>
                </c:pt>
                <c:pt idx="35">
                  <c:v>82.319971061707633</c:v>
                </c:pt>
                <c:pt idx="36">
                  <c:v>161.82344642920998</c:v>
                </c:pt>
                <c:pt idx="37">
                  <c:v>209.35916280161678</c:v>
                </c:pt>
                <c:pt idx="38">
                  <c:v>-25.597460987204954</c:v>
                </c:pt>
                <c:pt idx="39">
                  <c:v>7.2152246631264347</c:v>
                </c:pt>
                <c:pt idx="40">
                  <c:v>50.980436750452327</c:v>
                </c:pt>
                <c:pt idx="41">
                  <c:v>13.249361613258941</c:v>
                </c:pt>
                <c:pt idx="42">
                  <c:v>-46.090378384881973</c:v>
                </c:pt>
                <c:pt idx="43">
                  <c:v>63.200572446049989</c:v>
                </c:pt>
                <c:pt idx="44">
                  <c:v>-51.647130607501566</c:v>
                </c:pt>
                <c:pt idx="45">
                  <c:v>108.23883971627833</c:v>
                </c:pt>
                <c:pt idx="46">
                  <c:v>31.504105034215286</c:v>
                </c:pt>
                <c:pt idx="47">
                  <c:v>-127.78689240774966</c:v>
                </c:pt>
                <c:pt idx="48">
                  <c:v>13.249361613258941</c:v>
                </c:pt>
                <c:pt idx="49">
                  <c:v>-30.057844162540391</c:v>
                </c:pt>
                <c:pt idx="50">
                  <c:v>-188.42826194864688</c:v>
                </c:pt>
                <c:pt idx="51">
                  <c:v>-36.107593118959244</c:v>
                </c:pt>
                <c:pt idx="52">
                  <c:v>238.6938156345991</c:v>
                </c:pt>
                <c:pt idx="53">
                  <c:v>-37.73087982315451</c:v>
                </c:pt>
                <c:pt idx="54">
                  <c:v>13.669401565061662</c:v>
                </c:pt>
                <c:pt idx="55">
                  <c:v>-20.010272127187022</c:v>
                </c:pt>
                <c:pt idx="56">
                  <c:v>-46.603275821501256</c:v>
                </c:pt>
                <c:pt idx="57">
                  <c:v>-172.12660007563454</c:v>
                </c:pt>
                <c:pt idx="58">
                  <c:v>-29.97245904527324</c:v>
                </c:pt>
                <c:pt idx="59">
                  <c:v>-50.129484990626224</c:v>
                </c:pt>
                <c:pt idx="60">
                  <c:v>-172.12660007563454</c:v>
                </c:pt>
                <c:pt idx="61">
                  <c:v>80.922430097988979</c:v>
                </c:pt>
                <c:pt idx="62">
                  <c:v>6.2457265990493624</c:v>
                </c:pt>
                <c:pt idx="63">
                  <c:v>-33.225594344004151</c:v>
                </c:pt>
                <c:pt idx="64">
                  <c:v>-179.62725537793574</c:v>
                </c:pt>
                <c:pt idx="65">
                  <c:v>19.687502595395188</c:v>
                </c:pt>
                <c:pt idx="66">
                  <c:v>43.524705832339009</c:v>
                </c:pt>
                <c:pt idx="67">
                  <c:v>-39.723284452597341</c:v>
                </c:pt>
                <c:pt idx="68">
                  <c:v>120.81583412203366</c:v>
                </c:pt>
                <c:pt idx="69">
                  <c:v>-53.364478141451855</c:v>
                </c:pt>
                <c:pt idx="70">
                  <c:v>-33.225594344004151</c:v>
                </c:pt>
                <c:pt idx="71">
                  <c:v>-57.723156055154902</c:v>
                </c:pt>
                <c:pt idx="72">
                  <c:v>-109.11419332687672</c:v>
                </c:pt>
                <c:pt idx="73">
                  <c:v>-11.015963958475368</c:v>
                </c:pt>
                <c:pt idx="74">
                  <c:v>7.821173630236558</c:v>
                </c:pt>
                <c:pt idx="75">
                  <c:v>45.429305316454816</c:v>
                </c:pt>
                <c:pt idx="76">
                  <c:v>107.32888787963677</c:v>
                </c:pt>
                <c:pt idx="77">
                  <c:v>-15.699363642267087</c:v>
                </c:pt>
                <c:pt idx="78">
                  <c:v>-87.867600387427217</c:v>
                </c:pt>
                <c:pt idx="79">
                  <c:v>32.633216091306338</c:v>
                </c:pt>
                <c:pt idx="80">
                  <c:v>-47.428441363836839</c:v>
                </c:pt>
                <c:pt idx="81">
                  <c:v>-8.6535936757866807</c:v>
                </c:pt>
                <c:pt idx="82">
                  <c:v>151.08199447841668</c:v>
                </c:pt>
                <c:pt idx="83">
                  <c:v>107.52066604084246</c:v>
                </c:pt>
                <c:pt idx="84">
                  <c:v>-30.121791147721183</c:v>
                </c:pt>
                <c:pt idx="85">
                  <c:v>59.054098771506276</c:v>
                </c:pt>
                <c:pt idx="86">
                  <c:v>-4.1680610160808556</c:v>
                </c:pt>
                <c:pt idx="87">
                  <c:v>220.32888787963677</c:v>
                </c:pt>
                <c:pt idx="88">
                  <c:v>173.32888787963677</c:v>
                </c:pt>
                <c:pt idx="89">
                  <c:v>-69.178194722686229</c:v>
                </c:pt>
                <c:pt idx="90">
                  <c:v>-928.71230552327268</c:v>
                </c:pt>
                <c:pt idx="91">
                  <c:v>21.356709196125394</c:v>
                </c:pt>
                <c:pt idx="92">
                  <c:v>-10.535332756835658</c:v>
                </c:pt>
                <c:pt idx="93">
                  <c:v>29.051702825372388</c:v>
                </c:pt>
                <c:pt idx="94">
                  <c:v>31.757778856984146</c:v>
                </c:pt>
                <c:pt idx="95">
                  <c:v>151.08199447841668</c:v>
                </c:pt>
                <c:pt idx="96">
                  <c:v>-39.22735034960499</c:v>
                </c:pt>
                <c:pt idx="97">
                  <c:v>13.891074689925802</c:v>
                </c:pt>
                <c:pt idx="98">
                  <c:v>-52.061553118437729</c:v>
                </c:pt>
                <c:pt idx="99">
                  <c:v>-66.606358175048456</c:v>
                </c:pt>
                <c:pt idx="100">
                  <c:v>126.27459798266653</c:v>
                </c:pt>
                <c:pt idx="101">
                  <c:v>-61.074424350519209</c:v>
                </c:pt>
                <c:pt idx="102">
                  <c:v>-53.817208591454062</c:v>
                </c:pt>
                <c:pt idx="103">
                  <c:v>139.20890867977528</c:v>
                </c:pt>
                <c:pt idx="104">
                  <c:v>13.249361613258941</c:v>
                </c:pt>
                <c:pt idx="105">
                  <c:v>-63.366332619400481</c:v>
                </c:pt>
                <c:pt idx="106">
                  <c:v>5.0536774073076458</c:v>
                </c:pt>
                <c:pt idx="107">
                  <c:v>-13.766975118017967</c:v>
                </c:pt>
                <c:pt idx="108">
                  <c:v>50.965426367121836</c:v>
                </c:pt>
                <c:pt idx="109">
                  <c:v>-59.625287797154783</c:v>
                </c:pt>
                <c:pt idx="110">
                  <c:v>-32.18864267797909</c:v>
                </c:pt>
                <c:pt idx="111">
                  <c:v>46.435352414975796</c:v>
                </c:pt>
                <c:pt idx="112">
                  <c:v>160.00153205602089</c:v>
                </c:pt>
                <c:pt idx="113">
                  <c:v>-18.900085198741095</c:v>
                </c:pt>
                <c:pt idx="114">
                  <c:v>50.965426367121836</c:v>
                </c:pt>
                <c:pt idx="115">
                  <c:v>-39.22735034960499</c:v>
                </c:pt>
                <c:pt idx="116">
                  <c:v>126.27459798266653</c:v>
                </c:pt>
                <c:pt idx="117">
                  <c:v>-57.723156055154902</c:v>
                </c:pt>
                <c:pt idx="118">
                  <c:v>32.326850099756882</c:v>
                </c:pt>
                <c:pt idx="119">
                  <c:v>31.504105034215286</c:v>
                </c:pt>
                <c:pt idx="120">
                  <c:v>89.16256531846193</c:v>
                </c:pt>
                <c:pt idx="121">
                  <c:v>63.200572446049989</c:v>
                </c:pt>
                <c:pt idx="122">
                  <c:v>-28.379682570456623</c:v>
                </c:pt>
                <c:pt idx="123">
                  <c:v>-23.74011648976051</c:v>
                </c:pt>
                <c:pt idx="124">
                  <c:v>0.57408003559217491</c:v>
                </c:pt>
                <c:pt idx="125">
                  <c:v>4.3958328375153997</c:v>
                </c:pt>
                <c:pt idx="126">
                  <c:v>151.08199447841668</c:v>
                </c:pt>
                <c:pt idx="127">
                  <c:v>-64.607347988379615</c:v>
                </c:pt>
                <c:pt idx="128">
                  <c:v>-63.203825475345099</c:v>
                </c:pt>
                <c:pt idx="129">
                  <c:v>50.382928332583958</c:v>
                </c:pt>
                <c:pt idx="130">
                  <c:v>162.87745125804645</c:v>
                </c:pt>
                <c:pt idx="131">
                  <c:v>8.927041587346821</c:v>
                </c:pt>
                <c:pt idx="132">
                  <c:v>59.054098771506276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E-40A1-8C86-68D779B24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195872"/>
        <c:axId val="1711148912"/>
      </c:scatterChart>
      <c:valAx>
        <c:axId val="170719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48912"/>
        <c:crosses val="autoZero"/>
        <c:crossBetween val="midCat"/>
      </c:valAx>
      <c:valAx>
        <c:axId val="17111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9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Homogeniedad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1'!$R$51:$R$183</c:f>
              <c:numCache>
                <c:formatCode>General</c:formatCode>
                <c:ptCount val="133"/>
                <c:pt idx="0">
                  <c:v>409.35601810627713</c:v>
                </c:pt>
                <c:pt idx="1">
                  <c:v>800.97931814865547</c:v>
                </c:pt>
                <c:pt idx="2">
                  <c:v>92.945056049809239</c:v>
                </c:pt>
                <c:pt idx="3">
                  <c:v>260.46889674760769</c:v>
                </c:pt>
                <c:pt idx="4">
                  <c:v>171.84696921547476</c:v>
                </c:pt>
                <c:pt idx="5">
                  <c:v>244.79043724306726</c:v>
                </c:pt>
                <c:pt idx="6">
                  <c:v>431.78958087190568</c:v>
                </c:pt>
                <c:pt idx="7">
                  <c:v>189.6297845769605</c:v>
                </c:pt>
                <c:pt idx="8">
                  <c:v>181.77257137597982</c:v>
                </c:pt>
                <c:pt idx="9">
                  <c:v>153.11032559970832</c:v>
                </c:pt>
                <c:pt idx="10">
                  <c:v>409.35601810627713</c:v>
                </c:pt>
                <c:pt idx="11">
                  <c:v>128.19719828648027</c:v>
                </c:pt>
                <c:pt idx="12">
                  <c:v>253.76662524521979</c:v>
                </c:pt>
                <c:pt idx="13">
                  <c:v>498.18577060731042</c:v>
                </c:pt>
                <c:pt idx="14">
                  <c:v>352.24222114301585</c:v>
                </c:pt>
                <c:pt idx="15">
                  <c:v>811.86225062934113</c:v>
                </c:pt>
                <c:pt idx="16">
                  <c:v>128.19719828648027</c:v>
                </c:pt>
                <c:pt idx="17">
                  <c:v>310.59407242774529</c:v>
                </c:pt>
                <c:pt idx="18">
                  <c:v>319.20904698014135</c:v>
                </c:pt>
                <c:pt idx="19">
                  <c:v>155.86964891105012</c:v>
                </c:pt>
                <c:pt idx="20">
                  <c:v>228.00693792445537</c:v>
                </c:pt>
                <c:pt idx="21">
                  <c:v>119.45298383081672</c:v>
                </c:pt>
                <c:pt idx="22">
                  <c:v>496.79942755395001</c:v>
                </c:pt>
                <c:pt idx="23">
                  <c:v>310.59407242774529</c:v>
                </c:pt>
                <c:pt idx="24">
                  <c:v>128.19719828648027</c:v>
                </c:pt>
                <c:pt idx="25">
                  <c:v>167.97819199413334</c:v>
                </c:pt>
                <c:pt idx="26">
                  <c:v>144.22735034960499</c:v>
                </c:pt>
                <c:pt idx="27">
                  <c:v>320.24937646188289</c:v>
                </c:pt>
                <c:pt idx="28">
                  <c:v>305.88819583624235</c:v>
                </c:pt>
                <c:pt idx="29">
                  <c:v>750.77969191430361</c:v>
                </c:pt>
                <c:pt idx="30">
                  <c:v>271.73087982315451</c:v>
                </c:pt>
                <c:pt idx="31">
                  <c:v>206.60424400319366</c:v>
                </c:pt>
                <c:pt idx="32">
                  <c:v>222.97363785955159</c:v>
                </c:pt>
                <c:pt idx="33">
                  <c:v>413.72540201733347</c:v>
                </c:pt>
                <c:pt idx="34">
                  <c:v>352.59104408121874</c:v>
                </c:pt>
                <c:pt idx="35">
                  <c:v>589.68002893829237</c:v>
                </c:pt>
                <c:pt idx="36">
                  <c:v>1088.17655357079</c:v>
                </c:pt>
                <c:pt idx="37">
                  <c:v>832.64083719838322</c:v>
                </c:pt>
                <c:pt idx="38">
                  <c:v>145.59746098720495</c:v>
                </c:pt>
                <c:pt idx="39">
                  <c:v>394.78477533687357</c:v>
                </c:pt>
                <c:pt idx="40">
                  <c:v>552.01956324954767</c:v>
                </c:pt>
                <c:pt idx="41">
                  <c:v>256.75063838674106</c:v>
                </c:pt>
                <c:pt idx="42">
                  <c:v>136.09037838488197</c:v>
                </c:pt>
                <c:pt idx="43">
                  <c:v>496.79942755395001</c:v>
                </c:pt>
                <c:pt idx="44">
                  <c:v>183.64713060750157</c:v>
                </c:pt>
                <c:pt idx="45">
                  <c:v>319.76116028372167</c:v>
                </c:pt>
                <c:pt idx="46">
                  <c:v>198.49589496578471</c:v>
                </c:pt>
                <c:pt idx="47">
                  <c:v>246.78689240774966</c:v>
                </c:pt>
                <c:pt idx="48">
                  <c:v>256.75063838674106</c:v>
                </c:pt>
                <c:pt idx="49">
                  <c:v>320.05784416254039</c:v>
                </c:pt>
                <c:pt idx="50">
                  <c:v>638.42826194864688</c:v>
                </c:pt>
                <c:pt idx="51">
                  <c:v>186.10759311895924</c:v>
                </c:pt>
                <c:pt idx="52">
                  <c:v>441.3061843654009</c:v>
                </c:pt>
                <c:pt idx="53">
                  <c:v>271.73087982315451</c:v>
                </c:pt>
                <c:pt idx="54">
                  <c:v>241.33059843493834</c:v>
                </c:pt>
                <c:pt idx="55">
                  <c:v>454.01027212718702</c:v>
                </c:pt>
                <c:pt idx="56">
                  <c:v>129.60327582150126</c:v>
                </c:pt>
                <c:pt idx="57">
                  <c:v>522.12660007563454</c:v>
                </c:pt>
                <c:pt idx="58">
                  <c:v>373.97245904527324</c:v>
                </c:pt>
                <c:pt idx="59">
                  <c:v>241.12948499062622</c:v>
                </c:pt>
                <c:pt idx="60">
                  <c:v>522.12660007563454</c:v>
                </c:pt>
                <c:pt idx="61">
                  <c:v>319.07756990201102</c:v>
                </c:pt>
                <c:pt idx="62">
                  <c:v>328.75427340095064</c:v>
                </c:pt>
                <c:pt idx="63">
                  <c:v>138.22559434400415</c:v>
                </c:pt>
                <c:pt idx="64">
                  <c:v>609.62725537793574</c:v>
                </c:pt>
                <c:pt idx="65">
                  <c:v>304.31249740460481</c:v>
                </c:pt>
                <c:pt idx="66">
                  <c:v>373.47529416766099</c:v>
                </c:pt>
                <c:pt idx="67">
                  <c:v>179.72328445259734</c:v>
                </c:pt>
                <c:pt idx="68">
                  <c:v>498.18416587796634</c:v>
                </c:pt>
                <c:pt idx="69">
                  <c:v>198.36447814145185</c:v>
                </c:pt>
                <c:pt idx="70">
                  <c:v>138.22559434400415</c:v>
                </c:pt>
                <c:pt idx="71">
                  <c:v>147.7231560551549</c:v>
                </c:pt>
                <c:pt idx="72">
                  <c:v>304.11419332687672</c:v>
                </c:pt>
                <c:pt idx="73">
                  <c:v>378.01596395847537</c:v>
                </c:pt>
                <c:pt idx="74">
                  <c:v>419.17882636976344</c:v>
                </c:pt>
                <c:pt idx="75">
                  <c:v>619.57069468354518</c:v>
                </c:pt>
                <c:pt idx="76">
                  <c:v>76.671112120363233</c:v>
                </c:pt>
                <c:pt idx="77">
                  <c:v>403.69936364226709</c:v>
                </c:pt>
                <c:pt idx="78">
                  <c:v>187.86760038742722</c:v>
                </c:pt>
                <c:pt idx="79">
                  <c:v>347.36678390869366</c:v>
                </c:pt>
                <c:pt idx="80">
                  <c:v>287.42844136383684</c:v>
                </c:pt>
                <c:pt idx="81">
                  <c:v>268.65359367578668</c:v>
                </c:pt>
                <c:pt idx="82">
                  <c:v>488.91800552158332</c:v>
                </c:pt>
                <c:pt idx="83">
                  <c:v>788.47933395915754</c:v>
                </c:pt>
                <c:pt idx="84">
                  <c:v>191.12179114772118</c:v>
                </c:pt>
                <c:pt idx="85">
                  <c:v>109.94590122849372</c:v>
                </c:pt>
                <c:pt idx="86">
                  <c:v>598.16806101608086</c:v>
                </c:pt>
                <c:pt idx="87">
                  <c:v>76.671112120363233</c:v>
                </c:pt>
                <c:pt idx="88">
                  <c:v>76.671112120363233</c:v>
                </c:pt>
                <c:pt idx="89">
                  <c:v>86.178194722686229</c:v>
                </c:pt>
                <c:pt idx="90">
                  <c:v>929.95030552327273</c:v>
                </c:pt>
                <c:pt idx="91">
                  <c:v>428.64329080387461</c:v>
                </c:pt>
                <c:pt idx="92">
                  <c:v>340.53533275683566</c:v>
                </c:pt>
                <c:pt idx="93">
                  <c:v>332.94829717462761</c:v>
                </c:pt>
                <c:pt idx="94">
                  <c:v>352.24222114301585</c:v>
                </c:pt>
                <c:pt idx="95">
                  <c:v>488.91800552158332</c:v>
                </c:pt>
                <c:pt idx="96">
                  <c:v>144.22735034960499</c:v>
                </c:pt>
                <c:pt idx="97">
                  <c:v>286.1089253100742</c:v>
                </c:pt>
                <c:pt idx="98">
                  <c:v>248.06155311843773</c:v>
                </c:pt>
                <c:pt idx="99">
                  <c:v>146.60635817504846</c:v>
                </c:pt>
                <c:pt idx="100">
                  <c:v>413.72540201733347</c:v>
                </c:pt>
                <c:pt idx="101">
                  <c:v>125.07442435051921</c:v>
                </c:pt>
                <c:pt idx="102">
                  <c:v>192.81720859145406</c:v>
                </c:pt>
                <c:pt idx="103">
                  <c:v>434.79109132022472</c:v>
                </c:pt>
                <c:pt idx="104">
                  <c:v>256.75063838674106</c:v>
                </c:pt>
                <c:pt idx="105">
                  <c:v>162.36633261940048</c:v>
                </c:pt>
                <c:pt idx="106">
                  <c:v>220.94632259269235</c:v>
                </c:pt>
                <c:pt idx="107">
                  <c:v>303.76697511801797</c:v>
                </c:pt>
                <c:pt idx="108">
                  <c:v>588.03457363287816</c:v>
                </c:pt>
                <c:pt idx="109">
                  <c:v>332.62528779715478</c:v>
                </c:pt>
                <c:pt idx="110">
                  <c:v>293.18864267797909</c:v>
                </c:pt>
                <c:pt idx="111">
                  <c:v>673.5646475850242</c:v>
                </c:pt>
                <c:pt idx="112">
                  <c:v>426.99846794397911</c:v>
                </c:pt>
                <c:pt idx="113">
                  <c:v>249.9000851987411</c:v>
                </c:pt>
                <c:pt idx="114">
                  <c:v>588.03457363287816</c:v>
                </c:pt>
                <c:pt idx="115">
                  <c:v>144.22735034960499</c:v>
                </c:pt>
                <c:pt idx="116">
                  <c:v>413.72540201733347</c:v>
                </c:pt>
                <c:pt idx="117">
                  <c:v>147.7231560551549</c:v>
                </c:pt>
                <c:pt idx="118">
                  <c:v>365.67314990024312</c:v>
                </c:pt>
                <c:pt idx="119">
                  <c:v>198.49589496578471</c:v>
                </c:pt>
                <c:pt idx="120">
                  <c:v>580.83743468153807</c:v>
                </c:pt>
                <c:pt idx="121">
                  <c:v>496.79942755395001</c:v>
                </c:pt>
                <c:pt idx="122">
                  <c:v>238.37968257045662</c:v>
                </c:pt>
                <c:pt idx="123">
                  <c:v>193.74011648976051</c:v>
                </c:pt>
                <c:pt idx="124">
                  <c:v>209.42591996440783</c:v>
                </c:pt>
                <c:pt idx="125">
                  <c:v>438.6041671624846</c:v>
                </c:pt>
                <c:pt idx="126">
                  <c:v>488.91800552158332</c:v>
                </c:pt>
                <c:pt idx="127">
                  <c:v>413.60734798837962</c:v>
                </c:pt>
                <c:pt idx="128">
                  <c:v>143.2038254753451</c:v>
                </c:pt>
                <c:pt idx="129">
                  <c:v>418.61707166741604</c:v>
                </c:pt>
                <c:pt idx="130">
                  <c:v>761.12254874195355</c:v>
                </c:pt>
                <c:pt idx="131">
                  <c:v>286.07295841265318</c:v>
                </c:pt>
                <c:pt idx="132">
                  <c:v>109.94590122849372</c:v>
                </c:pt>
              </c:numCache>
            </c:numRef>
          </c:xVal>
          <c:yVal>
            <c:numRef>
              <c:f>'Hoja 1'!$S$51:$S$183</c:f>
              <c:numCache>
                <c:formatCode>General</c:formatCode>
                <c:ptCount val="133"/>
                <c:pt idx="0">
                  <c:v>-29.356018106277133</c:v>
                </c:pt>
                <c:pt idx="1">
                  <c:v>-636.97931814865547</c:v>
                </c:pt>
                <c:pt idx="2">
                  <c:v>-52.945056049809239</c:v>
                </c:pt>
                <c:pt idx="3">
                  <c:v>-10.468896747607687</c:v>
                </c:pt>
                <c:pt idx="4">
                  <c:v>-46.846969215474758</c:v>
                </c:pt>
                <c:pt idx="5">
                  <c:v>-15.790437243067259</c:v>
                </c:pt>
                <c:pt idx="6">
                  <c:v>14.210419128094316</c:v>
                </c:pt>
                <c:pt idx="7">
                  <c:v>-29.629784576960503</c:v>
                </c:pt>
                <c:pt idx="8">
                  <c:v>-41.772571375979823</c:v>
                </c:pt>
                <c:pt idx="9">
                  <c:v>-41.110325599708318</c:v>
                </c:pt>
                <c:pt idx="10">
                  <c:v>-29.356018106277133</c:v>
                </c:pt>
                <c:pt idx="11">
                  <c:v>-57.197198286480273</c:v>
                </c:pt>
                <c:pt idx="12">
                  <c:v>36.233374754780215</c:v>
                </c:pt>
                <c:pt idx="13">
                  <c:v>-18.185770607310417</c:v>
                </c:pt>
                <c:pt idx="14">
                  <c:v>31.757778856984146</c:v>
                </c:pt>
                <c:pt idx="15">
                  <c:v>188.13774937065887</c:v>
                </c:pt>
                <c:pt idx="16">
                  <c:v>-57.197198286480273</c:v>
                </c:pt>
                <c:pt idx="17">
                  <c:v>125.40592757225471</c:v>
                </c:pt>
                <c:pt idx="18">
                  <c:v>-31.209046980141352</c:v>
                </c:pt>
                <c:pt idx="19">
                  <c:v>-45.86964891105012</c:v>
                </c:pt>
                <c:pt idx="20">
                  <c:v>-58.006937924455372</c:v>
                </c:pt>
                <c:pt idx="21">
                  <c:v>109.54701616918328</c:v>
                </c:pt>
                <c:pt idx="22">
                  <c:v>63.200572446049989</c:v>
                </c:pt>
                <c:pt idx="23">
                  <c:v>125.40592757225471</c:v>
                </c:pt>
                <c:pt idx="24">
                  <c:v>-57.197198286480273</c:v>
                </c:pt>
                <c:pt idx="25">
                  <c:v>-41.97819199413334</c:v>
                </c:pt>
                <c:pt idx="26">
                  <c:v>-39.22735034960499</c:v>
                </c:pt>
                <c:pt idx="27">
                  <c:v>69.750623538117111</c:v>
                </c:pt>
                <c:pt idx="28">
                  <c:v>-5.8881958362423461</c:v>
                </c:pt>
                <c:pt idx="29">
                  <c:v>329.22030808569639</c:v>
                </c:pt>
                <c:pt idx="30">
                  <c:v>-37.73087982315451</c:v>
                </c:pt>
                <c:pt idx="31">
                  <c:v>-46.604244003193656</c:v>
                </c:pt>
                <c:pt idx="32">
                  <c:v>-62.973637859551587</c:v>
                </c:pt>
                <c:pt idx="33">
                  <c:v>126.27459798266653</c:v>
                </c:pt>
                <c:pt idx="34">
                  <c:v>-22.59104408121874</c:v>
                </c:pt>
                <c:pt idx="35">
                  <c:v>82.319971061707633</c:v>
                </c:pt>
                <c:pt idx="36">
                  <c:v>161.82344642920998</c:v>
                </c:pt>
                <c:pt idx="37">
                  <c:v>209.35916280161678</c:v>
                </c:pt>
                <c:pt idx="38">
                  <c:v>-25.597460987204954</c:v>
                </c:pt>
                <c:pt idx="39">
                  <c:v>7.2152246631264347</c:v>
                </c:pt>
                <c:pt idx="40">
                  <c:v>50.980436750452327</c:v>
                </c:pt>
                <c:pt idx="41">
                  <c:v>13.249361613258941</c:v>
                </c:pt>
                <c:pt idx="42">
                  <c:v>-46.090378384881973</c:v>
                </c:pt>
                <c:pt idx="43">
                  <c:v>63.200572446049989</c:v>
                </c:pt>
                <c:pt idx="44">
                  <c:v>-51.647130607501566</c:v>
                </c:pt>
                <c:pt idx="45">
                  <c:v>108.23883971627833</c:v>
                </c:pt>
                <c:pt idx="46">
                  <c:v>31.504105034215286</c:v>
                </c:pt>
                <c:pt idx="47">
                  <c:v>-127.78689240774966</c:v>
                </c:pt>
                <c:pt idx="48">
                  <c:v>13.249361613258941</c:v>
                </c:pt>
                <c:pt idx="49">
                  <c:v>-30.057844162540391</c:v>
                </c:pt>
                <c:pt idx="50">
                  <c:v>-188.42826194864688</c:v>
                </c:pt>
                <c:pt idx="51">
                  <c:v>-36.107593118959244</c:v>
                </c:pt>
                <c:pt idx="52">
                  <c:v>238.6938156345991</c:v>
                </c:pt>
                <c:pt idx="53">
                  <c:v>-37.73087982315451</c:v>
                </c:pt>
                <c:pt idx="54">
                  <c:v>13.669401565061662</c:v>
                </c:pt>
                <c:pt idx="55">
                  <c:v>-20.010272127187022</c:v>
                </c:pt>
                <c:pt idx="56">
                  <c:v>-46.603275821501256</c:v>
                </c:pt>
                <c:pt idx="57">
                  <c:v>-172.12660007563454</c:v>
                </c:pt>
                <c:pt idx="58">
                  <c:v>-29.97245904527324</c:v>
                </c:pt>
                <c:pt idx="59">
                  <c:v>-50.129484990626224</c:v>
                </c:pt>
                <c:pt idx="60">
                  <c:v>-172.12660007563454</c:v>
                </c:pt>
                <c:pt idx="61">
                  <c:v>80.922430097988979</c:v>
                </c:pt>
                <c:pt idx="62">
                  <c:v>6.2457265990493624</c:v>
                </c:pt>
                <c:pt idx="63">
                  <c:v>-33.225594344004151</c:v>
                </c:pt>
                <c:pt idx="64">
                  <c:v>-179.62725537793574</c:v>
                </c:pt>
                <c:pt idx="65">
                  <c:v>19.687502595395188</c:v>
                </c:pt>
                <c:pt idx="66">
                  <c:v>43.524705832339009</c:v>
                </c:pt>
                <c:pt idx="67">
                  <c:v>-39.723284452597341</c:v>
                </c:pt>
                <c:pt idx="68">
                  <c:v>120.81583412203366</c:v>
                </c:pt>
                <c:pt idx="69">
                  <c:v>-53.364478141451855</c:v>
                </c:pt>
                <c:pt idx="70">
                  <c:v>-33.225594344004151</c:v>
                </c:pt>
                <c:pt idx="71">
                  <c:v>-57.723156055154902</c:v>
                </c:pt>
                <c:pt idx="72">
                  <c:v>-109.11419332687672</c:v>
                </c:pt>
                <c:pt idx="73">
                  <c:v>-11.015963958475368</c:v>
                </c:pt>
                <c:pt idx="74">
                  <c:v>7.821173630236558</c:v>
                </c:pt>
                <c:pt idx="75">
                  <c:v>45.429305316454816</c:v>
                </c:pt>
                <c:pt idx="76">
                  <c:v>107.32888787963677</c:v>
                </c:pt>
                <c:pt idx="77">
                  <c:v>-15.699363642267087</c:v>
                </c:pt>
                <c:pt idx="78">
                  <c:v>-87.867600387427217</c:v>
                </c:pt>
                <c:pt idx="79">
                  <c:v>32.633216091306338</c:v>
                </c:pt>
                <c:pt idx="80">
                  <c:v>-47.428441363836839</c:v>
                </c:pt>
                <c:pt idx="81">
                  <c:v>-8.6535936757866807</c:v>
                </c:pt>
                <c:pt idx="82">
                  <c:v>151.08199447841668</c:v>
                </c:pt>
                <c:pt idx="83">
                  <c:v>107.52066604084246</c:v>
                </c:pt>
                <c:pt idx="84">
                  <c:v>-30.121791147721183</c:v>
                </c:pt>
                <c:pt idx="85">
                  <c:v>59.054098771506276</c:v>
                </c:pt>
                <c:pt idx="86">
                  <c:v>-4.1680610160808556</c:v>
                </c:pt>
                <c:pt idx="87">
                  <c:v>220.32888787963677</c:v>
                </c:pt>
                <c:pt idx="88">
                  <c:v>173.32888787963677</c:v>
                </c:pt>
                <c:pt idx="89">
                  <c:v>-69.178194722686229</c:v>
                </c:pt>
                <c:pt idx="90">
                  <c:v>-928.71230552327268</c:v>
                </c:pt>
                <c:pt idx="91">
                  <c:v>21.356709196125394</c:v>
                </c:pt>
                <c:pt idx="92">
                  <c:v>-10.535332756835658</c:v>
                </c:pt>
                <c:pt idx="93">
                  <c:v>29.051702825372388</c:v>
                </c:pt>
                <c:pt idx="94">
                  <c:v>31.757778856984146</c:v>
                </c:pt>
                <c:pt idx="95">
                  <c:v>151.08199447841668</c:v>
                </c:pt>
                <c:pt idx="96">
                  <c:v>-39.22735034960499</c:v>
                </c:pt>
                <c:pt idx="97">
                  <c:v>13.891074689925802</c:v>
                </c:pt>
                <c:pt idx="98">
                  <c:v>-52.061553118437729</c:v>
                </c:pt>
                <c:pt idx="99">
                  <c:v>-66.606358175048456</c:v>
                </c:pt>
                <c:pt idx="100">
                  <c:v>126.27459798266653</c:v>
                </c:pt>
                <c:pt idx="101">
                  <c:v>-61.074424350519209</c:v>
                </c:pt>
                <c:pt idx="102">
                  <c:v>-53.817208591454062</c:v>
                </c:pt>
                <c:pt idx="103">
                  <c:v>139.20890867977528</c:v>
                </c:pt>
                <c:pt idx="104">
                  <c:v>13.249361613258941</c:v>
                </c:pt>
                <c:pt idx="105">
                  <c:v>-63.366332619400481</c:v>
                </c:pt>
                <c:pt idx="106">
                  <c:v>5.0536774073076458</c:v>
                </c:pt>
                <c:pt idx="107">
                  <c:v>-13.766975118017967</c:v>
                </c:pt>
                <c:pt idx="108">
                  <c:v>50.965426367121836</c:v>
                </c:pt>
                <c:pt idx="109">
                  <c:v>-59.625287797154783</c:v>
                </c:pt>
                <c:pt idx="110">
                  <c:v>-32.18864267797909</c:v>
                </c:pt>
                <c:pt idx="111">
                  <c:v>46.435352414975796</c:v>
                </c:pt>
                <c:pt idx="112">
                  <c:v>160.00153205602089</c:v>
                </c:pt>
                <c:pt idx="113">
                  <c:v>-18.900085198741095</c:v>
                </c:pt>
                <c:pt idx="114">
                  <c:v>50.965426367121836</c:v>
                </c:pt>
                <c:pt idx="115">
                  <c:v>-39.22735034960499</c:v>
                </c:pt>
                <c:pt idx="116">
                  <c:v>126.27459798266653</c:v>
                </c:pt>
                <c:pt idx="117">
                  <c:v>-57.723156055154902</c:v>
                </c:pt>
                <c:pt idx="118">
                  <c:v>32.326850099756882</c:v>
                </c:pt>
                <c:pt idx="119">
                  <c:v>31.504105034215286</c:v>
                </c:pt>
                <c:pt idx="120">
                  <c:v>89.16256531846193</c:v>
                </c:pt>
                <c:pt idx="121">
                  <c:v>63.200572446049989</c:v>
                </c:pt>
                <c:pt idx="122">
                  <c:v>-28.379682570456623</c:v>
                </c:pt>
                <c:pt idx="123">
                  <c:v>-23.74011648976051</c:v>
                </c:pt>
                <c:pt idx="124">
                  <c:v>0.57408003559217491</c:v>
                </c:pt>
                <c:pt idx="125">
                  <c:v>4.3958328375153997</c:v>
                </c:pt>
                <c:pt idx="126">
                  <c:v>151.08199447841668</c:v>
                </c:pt>
                <c:pt idx="127">
                  <c:v>-64.607347988379615</c:v>
                </c:pt>
                <c:pt idx="128">
                  <c:v>-63.203825475345099</c:v>
                </c:pt>
                <c:pt idx="129">
                  <c:v>50.382928332583958</c:v>
                </c:pt>
                <c:pt idx="130">
                  <c:v>162.87745125804645</c:v>
                </c:pt>
                <c:pt idx="131">
                  <c:v>8.927041587346821</c:v>
                </c:pt>
                <c:pt idx="132">
                  <c:v>59.054098771506276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A-4E9E-B610-5E1814E55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060624"/>
        <c:axId val="1713068848"/>
      </c:scatterChart>
      <c:valAx>
        <c:axId val="17130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68848"/>
        <c:crosses val="autoZero"/>
        <c:crossBetween val="midCat"/>
      </c:valAx>
      <c:valAx>
        <c:axId val="17130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Probabilidad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'Hoja 1'!$AD$50:$AD$181</c:f>
              <c:numCache>
                <c:formatCode>General</c:formatCode>
                <c:ptCount val="132"/>
                <c:pt idx="0">
                  <c:v>3.517960914318422E-14</c:v>
                </c:pt>
                <c:pt idx="1">
                  <c:v>2.1753591547230486E-8</c:v>
                </c:pt>
                <c:pt idx="2">
                  <c:v>1.0787253105471913E-3</c:v>
                </c:pt>
                <c:pt idx="3">
                  <c:v>1.1858203409516586E-3</c:v>
                </c:pt>
                <c:pt idx="4">
                  <c:v>1.2808649964463734E-3</c:v>
                </c:pt>
                <c:pt idx="5">
                  <c:v>1.2808649964463734E-3</c:v>
                </c:pt>
                <c:pt idx="6">
                  <c:v>1.8893383599587576E-3</c:v>
                </c:pt>
                <c:pt idx="7">
                  <c:v>2.1502305049050682E-3</c:v>
                </c:pt>
                <c:pt idx="8">
                  <c:v>2.4302622752220729E-3</c:v>
                </c:pt>
                <c:pt idx="9">
                  <c:v>2.6482655811483321E-3</c:v>
                </c:pt>
                <c:pt idx="10">
                  <c:v>2.6754844465506781E-3</c:v>
                </c:pt>
                <c:pt idx="11">
                  <c:v>2.6961148390482036E-3</c:v>
                </c:pt>
                <c:pt idx="12">
                  <c:v>2.7086845581006202E-3</c:v>
                </c:pt>
                <c:pt idx="13">
                  <c:v>2.7103168155598869E-3</c:v>
                </c:pt>
                <c:pt idx="14">
                  <c:v>2.7126233975871311E-3</c:v>
                </c:pt>
                <c:pt idx="15">
                  <c:v>2.7314070112674014E-3</c:v>
                </c:pt>
                <c:pt idx="16">
                  <c:v>2.7454378823114924E-3</c:v>
                </c:pt>
                <c:pt idx="17">
                  <c:v>2.760792292664556E-3</c:v>
                </c:pt>
                <c:pt idx="18">
                  <c:v>2.7634500278134319E-3</c:v>
                </c:pt>
                <c:pt idx="19">
                  <c:v>2.7634500278134319E-3</c:v>
                </c:pt>
                <c:pt idx="20">
                  <c:v>2.7683481974917E-3</c:v>
                </c:pt>
                <c:pt idx="21">
                  <c:v>2.7683481974917E-3</c:v>
                </c:pt>
                <c:pt idx="22">
                  <c:v>2.7683481974917E-3</c:v>
                </c:pt>
                <c:pt idx="23">
                  <c:v>2.7989547125015974E-3</c:v>
                </c:pt>
                <c:pt idx="24">
                  <c:v>2.8029379450150299E-3</c:v>
                </c:pt>
                <c:pt idx="25">
                  <c:v>2.80660321672155E-3</c:v>
                </c:pt>
                <c:pt idx="26">
                  <c:v>2.8142451644719009E-3</c:v>
                </c:pt>
                <c:pt idx="27">
                  <c:v>2.817792683418648E-3</c:v>
                </c:pt>
                <c:pt idx="28">
                  <c:v>2.830579926948594E-3</c:v>
                </c:pt>
                <c:pt idx="29">
                  <c:v>2.8525330321898931E-3</c:v>
                </c:pt>
                <c:pt idx="30">
                  <c:v>2.8571220889390941E-3</c:v>
                </c:pt>
                <c:pt idx="31">
                  <c:v>2.8590231994262759E-3</c:v>
                </c:pt>
                <c:pt idx="32">
                  <c:v>2.8590307654156643E-3</c:v>
                </c:pt>
                <c:pt idx="33">
                  <c:v>2.863019666226724E-3</c:v>
                </c:pt>
                <c:pt idx="34">
                  <c:v>2.8647244945726943E-3</c:v>
                </c:pt>
                <c:pt idx="35">
                  <c:v>2.8935961046912036E-3</c:v>
                </c:pt>
                <c:pt idx="36">
                  <c:v>2.8950585362968414E-3</c:v>
                </c:pt>
                <c:pt idx="37">
                  <c:v>2.8997249986350607E-3</c:v>
                </c:pt>
                <c:pt idx="38">
                  <c:v>2.9092817017331118E-3</c:v>
                </c:pt>
                <c:pt idx="39">
                  <c:v>2.9126269388421756E-3</c:v>
                </c:pt>
                <c:pt idx="40">
                  <c:v>2.9126269388421756E-3</c:v>
                </c:pt>
                <c:pt idx="41">
                  <c:v>2.9126269388421756E-3</c:v>
                </c:pt>
                <c:pt idx="42">
                  <c:v>2.9224901277483668E-3</c:v>
                </c:pt>
                <c:pt idx="43">
                  <c:v>2.9224901277483668E-3</c:v>
                </c:pt>
                <c:pt idx="44">
                  <c:v>2.9327934148720373E-3</c:v>
                </c:pt>
                <c:pt idx="45">
                  <c:v>2.9500573928217719E-3</c:v>
                </c:pt>
                <c:pt idx="46">
                  <c:v>2.9500573928217719E-3</c:v>
                </c:pt>
                <c:pt idx="47">
                  <c:v>2.9559432441068107E-3</c:v>
                </c:pt>
                <c:pt idx="48">
                  <c:v>2.9613435856990456E-3</c:v>
                </c:pt>
                <c:pt idx="49">
                  <c:v>2.9671543808636783E-3</c:v>
                </c:pt>
                <c:pt idx="50">
                  <c:v>2.9674901219810743E-3</c:v>
                </c:pt>
                <c:pt idx="51">
                  <c:v>2.967937374549319E-3</c:v>
                </c:pt>
                <c:pt idx="52">
                  <c:v>2.9697202892294979E-3</c:v>
                </c:pt>
                <c:pt idx="53">
                  <c:v>2.9711308152169458E-3</c:v>
                </c:pt>
                <c:pt idx="54">
                  <c:v>2.9760606278023899E-3</c:v>
                </c:pt>
                <c:pt idx="55">
                  <c:v>2.989241359603427E-3</c:v>
                </c:pt>
                <c:pt idx="56">
                  <c:v>2.9973190504330015E-3</c:v>
                </c:pt>
                <c:pt idx="57">
                  <c:v>3.0020246588432302E-3</c:v>
                </c:pt>
                <c:pt idx="58">
                  <c:v>3.0117739740880022E-3</c:v>
                </c:pt>
                <c:pt idx="59">
                  <c:v>3.0156169623754311E-3</c:v>
                </c:pt>
                <c:pt idx="60">
                  <c:v>3.0179774066534685E-3</c:v>
                </c:pt>
                <c:pt idx="61">
                  <c:v>3.025248507097943E-3</c:v>
                </c:pt>
                <c:pt idx="62">
                  <c:v>3.0255053132657206E-3</c:v>
                </c:pt>
                <c:pt idx="63">
                  <c:v>3.030613463171758E-3</c:v>
                </c:pt>
                <c:pt idx="64">
                  <c:v>3.0367583383630269E-3</c:v>
                </c:pt>
                <c:pt idx="65">
                  <c:v>3.0376954831772174E-3</c:v>
                </c:pt>
                <c:pt idx="66">
                  <c:v>3.0378218218566049E-3</c:v>
                </c:pt>
                <c:pt idx="67">
                  <c:v>3.0409727545493894E-3</c:v>
                </c:pt>
                <c:pt idx="68">
                  <c:v>3.0446532596332143E-3</c:v>
                </c:pt>
                <c:pt idx="69">
                  <c:v>3.0462587934337198E-3</c:v>
                </c:pt>
                <c:pt idx="70">
                  <c:v>3.0479620646265962E-3</c:v>
                </c:pt>
                <c:pt idx="71">
                  <c:v>3.046424033131212E-3</c:v>
                </c:pt>
                <c:pt idx="72">
                  <c:v>3.0458973874316797E-3</c:v>
                </c:pt>
                <c:pt idx="73">
                  <c:v>3.0447473445722184E-3</c:v>
                </c:pt>
                <c:pt idx="74">
                  <c:v>3.0436261697438191E-3</c:v>
                </c:pt>
                <c:pt idx="75">
                  <c:v>3.0428408497308679E-3</c:v>
                </c:pt>
                <c:pt idx="76">
                  <c:v>3.0412401153183432E-3</c:v>
                </c:pt>
                <c:pt idx="77">
                  <c:v>3.0329141117545421E-3</c:v>
                </c:pt>
                <c:pt idx="78">
                  <c:v>3.0329141117545421E-3</c:v>
                </c:pt>
                <c:pt idx="79">
                  <c:v>3.0329141117545421E-3</c:v>
                </c:pt>
                <c:pt idx="80">
                  <c:v>3.0319299385960395E-3</c:v>
                </c:pt>
                <c:pt idx="81">
                  <c:v>3.0313980914122955E-3</c:v>
                </c:pt>
                <c:pt idx="82">
                  <c:v>3.0306167894276954E-3</c:v>
                </c:pt>
                <c:pt idx="83">
                  <c:v>3.0144535422560958E-3</c:v>
                </c:pt>
                <c:pt idx="84">
                  <c:v>3.0084971778852939E-3</c:v>
                </c:pt>
                <c:pt idx="85">
                  <c:v>2.9749273140193982E-3</c:v>
                </c:pt>
                <c:pt idx="86">
                  <c:v>2.9621552719223893E-3</c:v>
                </c:pt>
                <c:pt idx="87">
                  <c:v>2.9621552719223893E-3</c:v>
                </c:pt>
                <c:pt idx="88">
                  <c:v>2.9607779595033118E-3</c:v>
                </c:pt>
                <c:pt idx="89">
                  <c:v>2.9607779595033118E-3</c:v>
                </c:pt>
                <c:pt idx="90">
                  <c:v>2.9576501219776567E-3</c:v>
                </c:pt>
                <c:pt idx="91">
                  <c:v>2.9559444449943082E-3</c:v>
                </c:pt>
                <c:pt idx="92">
                  <c:v>2.9347694002625929E-3</c:v>
                </c:pt>
                <c:pt idx="93">
                  <c:v>2.8856515882091506E-3</c:v>
                </c:pt>
                <c:pt idx="94">
                  <c:v>2.8714890764814901E-3</c:v>
                </c:pt>
                <c:pt idx="95">
                  <c:v>2.8637914746343237E-3</c:v>
                </c:pt>
                <c:pt idx="96">
                  <c:v>2.8321692267531148E-3</c:v>
                </c:pt>
                <c:pt idx="97">
                  <c:v>2.8273150022714417E-3</c:v>
                </c:pt>
                <c:pt idx="98">
                  <c:v>2.8273150022714417E-3</c:v>
                </c:pt>
                <c:pt idx="99">
                  <c:v>2.8271892838006266E-3</c:v>
                </c:pt>
                <c:pt idx="100">
                  <c:v>2.7551163672159067E-3</c:v>
                </c:pt>
                <c:pt idx="101">
                  <c:v>2.7551163672159067E-3</c:v>
                </c:pt>
                <c:pt idx="102">
                  <c:v>2.7148004611701258E-3</c:v>
                </c:pt>
                <c:pt idx="103">
                  <c:v>2.7148004611701258E-3</c:v>
                </c:pt>
                <c:pt idx="104">
                  <c:v>2.7148004611701258E-3</c:v>
                </c:pt>
                <c:pt idx="105">
                  <c:v>2.646895322128084E-3</c:v>
                </c:pt>
                <c:pt idx="106">
                  <c:v>2.5203661113857101E-3</c:v>
                </c:pt>
                <c:pt idx="107">
                  <c:v>2.5036856822783131E-3</c:v>
                </c:pt>
                <c:pt idx="108">
                  <c:v>2.4196103459183482E-3</c:v>
                </c:pt>
                <c:pt idx="109">
                  <c:v>2.1807366006624208E-3</c:v>
                </c:pt>
                <c:pt idx="110">
                  <c:v>2.1781211390203021E-3</c:v>
                </c:pt>
                <c:pt idx="111">
                  <c:v>2.1683132010152074E-3</c:v>
                </c:pt>
                <c:pt idx="112">
                  <c:v>2.1503947035065984E-3</c:v>
                </c:pt>
                <c:pt idx="113">
                  <c:v>1.9937827000868166E-3</c:v>
                </c:pt>
                <c:pt idx="114">
                  <c:v>1.9292050018771124E-3</c:v>
                </c:pt>
                <c:pt idx="115">
                  <c:v>1.9292050018771124E-3</c:v>
                </c:pt>
                <c:pt idx="116">
                  <c:v>1.9169558914066927E-3</c:v>
                </c:pt>
                <c:pt idx="117">
                  <c:v>1.9169558914066927E-3</c:v>
                </c:pt>
                <c:pt idx="118">
                  <c:v>1.9169558914066927E-3</c:v>
                </c:pt>
                <c:pt idx="119">
                  <c:v>1.7344436412311129E-3</c:v>
                </c:pt>
                <c:pt idx="120">
                  <c:v>1.5687003932047074E-3</c:v>
                </c:pt>
                <c:pt idx="121">
                  <c:v>1.5687003932047074E-3</c:v>
                </c:pt>
                <c:pt idx="122">
                  <c:v>1.5687003932047074E-3</c:v>
                </c:pt>
                <c:pt idx="123">
                  <c:v>1.4468383613670363E-3</c:v>
                </c:pt>
                <c:pt idx="124">
                  <c:v>1.4223232631595409E-3</c:v>
                </c:pt>
                <c:pt idx="125">
                  <c:v>1.4082064388048216E-3</c:v>
                </c:pt>
                <c:pt idx="126">
                  <c:v>1.2711197545288645E-3</c:v>
                </c:pt>
                <c:pt idx="127">
                  <c:v>1.0874780723447626E-3</c:v>
                </c:pt>
                <c:pt idx="128">
                  <c:v>8.5039125302932247E-4</c:v>
                </c:pt>
                <c:pt idx="129">
                  <c:v>7.4119946063946505E-4</c:v>
                </c:pt>
                <c:pt idx="130">
                  <c:v>5.7967868140489489E-4</c:v>
                </c:pt>
                <c:pt idx="131">
                  <c:v>1.294336214116303E-4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9-4FC5-9529-B7E1F00AB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838176"/>
        <c:axId val="1131839008"/>
      </c:scatterChart>
      <c:valAx>
        <c:axId val="11318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39008"/>
        <c:crosses val="autoZero"/>
        <c:crossBetween val="midCat"/>
      </c:valAx>
      <c:valAx>
        <c:axId val="11318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Grafica</a:t>
            </a:r>
            <a:r>
              <a:rPr lang="en-US" baseline="0"/>
              <a:t> de probabilidad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'Hoja 1'!$AC$50:$AC$181</c:f>
              <c:numCache>
                <c:formatCode>General</c:formatCode>
                <c:ptCount val="132"/>
                <c:pt idx="0">
                  <c:v>-928.71230552327268</c:v>
                </c:pt>
                <c:pt idx="1">
                  <c:v>-636.97931814865547</c:v>
                </c:pt>
                <c:pt idx="2">
                  <c:v>-188.42826194864688</c:v>
                </c:pt>
                <c:pt idx="3">
                  <c:v>-179.62725537793574</c:v>
                </c:pt>
                <c:pt idx="4">
                  <c:v>-172.12660007563454</c:v>
                </c:pt>
                <c:pt idx="5">
                  <c:v>-172.12660007563454</c:v>
                </c:pt>
                <c:pt idx="6">
                  <c:v>-127.78689240774966</c:v>
                </c:pt>
                <c:pt idx="7">
                  <c:v>-109.11419332687672</c:v>
                </c:pt>
                <c:pt idx="8">
                  <c:v>-87.867600387427217</c:v>
                </c:pt>
                <c:pt idx="9">
                  <c:v>-69.178194722686229</c:v>
                </c:pt>
                <c:pt idx="10">
                  <c:v>-66.606358175048456</c:v>
                </c:pt>
                <c:pt idx="11">
                  <c:v>-64.607347988379615</c:v>
                </c:pt>
                <c:pt idx="12">
                  <c:v>-63.366332619400481</c:v>
                </c:pt>
                <c:pt idx="13">
                  <c:v>-63.203825475345099</c:v>
                </c:pt>
                <c:pt idx="14">
                  <c:v>-62.973637859551587</c:v>
                </c:pt>
                <c:pt idx="15">
                  <c:v>-61.074424350519209</c:v>
                </c:pt>
                <c:pt idx="16">
                  <c:v>-59.625287797154783</c:v>
                </c:pt>
                <c:pt idx="17">
                  <c:v>-58.006937924455372</c:v>
                </c:pt>
                <c:pt idx="18">
                  <c:v>-57.723156055154902</c:v>
                </c:pt>
                <c:pt idx="19">
                  <c:v>-57.723156055154902</c:v>
                </c:pt>
                <c:pt idx="20">
                  <c:v>-57.197198286480273</c:v>
                </c:pt>
                <c:pt idx="21">
                  <c:v>-57.197198286480273</c:v>
                </c:pt>
                <c:pt idx="22">
                  <c:v>-57.197198286480273</c:v>
                </c:pt>
                <c:pt idx="23">
                  <c:v>-53.817208591454062</c:v>
                </c:pt>
                <c:pt idx="24">
                  <c:v>-53.364478141451855</c:v>
                </c:pt>
                <c:pt idx="25">
                  <c:v>-52.945056049809239</c:v>
                </c:pt>
                <c:pt idx="26">
                  <c:v>-52.061553118437729</c:v>
                </c:pt>
                <c:pt idx="27">
                  <c:v>-51.647130607501566</c:v>
                </c:pt>
                <c:pt idx="28">
                  <c:v>-50.129484990626224</c:v>
                </c:pt>
                <c:pt idx="29">
                  <c:v>-47.428441363836839</c:v>
                </c:pt>
                <c:pt idx="30">
                  <c:v>-46.846969215474758</c:v>
                </c:pt>
                <c:pt idx="31">
                  <c:v>-46.604244003193656</c:v>
                </c:pt>
                <c:pt idx="32">
                  <c:v>-46.603275821501256</c:v>
                </c:pt>
                <c:pt idx="33">
                  <c:v>-46.090378384881973</c:v>
                </c:pt>
                <c:pt idx="34">
                  <c:v>-45.86964891105012</c:v>
                </c:pt>
                <c:pt idx="35">
                  <c:v>-41.97819199413334</c:v>
                </c:pt>
                <c:pt idx="36">
                  <c:v>-41.772571375979823</c:v>
                </c:pt>
                <c:pt idx="37">
                  <c:v>-41.110325599708318</c:v>
                </c:pt>
                <c:pt idx="38">
                  <c:v>-39.723284452597341</c:v>
                </c:pt>
                <c:pt idx="39">
                  <c:v>-39.22735034960499</c:v>
                </c:pt>
                <c:pt idx="40">
                  <c:v>-39.22735034960499</c:v>
                </c:pt>
                <c:pt idx="41">
                  <c:v>-39.22735034960499</c:v>
                </c:pt>
                <c:pt idx="42">
                  <c:v>-37.73087982315451</c:v>
                </c:pt>
                <c:pt idx="43">
                  <c:v>-37.73087982315451</c:v>
                </c:pt>
                <c:pt idx="44">
                  <c:v>-36.107593118959244</c:v>
                </c:pt>
                <c:pt idx="45">
                  <c:v>-33.225594344004151</c:v>
                </c:pt>
                <c:pt idx="46">
                  <c:v>-33.225594344004151</c:v>
                </c:pt>
                <c:pt idx="47">
                  <c:v>-32.18864267797909</c:v>
                </c:pt>
                <c:pt idx="48">
                  <c:v>-31.209046980141352</c:v>
                </c:pt>
                <c:pt idx="49">
                  <c:v>-30.121791147721183</c:v>
                </c:pt>
                <c:pt idx="50">
                  <c:v>-30.057844162540391</c:v>
                </c:pt>
                <c:pt idx="51">
                  <c:v>-29.97245904527324</c:v>
                </c:pt>
                <c:pt idx="52">
                  <c:v>-29.629784576960503</c:v>
                </c:pt>
                <c:pt idx="53">
                  <c:v>-29.356018106277133</c:v>
                </c:pt>
                <c:pt idx="54">
                  <c:v>-28.379682570456623</c:v>
                </c:pt>
                <c:pt idx="55">
                  <c:v>-25.597460987204954</c:v>
                </c:pt>
                <c:pt idx="56">
                  <c:v>-23.74011648976051</c:v>
                </c:pt>
                <c:pt idx="57">
                  <c:v>-22.59104408121874</c:v>
                </c:pt>
                <c:pt idx="58">
                  <c:v>-20.010272127187022</c:v>
                </c:pt>
                <c:pt idx="59">
                  <c:v>-18.900085198741095</c:v>
                </c:pt>
                <c:pt idx="60">
                  <c:v>-18.185770607310417</c:v>
                </c:pt>
                <c:pt idx="61">
                  <c:v>-15.790437243067259</c:v>
                </c:pt>
                <c:pt idx="62">
                  <c:v>-15.699363642267087</c:v>
                </c:pt>
                <c:pt idx="63">
                  <c:v>-13.766975118017967</c:v>
                </c:pt>
                <c:pt idx="64">
                  <c:v>-11.015963958475368</c:v>
                </c:pt>
                <c:pt idx="65">
                  <c:v>-10.535332756835658</c:v>
                </c:pt>
                <c:pt idx="66">
                  <c:v>-10.468896747607687</c:v>
                </c:pt>
                <c:pt idx="67">
                  <c:v>-8.6535936757866807</c:v>
                </c:pt>
                <c:pt idx="68">
                  <c:v>-5.8881958362423461</c:v>
                </c:pt>
                <c:pt idx="69">
                  <c:v>-4.1680610160808556</c:v>
                </c:pt>
                <c:pt idx="70">
                  <c:v>0.57408003559217491</c:v>
                </c:pt>
                <c:pt idx="71">
                  <c:v>4.3958328375153997</c:v>
                </c:pt>
                <c:pt idx="72">
                  <c:v>5.0536774073076458</c:v>
                </c:pt>
                <c:pt idx="73">
                  <c:v>6.2457265990493624</c:v>
                </c:pt>
                <c:pt idx="74">
                  <c:v>7.2152246631264347</c:v>
                </c:pt>
                <c:pt idx="75">
                  <c:v>7.821173630236558</c:v>
                </c:pt>
                <c:pt idx="76">
                  <c:v>8.927041587346821</c:v>
                </c:pt>
                <c:pt idx="77">
                  <c:v>13.249361613258941</c:v>
                </c:pt>
                <c:pt idx="78">
                  <c:v>13.249361613258941</c:v>
                </c:pt>
                <c:pt idx="79">
                  <c:v>13.249361613258941</c:v>
                </c:pt>
                <c:pt idx="80">
                  <c:v>13.669401565061662</c:v>
                </c:pt>
                <c:pt idx="81">
                  <c:v>13.891074689925802</c:v>
                </c:pt>
                <c:pt idx="82">
                  <c:v>14.210419128094316</c:v>
                </c:pt>
                <c:pt idx="83">
                  <c:v>19.687502595395188</c:v>
                </c:pt>
                <c:pt idx="84">
                  <c:v>21.356709196125394</c:v>
                </c:pt>
                <c:pt idx="85">
                  <c:v>29.051702825372388</c:v>
                </c:pt>
                <c:pt idx="86">
                  <c:v>31.504105034215286</c:v>
                </c:pt>
                <c:pt idx="87">
                  <c:v>31.504105034215286</c:v>
                </c:pt>
                <c:pt idx="88">
                  <c:v>31.757778856984146</c:v>
                </c:pt>
                <c:pt idx="89">
                  <c:v>31.757778856984146</c:v>
                </c:pt>
                <c:pt idx="90">
                  <c:v>32.326850099756882</c:v>
                </c:pt>
                <c:pt idx="91">
                  <c:v>32.633216091306338</c:v>
                </c:pt>
                <c:pt idx="92">
                  <c:v>36.233374754780215</c:v>
                </c:pt>
                <c:pt idx="93">
                  <c:v>43.524705832339009</c:v>
                </c:pt>
                <c:pt idx="94">
                  <c:v>45.429305316454816</c:v>
                </c:pt>
                <c:pt idx="95">
                  <c:v>46.435352414975796</c:v>
                </c:pt>
                <c:pt idx="96">
                  <c:v>50.382928332583958</c:v>
                </c:pt>
                <c:pt idx="97">
                  <c:v>50.965426367121836</c:v>
                </c:pt>
                <c:pt idx="98">
                  <c:v>50.965426367121836</c:v>
                </c:pt>
                <c:pt idx="99">
                  <c:v>50.980436750452327</c:v>
                </c:pt>
                <c:pt idx="100">
                  <c:v>59.054098771506276</c:v>
                </c:pt>
                <c:pt idx="101">
                  <c:v>59.054098771506276</c:v>
                </c:pt>
                <c:pt idx="102">
                  <c:v>63.200572446049989</c:v>
                </c:pt>
                <c:pt idx="103">
                  <c:v>63.200572446049989</c:v>
                </c:pt>
                <c:pt idx="104">
                  <c:v>63.200572446049989</c:v>
                </c:pt>
                <c:pt idx="105">
                  <c:v>69.750623538117111</c:v>
                </c:pt>
                <c:pt idx="106">
                  <c:v>80.922430097988979</c:v>
                </c:pt>
                <c:pt idx="107">
                  <c:v>82.319971061707633</c:v>
                </c:pt>
                <c:pt idx="108">
                  <c:v>89.16256531846193</c:v>
                </c:pt>
                <c:pt idx="109">
                  <c:v>107.32888787963677</c:v>
                </c:pt>
                <c:pt idx="110">
                  <c:v>107.52066604084246</c:v>
                </c:pt>
                <c:pt idx="111">
                  <c:v>108.23883971627833</c:v>
                </c:pt>
                <c:pt idx="112">
                  <c:v>109.54701616918328</c:v>
                </c:pt>
                <c:pt idx="113">
                  <c:v>120.81583412203366</c:v>
                </c:pt>
                <c:pt idx="114">
                  <c:v>125.40592757225471</c:v>
                </c:pt>
                <c:pt idx="115">
                  <c:v>125.40592757225471</c:v>
                </c:pt>
                <c:pt idx="116">
                  <c:v>126.27459798266653</c:v>
                </c:pt>
                <c:pt idx="117">
                  <c:v>126.27459798266653</c:v>
                </c:pt>
                <c:pt idx="118">
                  <c:v>126.27459798266653</c:v>
                </c:pt>
                <c:pt idx="119">
                  <c:v>139.20890867977528</c:v>
                </c:pt>
                <c:pt idx="120">
                  <c:v>151.08199447841668</c:v>
                </c:pt>
                <c:pt idx="121">
                  <c:v>151.08199447841668</c:v>
                </c:pt>
                <c:pt idx="122">
                  <c:v>151.08199447841668</c:v>
                </c:pt>
                <c:pt idx="123">
                  <c:v>160.00153205602089</c:v>
                </c:pt>
                <c:pt idx="124">
                  <c:v>161.82344642920998</c:v>
                </c:pt>
                <c:pt idx="125">
                  <c:v>162.87745125804645</c:v>
                </c:pt>
                <c:pt idx="126">
                  <c:v>173.32888787963677</c:v>
                </c:pt>
                <c:pt idx="127">
                  <c:v>188.13774937065887</c:v>
                </c:pt>
                <c:pt idx="128">
                  <c:v>209.35916280161678</c:v>
                </c:pt>
                <c:pt idx="129">
                  <c:v>220.32888787963677</c:v>
                </c:pt>
                <c:pt idx="130">
                  <c:v>238.6938156345991</c:v>
                </c:pt>
                <c:pt idx="131">
                  <c:v>329.22030808569639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2-4045-B6E3-0372E7E27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736832"/>
        <c:axId val="1136753472"/>
      </c:scatterChart>
      <c:valAx>
        <c:axId val="11367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53472"/>
        <c:crosses val="autoZero"/>
        <c:crossBetween val="midCat"/>
      </c:valAx>
      <c:valAx>
        <c:axId val="11367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</a:t>
          </a:r>
        </a:p>
      </cx:txPr>
    </cx:title>
    <cx:plotArea>
      <cx:plotAreaRegion>
        <cx:series layoutId="clusteredColumn" uniqueId="{42E3327F-3E2F-4F4D-870C-87B713C9804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</cx:chartData>
  <cx:chart>
    <cx:title pos="t" align="ctr" overlay="0">
      <cx:tx>
        <cx:txData>
          <cx:v>Histograma Normal	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Normal	</a:t>
          </a:r>
        </a:p>
      </cx:txPr>
    </cx:title>
    <cx:plotArea>
      <cx:plotAreaRegion>
        <cx:series layoutId="clusteredColumn" uniqueId="{FFD01FCD-EFEC-4668-A2C4-72E2A3CAEA58}" formatIdx="0">
          <cx:dataId val="0"/>
          <cx:layoutPr>
            <cx:binning intervalClosed="r"/>
          </cx:layoutPr>
        </cx:series>
        <cx:series layoutId="clusteredColumn" hidden="1" uniqueId="{CB4BB62C-BD36-4D61-B94D-9E86FFB25E00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274320</xdr:colOff>
      <xdr:row>49</xdr:row>
      <xdr:rowOff>83820</xdr:rowOff>
    </xdr:from>
    <xdr:to>
      <xdr:col>24</xdr:col>
      <xdr:colOff>502920</xdr:colOff>
      <xdr:row>65</xdr:row>
      <xdr:rowOff>144780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AD3EAB1-00C7-013B-C70F-4FAB76EBE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278424</xdr:colOff>
      <xdr:row>65</xdr:row>
      <xdr:rowOff>152401</xdr:rowOff>
    </xdr:from>
    <xdr:to>
      <xdr:col>24</xdr:col>
      <xdr:colOff>527539</xdr:colOff>
      <xdr:row>82</xdr:row>
      <xdr:rowOff>155332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4AA4957-EE1C-5358-45B5-A5B565A9B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344129</xdr:colOff>
      <xdr:row>83</xdr:row>
      <xdr:rowOff>106516</xdr:rowOff>
    </xdr:from>
    <xdr:to>
      <xdr:col>24</xdr:col>
      <xdr:colOff>573548</xdr:colOff>
      <xdr:row>100</xdr:row>
      <xdr:rowOff>63909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0543B3D0-0A6D-405A-8937-D862BDE9D7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92149" y="14119696"/>
              <a:ext cx="4572819" cy="28072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166567</xdr:colOff>
      <xdr:row>130</xdr:row>
      <xdr:rowOff>66799</xdr:rowOff>
    </xdr:from>
    <xdr:to>
      <xdr:col>27</xdr:col>
      <xdr:colOff>395987</xdr:colOff>
      <xdr:row>144</xdr:row>
      <xdr:rowOff>177282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3875D7EA-FE6A-F7C2-999B-ED9405E86A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0627" y="21959059"/>
              <a:ext cx="4572820" cy="27622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172065</xdr:colOff>
      <xdr:row>144</xdr:row>
      <xdr:rowOff>168786</xdr:rowOff>
    </xdr:from>
    <xdr:to>
      <xdr:col>27</xdr:col>
      <xdr:colOff>401485</xdr:colOff>
      <xdr:row>158</xdr:row>
      <xdr:rowOff>158953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90F8226-FD8F-35F4-DA9E-400CDB1E2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372438</xdr:colOff>
      <xdr:row>100</xdr:row>
      <xdr:rowOff>79625</xdr:rowOff>
    </xdr:from>
    <xdr:to>
      <xdr:col>24</xdr:col>
      <xdr:colOff>620730</xdr:colOff>
      <xdr:row>116</xdr:row>
      <xdr:rowOff>83050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EEE1C1C-6513-1785-5D24-BC58C2EF8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yfitnesspal.com/es/food/remove/99695152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EAE85-ECDA-40B1-9FA7-9D53B2E98CE9}">
  <dimension ref="A1:I22"/>
  <sheetViews>
    <sheetView workbookViewId="0">
      <selection activeCell="E22" sqref="E22"/>
    </sheetView>
  </sheetViews>
  <sheetFormatPr defaultRowHeight="13.2"/>
  <cols>
    <col min="1" max="1" width="20.88671875" customWidth="1"/>
    <col min="2" max="2" width="23.21875" customWidth="1"/>
    <col min="6" max="6" width="17" customWidth="1"/>
  </cols>
  <sheetData>
    <row r="1" spans="1:9">
      <c r="A1" t="s">
        <v>138</v>
      </c>
    </row>
    <row r="2" spans="1:9" ht="13.8" thickBot="1"/>
    <row r="3" spans="1:9">
      <c r="A3" s="24" t="s">
        <v>139</v>
      </c>
      <c r="B3" s="24"/>
    </row>
    <row r="4" spans="1:9">
      <c r="A4" t="s">
        <v>140</v>
      </c>
      <c r="B4">
        <v>0.84226414354769852</v>
      </c>
    </row>
    <row r="5" spans="1:9">
      <c r="A5" s="28" t="s">
        <v>141</v>
      </c>
      <c r="B5" s="25">
        <v>0.70940888750613806</v>
      </c>
    </row>
    <row r="6" spans="1:9">
      <c r="A6" t="s">
        <v>142</v>
      </c>
      <c r="B6">
        <v>0.69796829252606485</v>
      </c>
    </row>
    <row r="7" spans="1:9">
      <c r="A7" t="s">
        <v>143</v>
      </c>
      <c r="B7">
        <v>128.67266333324204</v>
      </c>
    </row>
    <row r="8" spans="1:9" ht="13.8" thickBot="1">
      <c r="A8" s="22" t="s">
        <v>144</v>
      </c>
      <c r="B8" s="22">
        <v>133</v>
      </c>
    </row>
    <row r="10" spans="1:9" ht="13.8" thickBot="1">
      <c r="A10" t="s">
        <v>145</v>
      </c>
    </row>
    <row r="11" spans="1:9">
      <c r="A11" s="23"/>
      <c r="B11" s="23" t="s">
        <v>150</v>
      </c>
      <c r="C11" s="23" t="s">
        <v>151</v>
      </c>
      <c r="D11" s="23" t="s">
        <v>152</v>
      </c>
      <c r="E11" s="23" t="s">
        <v>153</v>
      </c>
      <c r="F11" s="27" t="s">
        <v>154</v>
      </c>
    </row>
    <row r="12" spans="1:9">
      <c r="A12" t="s">
        <v>146</v>
      </c>
      <c r="B12">
        <v>5</v>
      </c>
      <c r="C12">
        <v>5133228.5255409833</v>
      </c>
      <c r="D12">
        <v>1026645.7051081967</v>
      </c>
      <c r="E12">
        <v>62.008041429816672</v>
      </c>
      <c r="F12" s="25">
        <v>1.9593790198358516E-32</v>
      </c>
    </row>
    <row r="13" spans="1:9">
      <c r="A13" t="s">
        <v>147</v>
      </c>
      <c r="B13">
        <v>127</v>
      </c>
      <c r="C13">
        <v>2102695.0947372708</v>
      </c>
      <c r="D13">
        <v>16556.654289269849</v>
      </c>
    </row>
    <row r="14" spans="1:9" ht="13.8" thickBot="1">
      <c r="A14" s="22" t="s">
        <v>148</v>
      </c>
      <c r="B14" s="22">
        <v>132</v>
      </c>
      <c r="C14" s="22">
        <v>7235923.6202782542</v>
      </c>
      <c r="D14" s="22"/>
      <c r="E14" s="22"/>
      <c r="F14" s="22"/>
    </row>
    <row r="15" spans="1:9" ht="13.8" thickBot="1"/>
    <row r="16" spans="1:9">
      <c r="A16" s="23"/>
      <c r="B16" s="23" t="s">
        <v>155</v>
      </c>
      <c r="C16" s="23" t="s">
        <v>143</v>
      </c>
      <c r="D16" s="23" t="s">
        <v>156</v>
      </c>
      <c r="E16" s="27" t="s">
        <v>157</v>
      </c>
      <c r="F16" s="23" t="s">
        <v>158</v>
      </c>
      <c r="G16" s="23" t="s">
        <v>159</v>
      </c>
      <c r="H16" s="23" t="s">
        <v>160</v>
      </c>
      <c r="I16" s="23" t="s">
        <v>161</v>
      </c>
    </row>
    <row r="17" spans="1:9">
      <c r="A17" t="s">
        <v>149</v>
      </c>
      <c r="B17">
        <v>63.608816146315526</v>
      </c>
      <c r="C17">
        <v>20.092595398342386</v>
      </c>
      <c r="D17">
        <v>3.1657839559922247</v>
      </c>
      <c r="E17">
        <v>1.9365537314819021E-3</v>
      </c>
      <c r="F17">
        <v>23.849195869194936</v>
      </c>
      <c r="G17">
        <v>103.36843642343612</v>
      </c>
      <c r="H17">
        <v>23.849195869194936</v>
      </c>
      <c r="I17">
        <v>103.36843642343612</v>
      </c>
    </row>
    <row r="18" spans="1:9">
      <c r="A18" s="29" t="s">
        <v>162</v>
      </c>
      <c r="B18">
        <v>2.2354739158631807</v>
      </c>
      <c r="C18">
        <v>0.25159383198971752</v>
      </c>
      <c r="D18">
        <v>8.8852492852628568</v>
      </c>
      <c r="E18" s="25">
        <v>5.2493948511441542E-15</v>
      </c>
      <c r="F18">
        <v>1.7376151263111796</v>
      </c>
      <c r="G18">
        <v>2.7333327054151817</v>
      </c>
      <c r="H18">
        <v>1.7376151263111796</v>
      </c>
      <c r="I18">
        <v>2.7333327054151817</v>
      </c>
    </row>
    <row r="19" spans="1:9">
      <c r="A19" s="29" t="s">
        <v>163</v>
      </c>
      <c r="B19">
        <v>6.998975403105387</v>
      </c>
      <c r="C19">
        <v>0.91165718454661215</v>
      </c>
      <c r="D19">
        <v>7.6772009498133187</v>
      </c>
      <c r="E19" s="25">
        <v>3.7856160274195775E-12</v>
      </c>
      <c r="F19">
        <v>5.1949703573723456</v>
      </c>
      <c r="G19">
        <v>8.8029804488384276</v>
      </c>
      <c r="H19">
        <v>5.1949703573723456</v>
      </c>
      <c r="I19">
        <v>8.8029804488384276</v>
      </c>
    </row>
    <row r="20" spans="1:9" ht="13.8" thickBot="1">
      <c r="A20" s="30" t="s">
        <v>164</v>
      </c>
      <c r="B20">
        <v>3.5490654641715493</v>
      </c>
      <c r="C20">
        <v>0.69869558928987352</v>
      </c>
      <c r="D20">
        <v>5.0795589933216538</v>
      </c>
      <c r="E20" s="25">
        <v>1.3168393824628755E-6</v>
      </c>
      <c r="F20">
        <v>2.1664729832740255</v>
      </c>
      <c r="G20">
        <v>4.9316579450690732</v>
      </c>
      <c r="H20">
        <v>2.1664729832740255</v>
      </c>
      <c r="I20">
        <v>4.9316579450690732</v>
      </c>
    </row>
    <row r="21" spans="1:9" ht="13.8" thickBot="1">
      <c r="A21" s="30" t="s">
        <v>165</v>
      </c>
      <c r="B21">
        <v>7.7879588418051163E-2</v>
      </c>
      <c r="C21">
        <v>2.8360502631024055E-2</v>
      </c>
      <c r="D21">
        <v>2.7460581157986002</v>
      </c>
      <c r="E21" s="25">
        <v>6.9077497255828485E-3</v>
      </c>
      <c r="F21">
        <v>2.1759271797789068E-2</v>
      </c>
      <c r="G21">
        <v>0.13399990503831327</v>
      </c>
      <c r="H21">
        <v>2.1759271797789068E-2</v>
      </c>
      <c r="I21">
        <v>0.13399990503831327</v>
      </c>
    </row>
    <row r="22" spans="1:9" ht="13.8" thickBot="1">
      <c r="A22" s="30" t="s">
        <v>166</v>
      </c>
      <c r="B22" s="22">
        <v>1.6056697958543966</v>
      </c>
      <c r="C22" s="22">
        <v>1.3979829488689803</v>
      </c>
      <c r="D22" s="22">
        <v>1.1485617883633292</v>
      </c>
      <c r="E22" s="31">
        <v>0.25289541941125232</v>
      </c>
      <c r="F22" s="22">
        <v>-1.1606861725490434</v>
      </c>
      <c r="G22" s="22">
        <v>4.3720257642578364</v>
      </c>
      <c r="H22" s="22">
        <v>-1.1606861725490434</v>
      </c>
      <c r="I22" s="22">
        <v>4.3720257642578364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84E46-162D-4078-B178-516980D73E7B}">
  <dimension ref="A1:I21"/>
  <sheetViews>
    <sheetView workbookViewId="0">
      <selection activeCell="I1" sqref="I1"/>
    </sheetView>
  </sheetViews>
  <sheetFormatPr defaultRowHeight="13.2"/>
  <cols>
    <col min="1" max="1" width="20.44140625" customWidth="1"/>
    <col min="2" max="2" width="23.21875" customWidth="1"/>
    <col min="5" max="5" width="12.21875" customWidth="1"/>
    <col min="6" max="6" width="23.77734375" customWidth="1"/>
  </cols>
  <sheetData>
    <row r="1" spans="1:9">
      <c r="A1" t="s">
        <v>138</v>
      </c>
    </row>
    <row r="2" spans="1:9" ht="13.8" thickBot="1"/>
    <row r="3" spans="1:9">
      <c r="A3" s="24" t="s">
        <v>139</v>
      </c>
      <c r="B3" s="24"/>
    </row>
    <row r="4" spans="1:9">
      <c r="A4" t="s">
        <v>140</v>
      </c>
      <c r="B4">
        <v>0.84047035298074901</v>
      </c>
    </row>
    <row r="5" spans="1:9">
      <c r="A5" s="32" t="s">
        <v>141</v>
      </c>
      <c r="B5" s="25">
        <v>0.70639041423958482</v>
      </c>
    </row>
    <row r="6" spans="1:9">
      <c r="A6" t="s">
        <v>142</v>
      </c>
      <c r="B6">
        <v>0.69721511468457187</v>
      </c>
    </row>
    <row r="7" spans="1:9">
      <c r="A7" t="s">
        <v>143</v>
      </c>
      <c r="B7">
        <v>128.83299924053514</v>
      </c>
    </row>
    <row r="8" spans="1:9" ht="13.8" thickBot="1">
      <c r="A8" s="22" t="s">
        <v>144</v>
      </c>
      <c r="B8" s="22">
        <v>133</v>
      </c>
    </row>
    <row r="10" spans="1:9" ht="13.8" thickBot="1">
      <c r="A10" t="s">
        <v>145</v>
      </c>
    </row>
    <row r="11" spans="1:9">
      <c r="A11" s="23"/>
      <c r="B11" s="23" t="s">
        <v>150</v>
      </c>
      <c r="C11" s="23" t="s">
        <v>151</v>
      </c>
      <c r="D11" s="23" t="s">
        <v>152</v>
      </c>
      <c r="E11" s="23" t="s">
        <v>153</v>
      </c>
      <c r="F11" s="23" t="s">
        <v>154</v>
      </c>
    </row>
    <row r="12" spans="1:9">
      <c r="A12" t="s">
        <v>146</v>
      </c>
      <c r="B12">
        <v>4</v>
      </c>
      <c r="C12">
        <v>5111387.0835343525</v>
      </c>
      <c r="D12">
        <v>1277846.7708835881</v>
      </c>
      <c r="E12">
        <v>76.988267249938986</v>
      </c>
      <c r="F12">
        <v>3.9996425822084499E-33</v>
      </c>
    </row>
    <row r="13" spans="1:9">
      <c r="A13" t="s">
        <v>147</v>
      </c>
      <c r="B13">
        <v>128</v>
      </c>
      <c r="C13">
        <v>2124536.5367439012</v>
      </c>
      <c r="D13">
        <v>16597.941693311728</v>
      </c>
    </row>
    <row r="14" spans="1:9" ht="13.8" thickBot="1">
      <c r="A14" s="22" t="s">
        <v>148</v>
      </c>
      <c r="B14" s="22">
        <v>132</v>
      </c>
      <c r="C14" s="22">
        <v>7235923.6202782542</v>
      </c>
      <c r="D14" s="22"/>
      <c r="E14" s="22"/>
      <c r="F14" s="22"/>
    </row>
    <row r="15" spans="1:9" ht="13.8" thickBot="1"/>
    <row r="16" spans="1:9">
      <c r="A16" s="23"/>
      <c r="B16" s="23" t="s">
        <v>155</v>
      </c>
      <c r="C16" s="23" t="s">
        <v>143</v>
      </c>
      <c r="D16" s="23" t="s">
        <v>156</v>
      </c>
      <c r="E16" s="23" t="s">
        <v>157</v>
      </c>
      <c r="F16" s="23" t="s">
        <v>158</v>
      </c>
      <c r="G16" s="23" t="s">
        <v>159</v>
      </c>
      <c r="H16" s="23" t="s">
        <v>160</v>
      </c>
      <c r="I16" s="23" t="s">
        <v>161</v>
      </c>
    </row>
    <row r="17" spans="1:9">
      <c r="A17" t="s">
        <v>149</v>
      </c>
      <c r="B17">
        <v>71.750512812160991</v>
      </c>
      <c r="C17">
        <v>18.824068517474629</v>
      </c>
      <c r="D17">
        <v>3.8116368279022175</v>
      </c>
      <c r="E17" s="25">
        <v>2.1349765813844914E-4</v>
      </c>
      <c r="F17">
        <v>34.503877161283832</v>
      </c>
      <c r="G17">
        <v>108.99714846303814</v>
      </c>
      <c r="H17">
        <v>34.503877161283832</v>
      </c>
      <c r="I17">
        <v>108.99714846303814</v>
      </c>
    </row>
    <row r="18" spans="1:9">
      <c r="A18" s="29" t="s">
        <v>162</v>
      </c>
      <c r="B18">
        <v>2.3386411499084332</v>
      </c>
      <c r="C18">
        <v>0.2353062268772533</v>
      </c>
      <c r="D18">
        <v>9.9387133988952083</v>
      </c>
      <c r="E18" s="25">
        <v>1.3387685915490229E-17</v>
      </c>
      <c r="F18">
        <v>1.873047578001084</v>
      </c>
      <c r="G18">
        <v>2.8042347218157824</v>
      </c>
      <c r="H18">
        <v>1.873047578001084</v>
      </c>
      <c r="I18">
        <v>2.8042347218157824</v>
      </c>
    </row>
    <row r="19" spans="1:9">
      <c r="A19" s="29" t="s">
        <v>163</v>
      </c>
      <c r="B19">
        <v>7.1793788017041464</v>
      </c>
      <c r="C19">
        <v>0.89914359771353825</v>
      </c>
      <c r="D19">
        <v>7.9846854495331163</v>
      </c>
      <c r="E19" s="25">
        <v>7.0105643679654237E-13</v>
      </c>
      <c r="F19">
        <v>5.4002695750900518</v>
      </c>
      <c r="G19">
        <v>8.9584880283182411</v>
      </c>
      <c r="H19">
        <v>5.4002695750900518</v>
      </c>
      <c r="I19">
        <v>8.9584880283182411</v>
      </c>
    </row>
    <row r="20" spans="1:9" ht="13.8" thickBot="1">
      <c r="A20" s="30" t="s">
        <v>164</v>
      </c>
      <c r="B20">
        <v>3.3244555353341774</v>
      </c>
      <c r="C20">
        <v>0.67160611276566962</v>
      </c>
      <c r="D20">
        <v>4.9500078574986324</v>
      </c>
      <c r="E20" s="25">
        <v>2.2920562616597837E-6</v>
      </c>
      <c r="F20">
        <v>1.995568097431845</v>
      </c>
      <c r="G20">
        <v>4.6533429732365095</v>
      </c>
      <c r="H20">
        <v>1.995568097431845</v>
      </c>
      <c r="I20">
        <v>4.6533429732365095</v>
      </c>
    </row>
    <row r="21" spans="1:9" ht="13.8" thickBot="1">
      <c r="A21" s="30" t="s">
        <v>165</v>
      </c>
      <c r="B21" s="22">
        <v>7.6460432807768111E-2</v>
      </c>
      <c r="C21" s="22">
        <v>2.8368879824800089E-2</v>
      </c>
      <c r="D21" s="22">
        <v>2.695222133548127</v>
      </c>
      <c r="E21" s="31">
        <v>0.79791136708355803</v>
      </c>
      <c r="F21" s="22">
        <v>2.0327757255883511E-2</v>
      </c>
      <c r="G21" s="22">
        <v>0.13259310835965271</v>
      </c>
      <c r="H21" s="22">
        <v>2.0327757255883511E-2</v>
      </c>
      <c r="I21" s="22">
        <v>0.13259310835965271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14F0-1DED-4DEC-A15D-DE0D4687E6C5}">
  <dimension ref="A1:I20"/>
  <sheetViews>
    <sheetView workbookViewId="0">
      <selection activeCell="K5" sqref="K5"/>
    </sheetView>
  </sheetViews>
  <sheetFormatPr defaultRowHeight="13.2"/>
  <cols>
    <col min="1" max="1" width="19.5546875" customWidth="1"/>
    <col min="6" max="6" width="15.5546875" customWidth="1"/>
  </cols>
  <sheetData>
    <row r="1" spans="1:9">
      <c r="A1" t="s">
        <v>138</v>
      </c>
    </row>
    <row r="2" spans="1:9" ht="13.8" thickBot="1"/>
    <row r="3" spans="1:9">
      <c r="A3" s="24" t="s">
        <v>139</v>
      </c>
      <c r="B3" s="24"/>
    </row>
    <row r="4" spans="1:9">
      <c r="A4" t="s">
        <v>140</v>
      </c>
      <c r="B4">
        <v>0.9413013304462331</v>
      </c>
    </row>
    <row r="5" spans="1:9">
      <c r="A5" s="28" t="s">
        <v>141</v>
      </c>
      <c r="B5" s="25">
        <v>0.88604819469984841</v>
      </c>
    </row>
    <row r="6" spans="1:9">
      <c r="A6" s="28" t="s">
        <v>142</v>
      </c>
      <c r="B6" s="25">
        <v>0.87652956205953603</v>
      </c>
    </row>
    <row r="7" spans="1:9">
      <c r="A7" t="s">
        <v>143</v>
      </c>
      <c r="B7">
        <v>139.8489380854937</v>
      </c>
    </row>
    <row r="8" spans="1:9" ht="13.8" thickBot="1">
      <c r="A8" s="22" t="s">
        <v>144</v>
      </c>
      <c r="B8" s="22">
        <v>132</v>
      </c>
    </row>
    <row r="10" spans="1:9" ht="13.8" thickBot="1">
      <c r="A10" t="s">
        <v>145</v>
      </c>
    </row>
    <row r="11" spans="1:9">
      <c r="A11" s="23"/>
      <c r="B11" s="23" t="s">
        <v>150</v>
      </c>
      <c r="C11" s="23" t="s">
        <v>151</v>
      </c>
      <c r="D11" s="23" t="s">
        <v>152</v>
      </c>
      <c r="E11" s="23" t="s">
        <v>153</v>
      </c>
      <c r="F11" s="27" t="s">
        <v>154</v>
      </c>
    </row>
    <row r="12" spans="1:9">
      <c r="A12" t="s">
        <v>146</v>
      </c>
      <c r="B12">
        <v>3</v>
      </c>
      <c r="C12">
        <v>19617523.945254408</v>
      </c>
      <c r="D12">
        <v>6539174.6484181359</v>
      </c>
      <c r="E12">
        <v>334.35251220230396</v>
      </c>
      <c r="F12" s="25">
        <v>2.3487685191115567E-60</v>
      </c>
    </row>
    <row r="13" spans="1:9">
      <c r="A13" t="s">
        <v>147</v>
      </c>
      <c r="B13">
        <v>129</v>
      </c>
      <c r="C13">
        <v>2522946.5873895916</v>
      </c>
      <c r="D13">
        <v>19557.725483640246</v>
      </c>
    </row>
    <row r="14" spans="1:9" ht="13.8" thickBot="1">
      <c r="A14" s="22" t="s">
        <v>148</v>
      </c>
      <c r="B14" s="22">
        <v>132</v>
      </c>
      <c r="C14" s="22">
        <v>22140470.532644</v>
      </c>
      <c r="D14" s="22"/>
      <c r="E14" s="22"/>
      <c r="F14" s="22"/>
    </row>
    <row r="15" spans="1:9" ht="13.8" thickBot="1"/>
    <row r="16" spans="1:9">
      <c r="A16" s="23"/>
      <c r="B16" s="23" t="s">
        <v>155</v>
      </c>
      <c r="C16" s="23" t="s">
        <v>143</v>
      </c>
      <c r="D16" s="23" t="s">
        <v>156</v>
      </c>
      <c r="E16" s="27" t="s">
        <v>157</v>
      </c>
      <c r="F16" s="23" t="s">
        <v>158</v>
      </c>
      <c r="G16" s="23" t="s">
        <v>159</v>
      </c>
      <c r="H16" s="23" t="s">
        <v>160</v>
      </c>
      <c r="I16" s="23" t="s">
        <v>161</v>
      </c>
    </row>
    <row r="17" spans="1:9">
      <c r="A17" t="s">
        <v>149</v>
      </c>
      <c r="B17">
        <v>0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</row>
    <row r="18" spans="1:9">
      <c r="A18" s="29" t="s">
        <v>162</v>
      </c>
      <c r="B18">
        <v>2.8329807292496043</v>
      </c>
      <c r="C18">
        <v>0.22444678635805709</v>
      </c>
      <c r="D18">
        <v>12.622059665983304</v>
      </c>
      <c r="E18" s="25">
        <v>2.7760521086707035E-24</v>
      </c>
      <c r="F18">
        <v>2.3889072654063752</v>
      </c>
      <c r="G18">
        <v>3.2770541930928334</v>
      </c>
      <c r="H18">
        <v>2.3889072654063752</v>
      </c>
      <c r="I18">
        <v>3.2770541930928334</v>
      </c>
    </row>
    <row r="19" spans="1:9">
      <c r="A19" s="29" t="s">
        <v>163</v>
      </c>
      <c r="B19">
        <v>9.1613199732785855</v>
      </c>
      <c r="C19">
        <v>0.88178988293979077</v>
      </c>
      <c r="D19">
        <v>10.38945915634204</v>
      </c>
      <c r="E19" s="25">
        <v>9.5810333613641989E-19</v>
      </c>
      <c r="F19">
        <v>7.41667709354358</v>
      </c>
      <c r="G19">
        <v>10.905962853013591</v>
      </c>
      <c r="H19">
        <v>7.41667709354358</v>
      </c>
      <c r="I19">
        <v>10.905962853013591</v>
      </c>
    </row>
    <row r="20" spans="1:9" ht="13.8" thickBot="1">
      <c r="A20" s="30" t="s">
        <v>164</v>
      </c>
      <c r="B20" s="22">
        <v>4.192594864110065</v>
      </c>
      <c r="C20" s="22">
        <v>0.69733752909641422</v>
      </c>
      <c r="D20" s="22">
        <v>6.0122891557875624</v>
      </c>
      <c r="E20" s="26">
        <v>1.757293526128567E-8</v>
      </c>
      <c r="F20" s="22">
        <v>2.8128954839651783</v>
      </c>
      <c r="G20" s="22">
        <v>5.5722942442549517</v>
      </c>
      <c r="H20" s="22">
        <v>2.8128954839651783</v>
      </c>
      <c r="I20" s="22">
        <v>5.5722942442549517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300"/>
  <sheetViews>
    <sheetView tabSelected="1" topLeftCell="A107" zoomScale="85" zoomScaleNormal="85" workbookViewId="0">
      <selection activeCell="H134" sqref="H134"/>
    </sheetView>
  </sheetViews>
  <sheetFormatPr defaultColWidth="12.6640625" defaultRowHeight="15.75" customHeight="1"/>
  <cols>
    <col min="3" max="3" width="36.33203125" customWidth="1"/>
    <col min="5" max="5" width="17.33203125" customWidth="1"/>
  </cols>
  <sheetData>
    <row r="1" spans="1:22" ht="13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4" t="s">
        <v>9</v>
      </c>
    </row>
    <row r="2" spans="1:22" ht="13.2">
      <c r="A2" s="5">
        <v>44788</v>
      </c>
      <c r="B2" s="6">
        <v>0.3888888888888889</v>
      </c>
      <c r="C2" s="7" t="s">
        <v>10</v>
      </c>
      <c r="D2" s="8">
        <v>380</v>
      </c>
      <c r="E2" s="9">
        <v>14</v>
      </c>
      <c r="F2" s="9">
        <v>32</v>
      </c>
      <c r="G2" s="9">
        <v>14</v>
      </c>
      <c r="H2" s="8">
        <v>300</v>
      </c>
      <c r="I2" s="8">
        <v>6</v>
      </c>
      <c r="Q2" t="s">
        <v>138</v>
      </c>
    </row>
    <row r="3" spans="1:22" ht="13.8" thickBot="1">
      <c r="A3" s="5">
        <v>44788</v>
      </c>
      <c r="B3" s="6">
        <v>0.55555555555555558</v>
      </c>
      <c r="C3" s="7" t="s">
        <v>11</v>
      </c>
      <c r="D3" s="10">
        <v>164</v>
      </c>
      <c r="E3" s="11">
        <v>4</v>
      </c>
      <c r="F3" s="11">
        <v>74</v>
      </c>
      <c r="G3" s="11">
        <v>39</v>
      </c>
      <c r="H3" s="10">
        <v>420</v>
      </c>
      <c r="I3" s="10">
        <v>0</v>
      </c>
    </row>
    <row r="4" spans="1:22" ht="13.2">
      <c r="A4" s="5">
        <v>44788</v>
      </c>
      <c r="B4" s="6">
        <v>0.55555555555555558</v>
      </c>
      <c r="C4" s="7" t="s">
        <v>12</v>
      </c>
      <c r="D4" s="10">
        <v>40</v>
      </c>
      <c r="E4" s="11">
        <v>4</v>
      </c>
      <c r="F4" s="11">
        <v>0</v>
      </c>
      <c r="G4" s="11">
        <v>2</v>
      </c>
      <c r="H4" s="10">
        <v>0</v>
      </c>
      <c r="I4" s="10">
        <v>0</v>
      </c>
      <c r="Q4" s="24" t="s">
        <v>139</v>
      </c>
      <c r="R4" s="24"/>
    </row>
    <row r="5" spans="1:22" ht="13.2">
      <c r="A5" s="5">
        <v>44788</v>
      </c>
      <c r="B5" s="6">
        <v>0.70833333333333337</v>
      </c>
      <c r="C5" s="7" t="s">
        <v>13</v>
      </c>
      <c r="D5" s="10">
        <v>250</v>
      </c>
      <c r="E5" s="11">
        <v>29</v>
      </c>
      <c r="F5" s="11">
        <v>9</v>
      </c>
      <c r="G5" s="11">
        <v>13</v>
      </c>
      <c r="H5" s="10">
        <v>510</v>
      </c>
      <c r="I5" s="10">
        <v>1</v>
      </c>
      <c r="Q5" t="s">
        <v>140</v>
      </c>
      <c r="R5">
        <v>0.84226414354769852</v>
      </c>
    </row>
    <row r="6" spans="1:22" ht="13.2">
      <c r="A6" s="5">
        <v>44788</v>
      </c>
      <c r="B6" s="6">
        <v>0.80555555555555558</v>
      </c>
      <c r="C6" s="7" t="s">
        <v>14</v>
      </c>
      <c r="D6" s="10">
        <v>125</v>
      </c>
      <c r="E6" s="11">
        <v>14</v>
      </c>
      <c r="F6" s="11">
        <v>7</v>
      </c>
      <c r="G6" s="11">
        <v>2</v>
      </c>
      <c r="H6" s="10">
        <v>23</v>
      </c>
      <c r="I6" s="10">
        <v>0</v>
      </c>
      <c r="Q6" t="s">
        <v>141</v>
      </c>
      <c r="R6">
        <v>0.70940888750613806</v>
      </c>
    </row>
    <row r="7" spans="1:22" ht="13.2">
      <c r="A7" s="5">
        <v>44788</v>
      </c>
      <c r="B7" s="6">
        <v>0.80555555555555558</v>
      </c>
      <c r="C7" s="7" t="s">
        <v>15</v>
      </c>
      <c r="D7" s="10">
        <v>229</v>
      </c>
      <c r="E7" s="11">
        <v>20</v>
      </c>
      <c r="F7" s="11">
        <v>5</v>
      </c>
      <c r="G7" s="11">
        <v>24</v>
      </c>
      <c r="H7" s="10">
        <v>0</v>
      </c>
      <c r="I7" s="10">
        <v>0</v>
      </c>
      <c r="Q7" t="s">
        <v>142</v>
      </c>
      <c r="R7">
        <v>0.69796829252606485</v>
      </c>
    </row>
    <row r="8" spans="1:22" ht="13.2">
      <c r="A8" s="5">
        <v>44788</v>
      </c>
      <c r="B8" s="6">
        <v>0.80555555555555558</v>
      </c>
      <c r="C8" s="7" t="s">
        <v>16</v>
      </c>
      <c r="D8" s="10">
        <v>446</v>
      </c>
      <c r="E8" s="11">
        <v>31</v>
      </c>
      <c r="F8" s="11">
        <v>28</v>
      </c>
      <c r="G8" s="11">
        <v>18</v>
      </c>
      <c r="H8" s="10">
        <v>1.3839999999999999</v>
      </c>
      <c r="I8" s="10">
        <v>5</v>
      </c>
      <c r="Q8" t="s">
        <v>143</v>
      </c>
      <c r="R8">
        <v>128.67266333324204</v>
      </c>
    </row>
    <row r="9" spans="1:22" ht="13.8" thickBot="1">
      <c r="A9" s="5">
        <v>44788</v>
      </c>
      <c r="B9" s="6">
        <v>0.88888888888888884</v>
      </c>
      <c r="C9" s="7" t="s">
        <v>17</v>
      </c>
      <c r="D9" s="10">
        <v>160</v>
      </c>
      <c r="E9" s="11">
        <v>30</v>
      </c>
      <c r="F9" s="11">
        <v>4</v>
      </c>
      <c r="G9" s="11">
        <v>3</v>
      </c>
      <c r="H9" s="10">
        <v>0</v>
      </c>
      <c r="I9" s="10">
        <v>9</v>
      </c>
      <c r="Q9" s="22" t="s">
        <v>144</v>
      </c>
      <c r="R9" s="22">
        <v>133</v>
      </c>
    </row>
    <row r="10" spans="1:22" ht="13.2">
      <c r="A10" s="5">
        <v>44788</v>
      </c>
      <c r="B10" s="6">
        <v>0.80555555555555558</v>
      </c>
      <c r="C10" s="7" t="s">
        <v>18</v>
      </c>
      <c r="D10" s="10">
        <v>140</v>
      </c>
      <c r="E10" s="11">
        <v>21</v>
      </c>
      <c r="F10" s="11">
        <v>4</v>
      </c>
      <c r="G10" s="11">
        <v>7</v>
      </c>
      <c r="H10" s="10">
        <v>104</v>
      </c>
      <c r="I10" s="10">
        <v>18</v>
      </c>
    </row>
    <row r="11" spans="1:22" ht="13.8" thickBot="1">
      <c r="A11" s="5">
        <v>44788</v>
      </c>
      <c r="B11" s="6">
        <v>0.88888888888888884</v>
      </c>
      <c r="C11" s="7" t="s">
        <v>19</v>
      </c>
      <c r="D11" s="10">
        <v>112</v>
      </c>
      <c r="E11" s="11">
        <v>26</v>
      </c>
      <c r="F11" s="11">
        <v>1</v>
      </c>
      <c r="G11" s="11">
        <v>2</v>
      </c>
      <c r="H11" s="10">
        <v>0</v>
      </c>
      <c r="I11" s="10">
        <v>0</v>
      </c>
      <c r="Q11" t="s">
        <v>145</v>
      </c>
    </row>
    <row r="12" spans="1:22" ht="13.2">
      <c r="A12" s="5">
        <v>44788</v>
      </c>
      <c r="B12" s="6">
        <v>0.88888888888888884</v>
      </c>
      <c r="C12" s="7" t="s">
        <v>20</v>
      </c>
      <c r="D12" s="8">
        <v>380</v>
      </c>
      <c r="E12" s="9">
        <v>14</v>
      </c>
      <c r="F12" s="9">
        <v>32</v>
      </c>
      <c r="G12" s="9">
        <v>14</v>
      </c>
      <c r="H12" s="8">
        <v>300</v>
      </c>
      <c r="I12" s="8">
        <v>6</v>
      </c>
      <c r="Q12" s="23"/>
      <c r="R12" s="23" t="s">
        <v>150</v>
      </c>
      <c r="S12" s="23" t="s">
        <v>151</v>
      </c>
      <c r="T12" s="23" t="s">
        <v>152</v>
      </c>
      <c r="U12" s="23" t="s">
        <v>153</v>
      </c>
      <c r="V12" s="23" t="s">
        <v>154</v>
      </c>
    </row>
    <row r="13" spans="1:22" ht="13.2">
      <c r="A13" s="12">
        <v>44789</v>
      </c>
      <c r="B13" s="6">
        <v>0.36805555555555558</v>
      </c>
      <c r="C13" s="7" t="s">
        <v>21</v>
      </c>
      <c r="D13" s="10">
        <v>71</v>
      </c>
      <c r="E13" s="11">
        <v>7</v>
      </c>
      <c r="F13" s="11">
        <v>4</v>
      </c>
      <c r="G13" s="11">
        <v>1</v>
      </c>
      <c r="H13" s="10">
        <v>0</v>
      </c>
      <c r="I13" s="10">
        <v>7</v>
      </c>
      <c r="Q13" t="s">
        <v>146</v>
      </c>
      <c r="R13">
        <v>5</v>
      </c>
      <c r="S13">
        <v>5133228.5255409833</v>
      </c>
      <c r="T13">
        <v>1026645.7051081967</v>
      </c>
      <c r="U13">
        <v>62.008041429816672</v>
      </c>
      <c r="V13">
        <v>1.9593790198358516E-32</v>
      </c>
    </row>
    <row r="14" spans="1:22" ht="13.2">
      <c r="A14" s="12">
        <v>44789</v>
      </c>
      <c r="B14" s="6">
        <v>0.45833333333333331</v>
      </c>
      <c r="C14" s="7" t="s">
        <v>22</v>
      </c>
      <c r="D14" s="10">
        <v>290</v>
      </c>
      <c r="E14" s="11">
        <v>48</v>
      </c>
      <c r="F14" s="11">
        <v>8</v>
      </c>
      <c r="G14" s="11">
        <v>0</v>
      </c>
      <c r="H14" s="10">
        <v>40</v>
      </c>
      <c r="I14" s="10">
        <v>0</v>
      </c>
      <c r="Q14" t="s">
        <v>147</v>
      </c>
      <c r="R14">
        <v>127</v>
      </c>
      <c r="S14">
        <v>2102695.0947372708</v>
      </c>
      <c r="T14">
        <v>16556.654289269849</v>
      </c>
    </row>
    <row r="15" spans="1:22" ht="13.8" thickBot="1">
      <c r="A15" s="12">
        <v>44789</v>
      </c>
      <c r="B15" s="6">
        <v>0.58333333333333337</v>
      </c>
      <c r="C15" s="7" t="s">
        <v>23</v>
      </c>
      <c r="D15" s="10">
        <v>480</v>
      </c>
      <c r="E15" s="11">
        <v>4</v>
      </c>
      <c r="F15" s="11">
        <v>42</v>
      </c>
      <c r="G15" s="11">
        <v>24</v>
      </c>
      <c r="H15" s="10">
        <v>1.34</v>
      </c>
      <c r="I15" s="10">
        <v>4</v>
      </c>
      <c r="Q15" s="22" t="s">
        <v>148</v>
      </c>
      <c r="R15" s="22">
        <v>132</v>
      </c>
      <c r="S15" s="22">
        <v>7235923.6202782542</v>
      </c>
      <c r="T15" s="22"/>
      <c r="U15" s="22"/>
      <c r="V15" s="22"/>
    </row>
    <row r="16" spans="1:22" ht="13.8" thickBot="1">
      <c r="A16" s="12">
        <v>44789</v>
      </c>
      <c r="B16" s="6">
        <v>0.875</v>
      </c>
      <c r="C16" s="7" t="s">
        <v>24</v>
      </c>
      <c r="D16" s="10">
        <v>384</v>
      </c>
      <c r="E16" s="11">
        <v>52</v>
      </c>
      <c r="F16" s="11">
        <v>15</v>
      </c>
      <c r="G16" s="11">
        <v>10</v>
      </c>
      <c r="H16" s="10">
        <v>1.633</v>
      </c>
      <c r="I16" s="10">
        <v>1</v>
      </c>
    </row>
    <row r="17" spans="1:25" ht="13.2">
      <c r="A17" s="12">
        <v>44789</v>
      </c>
      <c r="B17" s="6">
        <v>0.79166666666666663</v>
      </c>
      <c r="C17" s="7" t="s">
        <v>25</v>
      </c>
      <c r="D17" s="10">
        <f>250*4</f>
        <v>1000</v>
      </c>
      <c r="E17" s="11">
        <f>29*4</f>
        <v>116</v>
      </c>
      <c r="F17" s="11">
        <f>4*9</f>
        <v>36</v>
      </c>
      <c r="G17" s="11">
        <f>4*13</f>
        <v>52</v>
      </c>
      <c r="H17" s="10">
        <f>4*510</f>
        <v>2040</v>
      </c>
      <c r="I17" s="10">
        <f>4*1</f>
        <v>4</v>
      </c>
      <c r="Q17" s="23"/>
      <c r="R17" s="23" t="s">
        <v>155</v>
      </c>
      <c r="S17" s="23" t="s">
        <v>143</v>
      </c>
      <c r="T17" s="23" t="s">
        <v>156</v>
      </c>
      <c r="U17" s="23" t="s">
        <v>157</v>
      </c>
      <c r="V17" s="23" t="s">
        <v>158</v>
      </c>
      <c r="W17" s="23" t="s">
        <v>159</v>
      </c>
      <c r="X17" s="23" t="s">
        <v>160</v>
      </c>
      <c r="Y17" s="23" t="s">
        <v>161</v>
      </c>
    </row>
    <row r="18" spans="1:25" ht="13.2">
      <c r="A18" s="12">
        <v>44790</v>
      </c>
      <c r="B18" s="6">
        <v>0.29166666666666669</v>
      </c>
      <c r="C18" s="7" t="s">
        <v>21</v>
      </c>
      <c r="D18" s="10">
        <v>71</v>
      </c>
      <c r="E18" s="11">
        <v>7</v>
      </c>
      <c r="F18" s="11">
        <v>4</v>
      </c>
      <c r="G18" s="11">
        <v>1</v>
      </c>
      <c r="H18" s="10">
        <v>0</v>
      </c>
      <c r="I18" s="10">
        <v>7</v>
      </c>
      <c r="Q18" t="s">
        <v>149</v>
      </c>
      <c r="R18">
        <v>63.608816146315526</v>
      </c>
      <c r="S18">
        <v>20.092595398342386</v>
      </c>
      <c r="T18">
        <v>3.1657839559922247</v>
      </c>
      <c r="U18">
        <v>1.9365537314819021E-3</v>
      </c>
      <c r="V18">
        <v>23.849195869194936</v>
      </c>
      <c r="W18">
        <v>103.36843642343612</v>
      </c>
      <c r="X18">
        <v>23.849195869194936</v>
      </c>
      <c r="Y18">
        <v>103.36843642343612</v>
      </c>
    </row>
    <row r="19" spans="1:25" ht="13.2">
      <c r="A19" s="12">
        <v>44790</v>
      </c>
      <c r="B19" s="6">
        <v>0.375</v>
      </c>
      <c r="C19" s="7" t="s">
        <v>26</v>
      </c>
      <c r="D19" s="10">
        <v>436</v>
      </c>
      <c r="E19" s="11">
        <v>4</v>
      </c>
      <c r="F19" s="11">
        <v>1</v>
      </c>
      <c r="G19" s="11">
        <v>64</v>
      </c>
      <c r="H19" s="10">
        <v>988</v>
      </c>
      <c r="I19" s="10">
        <v>0</v>
      </c>
      <c r="Q19" t="s">
        <v>4</v>
      </c>
      <c r="R19">
        <v>2.2354739158631807</v>
      </c>
      <c r="S19">
        <v>0.25159383198971752</v>
      </c>
      <c r="T19">
        <v>8.8852492852628568</v>
      </c>
      <c r="U19">
        <v>5.2493948511441542E-15</v>
      </c>
      <c r="V19">
        <v>1.7376151263111796</v>
      </c>
      <c r="W19">
        <v>2.7333327054151817</v>
      </c>
      <c r="X19">
        <v>1.7376151263111796</v>
      </c>
      <c r="Y19">
        <v>2.7333327054151817</v>
      </c>
    </row>
    <row r="20" spans="1:25" ht="13.2">
      <c r="A20" s="12">
        <v>44790</v>
      </c>
      <c r="B20" s="6">
        <v>0.625</v>
      </c>
      <c r="C20" s="7" t="s">
        <v>27</v>
      </c>
      <c r="D20" s="10">
        <v>288</v>
      </c>
      <c r="E20" s="11">
        <v>2</v>
      </c>
      <c r="F20" s="11">
        <v>10</v>
      </c>
      <c r="G20" s="11">
        <v>47</v>
      </c>
      <c r="H20" s="10">
        <v>0</v>
      </c>
      <c r="I20" s="10">
        <v>0</v>
      </c>
      <c r="Q20" t="s">
        <v>5</v>
      </c>
      <c r="R20">
        <v>6.998975403105387</v>
      </c>
      <c r="S20">
        <v>0.91165718454661215</v>
      </c>
      <c r="T20">
        <v>7.6772009498133187</v>
      </c>
      <c r="U20">
        <v>3.7856160274195775E-12</v>
      </c>
      <c r="V20">
        <v>5.1949703573723456</v>
      </c>
      <c r="W20">
        <v>8.8029804488384276</v>
      </c>
      <c r="X20">
        <v>5.1949703573723456</v>
      </c>
      <c r="Y20">
        <v>8.8029804488384276</v>
      </c>
    </row>
    <row r="21" spans="1:25" ht="13.2">
      <c r="A21" s="12">
        <v>44790</v>
      </c>
      <c r="B21" s="6">
        <v>0.64583333333333337</v>
      </c>
      <c r="C21" s="7" t="s">
        <v>28</v>
      </c>
      <c r="D21" s="10">
        <v>110</v>
      </c>
      <c r="E21" s="11">
        <v>21</v>
      </c>
      <c r="F21" s="11">
        <v>2</v>
      </c>
      <c r="G21" s="11">
        <v>4</v>
      </c>
      <c r="H21" s="10">
        <v>190</v>
      </c>
      <c r="I21" s="10">
        <v>2</v>
      </c>
      <c r="J21" s="14"/>
      <c r="Q21" t="s">
        <v>6</v>
      </c>
      <c r="R21">
        <v>3.5490654641715493</v>
      </c>
      <c r="S21">
        <v>0.69869558928987352</v>
      </c>
      <c r="T21">
        <v>5.0795589933216538</v>
      </c>
      <c r="U21">
        <v>1.3168393824628755E-6</v>
      </c>
      <c r="V21">
        <v>2.1664729832740255</v>
      </c>
      <c r="W21">
        <v>4.9316579450690732</v>
      </c>
      <c r="X21">
        <v>2.1664729832740255</v>
      </c>
      <c r="Y21">
        <v>4.9316579450690732</v>
      </c>
    </row>
    <row r="22" spans="1:25" ht="13.2">
      <c r="A22" s="12">
        <v>44790</v>
      </c>
      <c r="B22" s="6">
        <v>0.64583333333333337</v>
      </c>
      <c r="C22" s="7" t="s">
        <v>29</v>
      </c>
      <c r="D22" s="10">
        <v>170</v>
      </c>
      <c r="E22" s="11">
        <v>4</v>
      </c>
      <c r="F22" s="11">
        <v>15</v>
      </c>
      <c r="G22" s="11">
        <v>7</v>
      </c>
      <c r="H22" s="10">
        <v>80</v>
      </c>
      <c r="I22" s="10">
        <v>0</v>
      </c>
      <c r="Q22" t="s">
        <v>7</v>
      </c>
      <c r="R22">
        <v>7.7879588418051163E-2</v>
      </c>
      <c r="S22">
        <v>2.8360502631024055E-2</v>
      </c>
      <c r="T22">
        <v>2.7460581157986002</v>
      </c>
      <c r="U22">
        <v>6.9077497255828485E-3</v>
      </c>
      <c r="V22">
        <v>2.1759271797789068E-2</v>
      </c>
      <c r="W22">
        <v>0.13399990503831327</v>
      </c>
      <c r="X22">
        <v>2.1759271797789068E-2</v>
      </c>
      <c r="Y22">
        <v>0.13399990503831327</v>
      </c>
    </row>
    <row r="23" spans="1:25" ht="13.8" thickBot="1">
      <c r="A23" s="12">
        <v>44790</v>
      </c>
      <c r="B23" s="6">
        <v>0.75</v>
      </c>
      <c r="C23" s="7" t="s">
        <v>30</v>
      </c>
      <c r="D23" s="10">
        <v>229</v>
      </c>
      <c r="E23" s="11">
        <v>18</v>
      </c>
      <c r="F23" s="11">
        <v>0</v>
      </c>
      <c r="G23" s="11">
        <v>0</v>
      </c>
      <c r="H23" s="10">
        <v>0</v>
      </c>
      <c r="I23" s="10">
        <v>2</v>
      </c>
      <c r="Q23" s="22" t="s">
        <v>8</v>
      </c>
      <c r="R23" s="22">
        <v>1.6056697958543966</v>
      </c>
      <c r="S23" s="22">
        <v>1.3979829488689803</v>
      </c>
      <c r="T23" s="22">
        <v>1.1485617883633292</v>
      </c>
      <c r="U23" s="22">
        <v>0.25289541941125232</v>
      </c>
      <c r="V23" s="22">
        <v>-1.1606861725490434</v>
      </c>
      <c r="W23" s="22">
        <v>4.3720257642578364</v>
      </c>
      <c r="X23" s="22">
        <v>-1.1606861725490434</v>
      </c>
      <c r="Y23" s="22">
        <v>4.3720257642578364</v>
      </c>
    </row>
    <row r="24" spans="1:25" ht="13.2">
      <c r="A24" s="12">
        <v>44790</v>
      </c>
      <c r="B24" s="6">
        <v>0.89583333333333337</v>
      </c>
      <c r="C24" s="7" t="s">
        <v>31</v>
      </c>
      <c r="D24" s="10">
        <v>560</v>
      </c>
      <c r="E24" s="11">
        <v>64</v>
      </c>
      <c r="F24" s="11">
        <v>22</v>
      </c>
      <c r="G24" s="11">
        <v>28</v>
      </c>
      <c r="H24" s="10">
        <v>1.1200000000000001</v>
      </c>
      <c r="I24" s="10">
        <v>6</v>
      </c>
    </row>
    <row r="25" spans="1:25" ht="13.2">
      <c r="A25" s="12">
        <v>44791</v>
      </c>
      <c r="B25" s="6">
        <v>0.29166666666666669</v>
      </c>
      <c r="C25" s="7" t="s">
        <v>32</v>
      </c>
      <c r="D25" s="10">
        <v>436</v>
      </c>
      <c r="E25" s="11">
        <v>4</v>
      </c>
      <c r="F25" s="11">
        <v>1</v>
      </c>
      <c r="G25" s="11">
        <v>64</v>
      </c>
      <c r="H25" s="10">
        <v>988</v>
      </c>
      <c r="I25" s="10">
        <v>0</v>
      </c>
      <c r="Q25" t="s">
        <v>138</v>
      </c>
    </row>
    <row r="26" spans="1:25" ht="13.8" thickBot="1">
      <c r="A26" s="12">
        <v>44791</v>
      </c>
      <c r="B26" s="6">
        <v>0.33333333333333331</v>
      </c>
      <c r="C26" s="7" t="s">
        <v>21</v>
      </c>
      <c r="D26" s="10">
        <v>71</v>
      </c>
      <c r="E26" s="11">
        <v>7</v>
      </c>
      <c r="F26" s="11">
        <v>4</v>
      </c>
      <c r="G26" s="11">
        <v>1</v>
      </c>
      <c r="H26" s="10">
        <v>0</v>
      </c>
      <c r="I26" s="10">
        <v>7</v>
      </c>
    </row>
    <row r="27" spans="1:25" ht="13.2">
      <c r="A27" s="12">
        <v>44791</v>
      </c>
      <c r="B27" s="6">
        <v>0.33333333333333331</v>
      </c>
      <c r="C27" s="7" t="s">
        <v>33</v>
      </c>
      <c r="D27" s="10">
        <v>126</v>
      </c>
      <c r="E27" s="11">
        <v>19</v>
      </c>
      <c r="F27" s="11">
        <v>5</v>
      </c>
      <c r="G27" s="11">
        <v>2</v>
      </c>
      <c r="H27" s="10">
        <v>78</v>
      </c>
      <c r="I27" s="10">
        <v>11</v>
      </c>
      <c r="Q27" s="24" t="s">
        <v>139</v>
      </c>
      <c r="R27" s="24"/>
    </row>
    <row r="28" spans="1:25" ht="13.2">
      <c r="A28" s="12">
        <v>44791</v>
      </c>
      <c r="B28" s="6">
        <v>0.41666666666666669</v>
      </c>
      <c r="C28" s="7" t="s">
        <v>34</v>
      </c>
      <c r="D28" s="10">
        <v>105</v>
      </c>
      <c r="E28" s="11">
        <v>27</v>
      </c>
      <c r="F28" s="11">
        <v>0</v>
      </c>
      <c r="G28" s="11">
        <v>1</v>
      </c>
      <c r="H28" s="10">
        <v>0</v>
      </c>
      <c r="I28" s="10">
        <v>14</v>
      </c>
      <c r="Q28" t="s">
        <v>140</v>
      </c>
      <c r="R28">
        <v>0.83049838062312087</v>
      </c>
    </row>
    <row r="29" spans="1:25" ht="13.2">
      <c r="A29" s="12">
        <v>44791</v>
      </c>
      <c r="B29" s="6">
        <v>0.58333333333333337</v>
      </c>
      <c r="C29" s="7" t="s">
        <v>35</v>
      </c>
      <c r="D29" s="10">
        <v>390</v>
      </c>
      <c r="E29" s="11">
        <v>84</v>
      </c>
      <c r="F29" s="11">
        <v>3</v>
      </c>
      <c r="G29" s="11">
        <v>6</v>
      </c>
      <c r="H29" s="10">
        <v>540</v>
      </c>
      <c r="I29" s="10">
        <v>30</v>
      </c>
      <c r="Q29" t="s">
        <v>141</v>
      </c>
      <c r="R29">
        <v>0.68972756021762616</v>
      </c>
    </row>
    <row r="30" spans="1:25" ht="13.2">
      <c r="A30" s="12">
        <v>44791</v>
      </c>
      <c r="B30" s="6">
        <v>0.79166666666666663</v>
      </c>
      <c r="C30" s="7" t="s">
        <v>36</v>
      </c>
      <c r="D30" s="15">
        <v>300</v>
      </c>
      <c r="E30" s="16">
        <v>50</v>
      </c>
      <c r="F30" s="16">
        <v>8</v>
      </c>
      <c r="G30" s="16">
        <v>14</v>
      </c>
      <c r="H30" s="15">
        <v>210</v>
      </c>
      <c r="I30" s="15">
        <v>15</v>
      </c>
      <c r="Q30" t="s">
        <v>142</v>
      </c>
      <c r="R30">
        <v>0.68251192208315237</v>
      </c>
    </row>
    <row r="31" spans="1:25" ht="13.2">
      <c r="A31" s="12">
        <v>44791</v>
      </c>
      <c r="B31" s="6">
        <v>0.58333333333333337</v>
      </c>
      <c r="C31" s="7" t="s">
        <v>37</v>
      </c>
      <c r="D31" s="10">
        <f>540*2</f>
        <v>1080</v>
      </c>
      <c r="E31" s="11">
        <v>258</v>
      </c>
      <c r="F31" s="11">
        <v>0</v>
      </c>
      <c r="G31" s="11">
        <v>18</v>
      </c>
      <c r="H31" s="10">
        <v>0</v>
      </c>
      <c r="I31" s="10">
        <v>18</v>
      </c>
      <c r="Q31" t="s">
        <v>143</v>
      </c>
      <c r="R31">
        <v>131.92397610318295</v>
      </c>
    </row>
    <row r="32" spans="1:25" ht="13.8" thickBot="1">
      <c r="A32" s="12">
        <v>44792</v>
      </c>
      <c r="B32" s="6">
        <v>0.35416666666666669</v>
      </c>
      <c r="C32" s="7" t="s">
        <v>38</v>
      </c>
      <c r="D32" s="10">
        <v>234</v>
      </c>
      <c r="E32" s="11">
        <v>2</v>
      </c>
      <c r="F32" s="11">
        <v>16</v>
      </c>
      <c r="G32" s="11">
        <v>19</v>
      </c>
      <c r="H32" s="10">
        <v>0</v>
      </c>
      <c r="I32" s="10">
        <v>0</v>
      </c>
      <c r="Q32" s="22" t="s">
        <v>144</v>
      </c>
      <c r="R32" s="22">
        <v>133</v>
      </c>
    </row>
    <row r="33" spans="1:25" ht="13.2">
      <c r="A33" s="12">
        <v>44792</v>
      </c>
      <c r="B33" s="6">
        <v>0.5</v>
      </c>
      <c r="C33" s="7" t="s">
        <v>39</v>
      </c>
      <c r="D33" s="10">
        <v>160</v>
      </c>
      <c r="E33" s="11">
        <v>3</v>
      </c>
      <c r="F33" s="11">
        <v>7</v>
      </c>
      <c r="G33" s="11">
        <v>20</v>
      </c>
      <c r="H33" s="10">
        <v>560</v>
      </c>
      <c r="I33" s="10">
        <v>0</v>
      </c>
    </row>
    <row r="34" spans="1:25" ht="13.8" thickBot="1">
      <c r="A34" s="12">
        <v>44792</v>
      </c>
      <c r="B34" s="6">
        <v>0.54166666666666663</v>
      </c>
      <c r="C34" s="7" t="s">
        <v>40</v>
      </c>
      <c r="D34" s="10">
        <v>160</v>
      </c>
      <c r="E34" s="11">
        <v>9</v>
      </c>
      <c r="F34" s="11">
        <v>15</v>
      </c>
      <c r="G34" s="11">
        <v>2</v>
      </c>
      <c r="H34" s="10">
        <v>7</v>
      </c>
      <c r="I34" s="10">
        <v>1</v>
      </c>
      <c r="Q34" t="s">
        <v>145</v>
      </c>
    </row>
    <row r="35" spans="1:25" ht="13.2">
      <c r="A35" s="12">
        <v>44792</v>
      </c>
      <c r="B35" s="6">
        <v>0.58333333333333337</v>
      </c>
      <c r="C35" s="7" t="s">
        <v>41</v>
      </c>
      <c r="D35" s="10">
        <v>540</v>
      </c>
      <c r="E35" s="11">
        <v>129</v>
      </c>
      <c r="F35" s="11">
        <v>0</v>
      </c>
      <c r="G35" s="11">
        <v>9</v>
      </c>
      <c r="H35" s="10">
        <v>0</v>
      </c>
      <c r="I35" s="10">
        <v>9</v>
      </c>
      <c r="Q35" s="23"/>
      <c r="R35" s="23" t="s">
        <v>150</v>
      </c>
      <c r="S35" s="23" t="s">
        <v>151</v>
      </c>
      <c r="T35" s="23" t="s">
        <v>152</v>
      </c>
      <c r="U35" s="23" t="s">
        <v>153</v>
      </c>
      <c r="V35" s="23" t="s">
        <v>154</v>
      </c>
    </row>
    <row r="36" spans="1:25" ht="13.2">
      <c r="A36" s="12">
        <v>44792</v>
      </c>
      <c r="B36" s="6">
        <v>0.95833333333333337</v>
      </c>
      <c r="C36" s="7" t="s">
        <v>42</v>
      </c>
      <c r="D36" s="10">
        <v>330</v>
      </c>
      <c r="E36" s="11">
        <v>10</v>
      </c>
      <c r="F36" s="11">
        <v>26</v>
      </c>
      <c r="G36" s="11">
        <v>14</v>
      </c>
      <c r="H36" s="10">
        <v>412</v>
      </c>
      <c r="I36" s="10">
        <v>0</v>
      </c>
      <c r="Q36" t="s">
        <v>146</v>
      </c>
      <c r="R36">
        <v>3</v>
      </c>
      <c r="S36">
        <v>4990815.9445356131</v>
      </c>
      <c r="T36">
        <v>1663605.3148452044</v>
      </c>
      <c r="U36">
        <v>95.587881122024086</v>
      </c>
      <c r="V36">
        <v>1.2531583771510021E-32</v>
      </c>
    </row>
    <row r="37" spans="1:25" ht="13.2">
      <c r="A37" s="12">
        <v>44792</v>
      </c>
      <c r="B37" s="6">
        <v>0.95833333333333337</v>
      </c>
      <c r="C37" s="7" t="s">
        <v>43</v>
      </c>
      <c r="D37" s="10">
        <v>672</v>
      </c>
      <c r="E37" s="11">
        <v>67</v>
      </c>
      <c r="F37" s="11">
        <v>20</v>
      </c>
      <c r="G37" s="11">
        <v>58</v>
      </c>
      <c r="H37" s="10">
        <v>1.534</v>
      </c>
      <c r="I37" s="10">
        <v>23</v>
      </c>
      <c r="Q37" t="s">
        <v>147</v>
      </c>
      <c r="R37">
        <v>129</v>
      </c>
      <c r="S37">
        <v>2245107.6757426406</v>
      </c>
      <c r="T37">
        <v>17403.935470873184</v>
      </c>
    </row>
    <row r="38" spans="1:25" ht="13.8" thickBot="1">
      <c r="A38" s="12">
        <v>44793</v>
      </c>
      <c r="B38" s="6">
        <v>0.5</v>
      </c>
      <c r="C38" s="7" t="s">
        <v>44</v>
      </c>
      <c r="D38" s="10">
        <v>1250</v>
      </c>
      <c r="E38" s="11">
        <v>65</v>
      </c>
      <c r="F38" s="11">
        <v>68</v>
      </c>
      <c r="G38" s="11">
        <v>95</v>
      </c>
      <c r="H38" s="10">
        <v>2.8</v>
      </c>
      <c r="I38" s="10">
        <v>0</v>
      </c>
      <c r="Q38" s="22" t="s">
        <v>148</v>
      </c>
      <c r="R38" s="22">
        <v>132</v>
      </c>
      <c r="S38" s="22">
        <v>7235923.6202782542</v>
      </c>
      <c r="T38" s="22"/>
      <c r="U38" s="22"/>
      <c r="V38" s="22"/>
    </row>
    <row r="39" spans="1:25" ht="13.8" thickBot="1">
      <c r="A39" s="12">
        <v>44793</v>
      </c>
      <c r="B39" s="6">
        <v>0.66666666666666663</v>
      </c>
      <c r="C39" s="7" t="s">
        <v>45</v>
      </c>
      <c r="D39" s="10">
        <v>1042</v>
      </c>
      <c r="E39" s="11">
        <v>112</v>
      </c>
      <c r="F39" s="11">
        <v>45</v>
      </c>
      <c r="G39" s="11">
        <v>40</v>
      </c>
      <c r="H39" s="10">
        <v>2850</v>
      </c>
      <c r="I39" s="10">
        <v>10</v>
      </c>
    </row>
    <row r="40" spans="1:25" ht="13.2">
      <c r="A40" s="12">
        <v>44793</v>
      </c>
      <c r="B40" s="6">
        <v>0.5</v>
      </c>
      <c r="C40" s="7" t="s">
        <v>46</v>
      </c>
      <c r="D40" s="15">
        <v>120</v>
      </c>
      <c r="E40" s="16">
        <v>29</v>
      </c>
      <c r="F40" s="16">
        <v>0</v>
      </c>
      <c r="G40" s="16">
        <v>0</v>
      </c>
      <c r="H40" s="15">
        <v>4</v>
      </c>
      <c r="I40" s="15">
        <v>29</v>
      </c>
      <c r="Q40" s="23"/>
      <c r="R40" s="23" t="s">
        <v>155</v>
      </c>
      <c r="S40" s="23" t="s">
        <v>143</v>
      </c>
      <c r="T40" s="23" t="s">
        <v>156</v>
      </c>
      <c r="U40" s="23" t="s">
        <v>157</v>
      </c>
      <c r="V40" s="23" t="s">
        <v>158</v>
      </c>
      <c r="W40" s="23" t="s">
        <v>159</v>
      </c>
      <c r="X40" s="23" t="s">
        <v>160</v>
      </c>
      <c r="Y40" s="23" t="s">
        <v>161</v>
      </c>
    </row>
    <row r="41" spans="1:25" ht="13.2">
      <c r="A41" s="12">
        <v>44793</v>
      </c>
      <c r="B41" s="6">
        <v>0.875</v>
      </c>
      <c r="C41" s="7" t="s">
        <v>47</v>
      </c>
      <c r="D41" s="10">
        <v>402</v>
      </c>
      <c r="E41" s="11">
        <v>32</v>
      </c>
      <c r="F41" s="11">
        <v>23</v>
      </c>
      <c r="G41" s="11">
        <v>18</v>
      </c>
      <c r="H41" s="10">
        <v>1198</v>
      </c>
      <c r="I41" s="10">
        <v>2</v>
      </c>
      <c r="Q41" t="s">
        <v>149</v>
      </c>
      <c r="R41">
        <v>76.671112120363233</v>
      </c>
      <c r="S41">
        <v>19.184826926358436</v>
      </c>
      <c r="T41">
        <v>3.9964453374881992</v>
      </c>
      <c r="U41">
        <v>1.0751798673233768E-4</v>
      </c>
      <c r="V41">
        <v>38.713462181772286</v>
      </c>
      <c r="W41">
        <v>114.62876205895418</v>
      </c>
      <c r="X41">
        <v>38.713462181772286</v>
      </c>
      <c r="Y41">
        <v>114.62876205895418</v>
      </c>
    </row>
    <row r="42" spans="1:25" ht="13.2">
      <c r="A42" s="12">
        <v>44794</v>
      </c>
      <c r="B42" s="6">
        <v>0.52083333333333337</v>
      </c>
      <c r="C42" s="7" t="s">
        <v>48</v>
      </c>
      <c r="D42" s="10">
        <v>603</v>
      </c>
      <c r="E42" s="11">
        <v>47</v>
      </c>
      <c r="F42" s="11">
        <v>35</v>
      </c>
      <c r="G42" s="11">
        <v>26</v>
      </c>
      <c r="H42" s="10">
        <v>1797</v>
      </c>
      <c r="I42" s="10">
        <v>3</v>
      </c>
      <c r="Q42" t="s">
        <v>4</v>
      </c>
      <c r="R42">
        <v>2.3767706505807493</v>
      </c>
      <c r="S42">
        <v>0.24051584993949918</v>
      </c>
      <c r="T42">
        <v>9.8819709851912734</v>
      </c>
      <c r="U42">
        <v>1.7240236974483333E-17</v>
      </c>
      <c r="V42">
        <v>1.9009041508864997</v>
      </c>
      <c r="W42">
        <v>2.8526371502749992</v>
      </c>
      <c r="X42">
        <v>1.9009041508864997</v>
      </c>
      <c r="Y42">
        <v>2.8526371502749992</v>
      </c>
    </row>
    <row r="43" spans="1:25" ht="13.2">
      <c r="A43" s="12">
        <v>44794</v>
      </c>
      <c r="B43" s="6">
        <v>0.54166666666666663</v>
      </c>
      <c r="C43" s="7" t="s">
        <v>49</v>
      </c>
      <c r="D43" s="10">
        <v>270</v>
      </c>
      <c r="E43" s="11">
        <v>36</v>
      </c>
      <c r="F43" s="11">
        <v>12</v>
      </c>
      <c r="G43" s="11">
        <v>0</v>
      </c>
      <c r="H43" s="10">
        <v>90</v>
      </c>
      <c r="I43" s="10">
        <v>18</v>
      </c>
      <c r="Q43" t="s">
        <v>5</v>
      </c>
      <c r="R43">
        <v>7.8763152371225722</v>
      </c>
      <c r="S43">
        <v>0.88181981557246536</v>
      </c>
      <c r="T43">
        <v>8.9318873289430183</v>
      </c>
      <c r="U43">
        <v>3.6541411065021028E-15</v>
      </c>
      <c r="V43">
        <v>6.131613134940725</v>
      </c>
      <c r="W43">
        <v>9.6210173393044194</v>
      </c>
      <c r="X43">
        <v>6.131613134940725</v>
      </c>
      <c r="Y43">
        <v>9.6210173393044194</v>
      </c>
    </row>
    <row r="44" spans="1:25" ht="13.8" thickBot="1">
      <c r="A44" s="12">
        <v>44794</v>
      </c>
      <c r="B44" s="6">
        <v>0.66666666666666663</v>
      </c>
      <c r="C44" s="7" t="s">
        <v>50</v>
      </c>
      <c r="D44" s="10">
        <v>90</v>
      </c>
      <c r="E44" s="11">
        <v>25</v>
      </c>
      <c r="F44" s="11">
        <v>0</v>
      </c>
      <c r="G44" s="11">
        <v>0</v>
      </c>
      <c r="H44" s="10">
        <v>90</v>
      </c>
      <c r="I44" s="10">
        <v>24</v>
      </c>
      <c r="Q44" s="22" t="s">
        <v>6</v>
      </c>
      <c r="R44" s="22">
        <v>3.3834306635615077</v>
      </c>
      <c r="S44" s="22">
        <v>0.68735426421063905</v>
      </c>
      <c r="T44" s="22">
        <v>4.9223971389004992</v>
      </c>
      <c r="U44" s="22">
        <v>2.5615404484940651E-6</v>
      </c>
      <c r="V44" s="22">
        <v>2.0234834174980518</v>
      </c>
      <c r="W44" s="22">
        <v>4.7433779096249635</v>
      </c>
      <c r="X44" s="22">
        <v>2.0234834174980518</v>
      </c>
      <c r="Y44" s="22">
        <v>4.7433779096249635</v>
      </c>
    </row>
    <row r="45" spans="1:25" ht="13.2">
      <c r="A45" s="12">
        <v>44794</v>
      </c>
      <c r="B45" s="6">
        <v>0.70833333333333337</v>
      </c>
      <c r="C45" s="7" t="s">
        <v>51</v>
      </c>
      <c r="D45" s="10">
        <v>560</v>
      </c>
      <c r="E45" s="11">
        <v>64</v>
      </c>
      <c r="F45" s="11">
        <v>22</v>
      </c>
      <c r="G45" s="11">
        <v>28</v>
      </c>
      <c r="H45" s="10">
        <v>1.1200000000000001</v>
      </c>
      <c r="I45" s="10">
        <v>6</v>
      </c>
    </row>
    <row r="46" spans="1:25" ht="13.2">
      <c r="A46" s="12">
        <v>44794</v>
      </c>
      <c r="B46" s="6">
        <v>0.75</v>
      </c>
      <c r="C46" s="7" t="s">
        <v>52</v>
      </c>
      <c r="D46" s="10">
        <v>132</v>
      </c>
      <c r="E46" s="11">
        <v>9</v>
      </c>
      <c r="F46" s="11">
        <v>7</v>
      </c>
      <c r="G46" s="11">
        <v>9</v>
      </c>
      <c r="H46" s="10">
        <v>594</v>
      </c>
      <c r="I46" s="10">
        <v>0</v>
      </c>
    </row>
    <row r="47" spans="1:25" ht="13.2">
      <c r="A47" s="12">
        <v>44794</v>
      </c>
      <c r="B47" s="6">
        <v>0.91666666666666663</v>
      </c>
      <c r="C47" s="7" t="s">
        <v>53</v>
      </c>
      <c r="D47" s="10">
        <v>428</v>
      </c>
      <c r="E47" s="11">
        <v>36</v>
      </c>
      <c r="F47" s="11">
        <v>20</v>
      </c>
      <c r="G47" s="11">
        <v>0</v>
      </c>
      <c r="H47" s="10">
        <v>891</v>
      </c>
      <c r="I47" s="10">
        <v>1</v>
      </c>
    </row>
    <row r="48" spans="1:25" ht="13.2">
      <c r="A48" s="12">
        <v>44795</v>
      </c>
      <c r="B48" s="6">
        <v>0.33333333333333331</v>
      </c>
      <c r="C48" s="7" t="s">
        <v>54</v>
      </c>
      <c r="D48" s="10">
        <v>230</v>
      </c>
      <c r="E48" s="11">
        <v>11</v>
      </c>
      <c r="F48" s="11">
        <v>10</v>
      </c>
      <c r="G48" s="11">
        <v>5</v>
      </c>
      <c r="H48" s="10">
        <v>150</v>
      </c>
      <c r="I48" s="10">
        <v>9</v>
      </c>
      <c r="K48" s="56" t="s">
        <v>55</v>
      </c>
      <c r="L48" s="57"/>
      <c r="M48" s="57"/>
      <c r="N48" s="57"/>
      <c r="O48" s="57"/>
      <c r="Q48" t="s">
        <v>172</v>
      </c>
    </row>
    <row r="49" spans="1:32" ht="13.8" thickBot="1">
      <c r="A49" s="12">
        <v>44795</v>
      </c>
      <c r="B49" s="6">
        <v>0.41666666666666669</v>
      </c>
      <c r="C49" s="7" t="s">
        <v>56</v>
      </c>
      <c r="D49" s="10">
        <v>119</v>
      </c>
      <c r="E49" s="11">
        <v>0</v>
      </c>
      <c r="F49" s="11">
        <v>10</v>
      </c>
      <c r="G49" s="11">
        <v>27</v>
      </c>
      <c r="H49" s="10">
        <v>500</v>
      </c>
      <c r="I49" s="10">
        <v>0</v>
      </c>
      <c r="K49" s="13" t="s">
        <v>57</v>
      </c>
      <c r="Z49" s="34" t="s">
        <v>178</v>
      </c>
      <c r="AC49" s="34" t="s">
        <v>182</v>
      </c>
    </row>
    <row r="50" spans="1:32" ht="13.2">
      <c r="A50" s="12">
        <v>44795</v>
      </c>
      <c r="B50" s="6">
        <v>0.45833333333333331</v>
      </c>
      <c r="C50" s="7" t="s">
        <v>58</v>
      </c>
      <c r="D50" s="10">
        <v>270</v>
      </c>
      <c r="E50" s="11">
        <v>36</v>
      </c>
      <c r="F50" s="11">
        <v>12</v>
      </c>
      <c r="G50" s="11">
        <v>0</v>
      </c>
      <c r="H50" s="10">
        <v>90</v>
      </c>
      <c r="I50" s="10">
        <v>18</v>
      </c>
      <c r="K50" s="13" t="s">
        <v>59</v>
      </c>
      <c r="Q50" s="23" t="s">
        <v>173</v>
      </c>
      <c r="R50" s="23" t="s">
        <v>174</v>
      </c>
      <c r="S50" s="23" t="s">
        <v>175</v>
      </c>
      <c r="Z50" s="29" t="s">
        <v>177</v>
      </c>
      <c r="AC50">
        <v>-928.71230552327268</v>
      </c>
      <c r="AD50">
        <f t="shared" ref="AD50:AD81" si="0">_xlfn.NORM.DIST(AC50,$AF$52,$AF$51,0)</f>
        <v>3.517960914318422E-14</v>
      </c>
    </row>
    <row r="51" spans="1:32" ht="13.2">
      <c r="A51" s="12">
        <v>44795</v>
      </c>
      <c r="B51" s="6">
        <v>0.58333333333333337</v>
      </c>
      <c r="C51" s="7" t="s">
        <v>60</v>
      </c>
      <c r="D51" s="10">
        <v>290</v>
      </c>
      <c r="E51" s="11">
        <v>0</v>
      </c>
      <c r="F51" s="11">
        <v>12</v>
      </c>
      <c r="G51" s="11">
        <v>44</v>
      </c>
      <c r="H51" s="10">
        <v>132</v>
      </c>
      <c r="I51" s="10">
        <v>0</v>
      </c>
      <c r="K51" s="13" t="s">
        <v>61</v>
      </c>
      <c r="Q51">
        <v>1</v>
      </c>
      <c r="R51">
        <v>409.35601810627713</v>
      </c>
      <c r="S51">
        <v>-29.356018106277133</v>
      </c>
      <c r="AC51">
        <v>-636.97931814865547</v>
      </c>
      <c r="AD51">
        <f t="shared" si="0"/>
        <v>2.1753591547230486E-8</v>
      </c>
      <c r="AE51" s="34" t="s">
        <v>181</v>
      </c>
      <c r="AF51">
        <f>_xlfn.STDEV.S(AC50:AC181)</f>
        <v>130.88773148961107</v>
      </c>
    </row>
    <row r="52" spans="1:32" ht="13.2">
      <c r="A52" s="12">
        <v>44795</v>
      </c>
      <c r="B52" s="6">
        <v>0.58333333333333337</v>
      </c>
      <c r="C52" s="7" t="s">
        <v>62</v>
      </c>
      <c r="D52" s="10">
        <v>450</v>
      </c>
      <c r="E52" s="11">
        <v>215</v>
      </c>
      <c r="F52" s="11">
        <v>0</v>
      </c>
      <c r="G52" s="11">
        <v>15</v>
      </c>
      <c r="H52" s="10">
        <v>0</v>
      </c>
      <c r="I52" s="10">
        <v>15</v>
      </c>
      <c r="K52" s="13" t="s">
        <v>63</v>
      </c>
      <c r="L52" s="17" t="s">
        <v>64</v>
      </c>
      <c r="M52" s="18" t="s">
        <v>65</v>
      </c>
      <c r="Q52">
        <v>2</v>
      </c>
      <c r="R52">
        <v>800.97931814865547</v>
      </c>
      <c r="S52">
        <v>-636.97931814865547</v>
      </c>
      <c r="Z52" s="34" t="s">
        <v>179</v>
      </c>
      <c r="AC52">
        <v>-188.42826194864688</v>
      </c>
      <c r="AD52">
        <f t="shared" si="0"/>
        <v>1.0787253105471913E-3</v>
      </c>
      <c r="AE52" s="34" t="s">
        <v>180</v>
      </c>
      <c r="AF52">
        <f>AVERAGE(AC50:AC181)</f>
        <v>0.22239407656272622</v>
      </c>
    </row>
    <row r="53" spans="1:32" ht="13.2">
      <c r="A53" s="12">
        <v>44795</v>
      </c>
      <c r="B53" s="6">
        <v>0.625</v>
      </c>
      <c r="C53" s="7" t="s">
        <v>66</v>
      </c>
      <c r="D53" s="10">
        <v>150</v>
      </c>
      <c r="E53" s="11">
        <v>20</v>
      </c>
      <c r="F53" s="11">
        <v>7</v>
      </c>
      <c r="G53" s="11">
        <v>2</v>
      </c>
      <c r="H53" s="10">
        <v>0</v>
      </c>
      <c r="I53" s="10">
        <v>0</v>
      </c>
      <c r="K53" s="33" t="s">
        <v>167</v>
      </c>
      <c r="Q53">
        <v>3</v>
      </c>
      <c r="R53">
        <v>92.945056049809239</v>
      </c>
      <c r="S53">
        <v>-52.945056049809239</v>
      </c>
      <c r="AC53">
        <v>-179.62725537793574</v>
      </c>
      <c r="AD53">
        <f t="shared" si="0"/>
        <v>1.1858203409516586E-3</v>
      </c>
    </row>
    <row r="54" spans="1:32" ht="13.2">
      <c r="A54" s="12">
        <v>44795</v>
      </c>
      <c r="B54" s="6">
        <v>0.875</v>
      </c>
      <c r="C54" s="7" t="s">
        <v>67</v>
      </c>
      <c r="D54" s="8">
        <v>680</v>
      </c>
      <c r="E54" s="8">
        <v>54</v>
      </c>
      <c r="F54" s="8">
        <v>30</v>
      </c>
      <c r="G54" s="8">
        <v>0</v>
      </c>
      <c r="H54" s="8">
        <v>1341</v>
      </c>
      <c r="I54" s="8">
        <v>2</v>
      </c>
      <c r="K54" s="29" t="s">
        <v>168</v>
      </c>
      <c r="Q54">
        <v>4</v>
      </c>
      <c r="R54">
        <v>260.46889674760769</v>
      </c>
      <c r="S54">
        <v>-10.468896747607687</v>
      </c>
      <c r="AC54">
        <v>-172.12660007563454</v>
      </c>
      <c r="AD54">
        <f t="shared" si="0"/>
        <v>1.2808649964463734E-3</v>
      </c>
    </row>
    <row r="55" spans="1:32" ht="13.2">
      <c r="A55" s="12">
        <v>44796</v>
      </c>
      <c r="B55" s="6">
        <v>0.45833333333333331</v>
      </c>
      <c r="C55" s="7" t="s">
        <v>38</v>
      </c>
      <c r="D55" s="10">
        <v>234</v>
      </c>
      <c r="E55" s="11">
        <v>2</v>
      </c>
      <c r="F55" s="11">
        <v>16</v>
      </c>
      <c r="G55" s="11">
        <v>19</v>
      </c>
      <c r="H55" s="10">
        <v>0</v>
      </c>
      <c r="I55" s="10">
        <v>0</v>
      </c>
      <c r="Q55">
        <v>5</v>
      </c>
      <c r="R55">
        <v>171.84696921547476</v>
      </c>
      <c r="S55">
        <v>-46.846969215474758</v>
      </c>
      <c r="AC55">
        <v>-172.12660007563454</v>
      </c>
      <c r="AD55">
        <f t="shared" si="0"/>
        <v>1.2808649964463734E-3</v>
      </c>
    </row>
    <row r="56" spans="1:32" ht="13.2">
      <c r="A56" s="12">
        <v>44796</v>
      </c>
      <c r="B56" s="6">
        <v>0.45833333333333331</v>
      </c>
      <c r="C56" s="7" t="s">
        <v>68</v>
      </c>
      <c r="D56" s="10">
        <v>255</v>
      </c>
      <c r="E56" s="11">
        <v>56</v>
      </c>
      <c r="F56" s="11">
        <v>1</v>
      </c>
      <c r="G56" s="11">
        <v>7</v>
      </c>
      <c r="H56" s="10">
        <v>500</v>
      </c>
      <c r="I56" s="10">
        <v>5</v>
      </c>
      <c r="K56" s="33" t="s">
        <v>169</v>
      </c>
      <c r="M56" s="29" t="s">
        <v>170</v>
      </c>
      <c r="N56" s="29" t="s">
        <v>171</v>
      </c>
      <c r="Q56">
        <v>6</v>
      </c>
      <c r="R56">
        <v>244.79043724306726</v>
      </c>
      <c r="S56">
        <v>-15.790437243067259</v>
      </c>
      <c r="AC56">
        <v>-127.78689240774966</v>
      </c>
      <c r="AD56">
        <f t="shared" si="0"/>
        <v>1.8893383599587576E-3</v>
      </c>
    </row>
    <row r="57" spans="1:32" ht="13.2">
      <c r="A57" s="12">
        <v>44796</v>
      </c>
      <c r="B57" s="6">
        <v>0.58333333333333337</v>
      </c>
      <c r="C57" s="7" t="s">
        <v>69</v>
      </c>
      <c r="D57" s="8">
        <v>434</v>
      </c>
      <c r="E57" s="9">
        <v>0</v>
      </c>
      <c r="F57" s="9">
        <v>26</v>
      </c>
      <c r="G57" s="9">
        <v>51</v>
      </c>
      <c r="H57" s="8">
        <v>168</v>
      </c>
      <c r="I57" s="19">
        <v>0</v>
      </c>
      <c r="Q57">
        <v>7</v>
      </c>
      <c r="R57">
        <v>431.78958087190568</v>
      </c>
      <c r="S57">
        <v>14.210419128094316</v>
      </c>
      <c r="AC57">
        <v>-109.11419332687672</v>
      </c>
      <c r="AD57">
        <f t="shared" si="0"/>
        <v>2.1502305049050682E-3</v>
      </c>
    </row>
    <row r="58" spans="1:32" ht="13.2">
      <c r="A58" s="12">
        <v>44796</v>
      </c>
      <c r="B58" s="6">
        <v>0.58333333333333337</v>
      </c>
      <c r="C58" s="7" t="s">
        <v>70</v>
      </c>
      <c r="D58" s="10">
        <v>83</v>
      </c>
      <c r="E58" s="11">
        <v>18</v>
      </c>
      <c r="F58" s="11">
        <v>0</v>
      </c>
      <c r="G58" s="11">
        <v>3</v>
      </c>
      <c r="H58" s="10">
        <v>24</v>
      </c>
      <c r="I58" s="10">
        <v>0</v>
      </c>
      <c r="Q58">
        <v>8</v>
      </c>
      <c r="R58">
        <v>189.6297845769605</v>
      </c>
      <c r="S58">
        <v>-29.629784576960503</v>
      </c>
      <c r="AC58">
        <v>-87.867600387427217</v>
      </c>
      <c r="AD58">
        <f t="shared" si="0"/>
        <v>2.4302622752220729E-3</v>
      </c>
    </row>
    <row r="59" spans="1:32" ht="13.2">
      <c r="A59" s="12">
        <v>44796</v>
      </c>
      <c r="B59" s="6">
        <v>0.58333333333333337</v>
      </c>
      <c r="C59" s="7" t="s">
        <v>71</v>
      </c>
      <c r="D59" s="10">
        <v>350</v>
      </c>
      <c r="E59" s="11">
        <v>140</v>
      </c>
      <c r="F59" s="11">
        <v>4</v>
      </c>
      <c r="G59" s="11">
        <v>24</v>
      </c>
      <c r="H59" s="10">
        <v>0</v>
      </c>
      <c r="I59" s="10">
        <v>6</v>
      </c>
      <c r="Q59">
        <v>9</v>
      </c>
      <c r="R59">
        <v>181.77257137597982</v>
      </c>
      <c r="S59">
        <v>-41.772571375979823</v>
      </c>
      <c r="AC59">
        <v>-69.178194722686229</v>
      </c>
      <c r="AD59">
        <f t="shared" si="0"/>
        <v>2.6482655811483321E-3</v>
      </c>
    </row>
    <row r="60" spans="1:32" ht="13.2">
      <c r="A60" s="12">
        <v>44796</v>
      </c>
      <c r="B60" s="6">
        <v>0.80208333333333337</v>
      </c>
      <c r="C60" s="7" t="s">
        <v>72</v>
      </c>
      <c r="D60" s="10">
        <v>344</v>
      </c>
      <c r="E60" s="11">
        <v>0</v>
      </c>
      <c r="F60" s="11">
        <v>24</v>
      </c>
      <c r="G60" s="11">
        <v>32</v>
      </c>
      <c r="H60" s="10">
        <v>1.36</v>
      </c>
      <c r="I60" s="10">
        <v>0</v>
      </c>
      <c r="Q60">
        <v>10</v>
      </c>
      <c r="R60">
        <v>153.11032559970832</v>
      </c>
      <c r="S60">
        <v>-41.110325599708318</v>
      </c>
      <c r="AC60">
        <v>-66.606358175048456</v>
      </c>
      <c r="AD60">
        <f t="shared" si="0"/>
        <v>2.6754844465506781E-3</v>
      </c>
    </row>
    <row r="61" spans="1:32" ht="13.2">
      <c r="A61" s="12">
        <v>44796</v>
      </c>
      <c r="B61" s="6">
        <v>0.88541666666666663</v>
      </c>
      <c r="C61" s="7" t="s">
        <v>73</v>
      </c>
      <c r="D61" s="10">
        <v>191</v>
      </c>
      <c r="E61" s="11">
        <v>0</v>
      </c>
      <c r="F61" s="11">
        <v>11</v>
      </c>
      <c r="G61" s="11">
        <v>23</v>
      </c>
      <c r="H61" s="10">
        <v>74</v>
      </c>
      <c r="I61" s="10">
        <v>0</v>
      </c>
      <c r="Q61">
        <v>11</v>
      </c>
      <c r="R61">
        <v>409.35601810627713</v>
      </c>
      <c r="S61">
        <v>-29.356018106277133</v>
      </c>
      <c r="AC61">
        <v>-64.607347988379615</v>
      </c>
      <c r="AD61">
        <f t="shared" si="0"/>
        <v>2.6961148390482036E-3</v>
      </c>
    </row>
    <row r="62" spans="1:32" ht="13.2">
      <c r="A62" s="12">
        <v>44796</v>
      </c>
      <c r="B62" s="6">
        <v>0.88888888888888884</v>
      </c>
      <c r="C62" s="7" t="s">
        <v>71</v>
      </c>
      <c r="D62" s="10">
        <v>350</v>
      </c>
      <c r="E62" s="11">
        <v>140</v>
      </c>
      <c r="F62" s="11">
        <v>4</v>
      </c>
      <c r="G62" s="11">
        <v>24</v>
      </c>
      <c r="H62" s="10">
        <v>0</v>
      </c>
      <c r="I62" s="10">
        <v>6</v>
      </c>
      <c r="Q62">
        <v>12</v>
      </c>
      <c r="R62">
        <v>128.19719828648027</v>
      </c>
      <c r="S62">
        <v>-57.197198286480273</v>
      </c>
      <c r="AC62">
        <v>-63.366332619400481</v>
      </c>
      <c r="AD62">
        <f t="shared" si="0"/>
        <v>2.7086845581006202E-3</v>
      </c>
    </row>
    <row r="63" spans="1:32" ht="13.2">
      <c r="A63" s="12">
        <v>44797</v>
      </c>
      <c r="B63" s="6">
        <v>0.35416666666666669</v>
      </c>
      <c r="C63" s="7" t="s">
        <v>74</v>
      </c>
      <c r="D63" s="10">
        <v>400</v>
      </c>
      <c r="E63" s="11">
        <v>38</v>
      </c>
      <c r="F63" s="11">
        <v>9</v>
      </c>
      <c r="G63" s="11">
        <v>24</v>
      </c>
      <c r="H63" s="10">
        <v>651</v>
      </c>
      <c r="I63" s="10">
        <v>4</v>
      </c>
      <c r="Q63">
        <v>13</v>
      </c>
      <c r="R63">
        <v>253.76662524521979</v>
      </c>
      <c r="S63">
        <v>36.233374754780215</v>
      </c>
      <c r="AC63">
        <v>-63.203825475345099</v>
      </c>
      <c r="AD63">
        <f t="shared" si="0"/>
        <v>2.7103168155598869E-3</v>
      </c>
    </row>
    <row r="64" spans="1:32" ht="13.2">
      <c r="A64" s="12">
        <v>44797</v>
      </c>
      <c r="B64" s="6">
        <v>0.58333333333333337</v>
      </c>
      <c r="C64" s="7" t="s">
        <v>75</v>
      </c>
      <c r="D64" s="10">
        <v>335</v>
      </c>
      <c r="E64" s="11">
        <v>35</v>
      </c>
      <c r="F64" s="11">
        <v>15</v>
      </c>
      <c r="G64" s="11">
        <v>15</v>
      </c>
      <c r="H64" s="10">
        <v>0</v>
      </c>
      <c r="I64" s="10">
        <v>0</v>
      </c>
      <c r="Q64">
        <v>14</v>
      </c>
      <c r="R64">
        <v>498.18577060731042</v>
      </c>
      <c r="S64">
        <v>-18.185770607310417</v>
      </c>
      <c r="AC64">
        <v>-62.973637859551587</v>
      </c>
      <c r="AD64">
        <f t="shared" si="0"/>
        <v>2.7126233975871311E-3</v>
      </c>
    </row>
    <row r="65" spans="1:30" ht="13.2">
      <c r="A65" s="12">
        <v>44797</v>
      </c>
      <c r="B65" s="6">
        <v>0.75</v>
      </c>
      <c r="C65" s="7" t="s">
        <v>76</v>
      </c>
      <c r="D65" s="10">
        <v>105</v>
      </c>
      <c r="E65" s="11">
        <v>15</v>
      </c>
      <c r="F65" s="11">
        <v>2</v>
      </c>
      <c r="G65" s="11">
        <v>3</v>
      </c>
      <c r="H65" s="10">
        <v>0</v>
      </c>
      <c r="I65" s="10">
        <v>0</v>
      </c>
      <c r="Q65">
        <v>15</v>
      </c>
      <c r="R65">
        <v>352.24222114301585</v>
      </c>
      <c r="S65">
        <v>31.757778856984146</v>
      </c>
      <c r="AC65">
        <v>-61.074424350519209</v>
      </c>
      <c r="AD65">
        <f t="shared" si="0"/>
        <v>2.7314070112674014E-3</v>
      </c>
    </row>
    <row r="66" spans="1:30" ht="13.2">
      <c r="A66" s="12">
        <v>44797</v>
      </c>
      <c r="B66" s="6">
        <v>0.75</v>
      </c>
      <c r="C66" s="7" t="s">
        <v>77</v>
      </c>
      <c r="D66" s="10">
        <v>430</v>
      </c>
      <c r="E66" s="11">
        <v>210</v>
      </c>
      <c r="F66" s="11">
        <v>0</v>
      </c>
      <c r="G66" s="11">
        <v>10</v>
      </c>
      <c r="H66" s="10">
        <v>0</v>
      </c>
      <c r="I66" s="10">
        <v>15</v>
      </c>
      <c r="Q66">
        <v>16</v>
      </c>
      <c r="R66">
        <v>811.86225062934113</v>
      </c>
      <c r="S66">
        <v>188.13774937065887</v>
      </c>
      <c r="AC66">
        <v>-59.625287797154783</v>
      </c>
      <c r="AD66">
        <f t="shared" si="0"/>
        <v>2.7454378823114924E-3</v>
      </c>
    </row>
    <row r="67" spans="1:30" ht="13.2">
      <c r="A67" s="12">
        <v>44797</v>
      </c>
      <c r="B67" s="6">
        <v>0.75</v>
      </c>
      <c r="C67" s="7" t="s">
        <v>78</v>
      </c>
      <c r="D67" s="10">
        <v>324</v>
      </c>
      <c r="E67" s="11">
        <v>46</v>
      </c>
      <c r="F67" s="11">
        <v>6</v>
      </c>
      <c r="G67" s="11">
        <v>21</v>
      </c>
      <c r="H67" s="10">
        <v>0</v>
      </c>
      <c r="I67" s="10">
        <v>1</v>
      </c>
      <c r="Q67">
        <v>17</v>
      </c>
      <c r="R67">
        <v>128.19719828648027</v>
      </c>
      <c r="S67">
        <v>-57.197198286480273</v>
      </c>
      <c r="AC67">
        <v>-58.006937924455372</v>
      </c>
      <c r="AD67">
        <f t="shared" si="0"/>
        <v>2.760792292664556E-3</v>
      </c>
    </row>
    <row r="68" spans="1:30" ht="13.2">
      <c r="A68" s="12">
        <v>44797</v>
      </c>
      <c r="B68" s="6">
        <v>0.80208333333333337</v>
      </c>
      <c r="C68" s="7" t="s">
        <v>79</v>
      </c>
      <c r="D68" s="10">
        <v>417</v>
      </c>
      <c r="E68" s="11">
        <v>60</v>
      </c>
      <c r="F68" s="11">
        <v>17</v>
      </c>
      <c r="G68" s="11">
        <v>6</v>
      </c>
      <c r="H68" s="10">
        <v>390</v>
      </c>
      <c r="I68" s="10">
        <v>31</v>
      </c>
      <c r="Q68">
        <v>18</v>
      </c>
      <c r="R68">
        <v>310.59407242774529</v>
      </c>
      <c r="S68">
        <v>125.40592757225471</v>
      </c>
      <c r="AC68">
        <v>-57.723156055154902</v>
      </c>
      <c r="AD68">
        <f t="shared" si="0"/>
        <v>2.7634500278134319E-3</v>
      </c>
    </row>
    <row r="69" spans="1:30" ht="13.2">
      <c r="A69" s="12">
        <v>44797</v>
      </c>
      <c r="B69" s="6">
        <v>0.85416666666666663</v>
      </c>
      <c r="C69" s="7" t="s">
        <v>80</v>
      </c>
      <c r="D69" s="10">
        <v>140</v>
      </c>
      <c r="E69" s="11">
        <v>14</v>
      </c>
      <c r="F69" s="11">
        <v>8</v>
      </c>
      <c r="G69" s="11">
        <v>2</v>
      </c>
      <c r="H69" s="10">
        <v>75</v>
      </c>
      <c r="I69" s="10">
        <v>7</v>
      </c>
      <c r="Q69">
        <v>19</v>
      </c>
      <c r="R69">
        <v>319.20904698014135</v>
      </c>
      <c r="S69">
        <v>-31.209046980141352</v>
      </c>
      <c r="AC69">
        <v>-57.723156055154902</v>
      </c>
      <c r="AD69">
        <f t="shared" si="0"/>
        <v>2.7634500278134319E-3</v>
      </c>
    </row>
    <row r="70" spans="1:30" ht="13.2">
      <c r="A70" s="12">
        <v>44798</v>
      </c>
      <c r="B70" s="6">
        <v>0.34375</v>
      </c>
      <c r="C70" s="7" t="s">
        <v>81</v>
      </c>
      <c r="D70" s="10">
        <v>619</v>
      </c>
      <c r="E70" s="11">
        <v>111</v>
      </c>
      <c r="F70" s="11">
        <v>11</v>
      </c>
      <c r="G70" s="11">
        <v>21</v>
      </c>
      <c r="H70" s="10">
        <v>949</v>
      </c>
      <c r="I70" s="10">
        <v>6</v>
      </c>
      <c r="Q70">
        <v>20</v>
      </c>
      <c r="R70">
        <v>155.86964891105012</v>
      </c>
      <c r="S70">
        <v>-45.86964891105012</v>
      </c>
      <c r="AC70">
        <v>-57.197198286480273</v>
      </c>
      <c r="AD70">
        <f t="shared" si="0"/>
        <v>2.7683481974917E-3</v>
      </c>
    </row>
    <row r="71" spans="1:30" ht="13.2">
      <c r="A71" s="12">
        <v>44798</v>
      </c>
      <c r="B71" s="6">
        <v>0.55208333333333337</v>
      </c>
      <c r="C71" s="7" t="s">
        <v>82</v>
      </c>
      <c r="D71" s="10">
        <v>145</v>
      </c>
      <c r="E71" s="11">
        <v>0</v>
      </c>
      <c r="F71" s="11">
        <v>6</v>
      </c>
      <c r="G71" s="11">
        <v>22</v>
      </c>
      <c r="H71" s="10">
        <v>66</v>
      </c>
      <c r="I71" s="10">
        <v>0</v>
      </c>
      <c r="Q71">
        <v>21</v>
      </c>
      <c r="R71">
        <v>228.00693792445537</v>
      </c>
      <c r="S71">
        <v>-58.006937924455372</v>
      </c>
      <c r="AC71">
        <v>-57.197198286480273</v>
      </c>
      <c r="AD71">
        <f t="shared" si="0"/>
        <v>2.7683481974917E-3</v>
      </c>
    </row>
    <row r="72" spans="1:30" ht="13.2">
      <c r="A72" s="12">
        <v>44798</v>
      </c>
      <c r="B72" s="6">
        <v>0.55208333333333337</v>
      </c>
      <c r="C72" s="7" t="s">
        <v>83</v>
      </c>
      <c r="D72" s="10">
        <v>105</v>
      </c>
      <c r="E72" s="11">
        <v>15</v>
      </c>
      <c r="F72" s="11">
        <v>2</v>
      </c>
      <c r="G72" s="11">
        <v>3</v>
      </c>
      <c r="H72" s="10">
        <v>0</v>
      </c>
      <c r="I72" s="10">
        <v>0</v>
      </c>
      <c r="Q72">
        <v>22</v>
      </c>
      <c r="R72">
        <v>119.45298383081672</v>
      </c>
      <c r="S72">
        <v>109.54701616918328</v>
      </c>
      <c r="AC72">
        <v>-57.197198286480273</v>
      </c>
      <c r="AD72">
        <f t="shared" si="0"/>
        <v>2.7683481974917E-3</v>
      </c>
    </row>
    <row r="73" spans="1:30" ht="13.2">
      <c r="A73" s="12">
        <v>44798</v>
      </c>
      <c r="B73" s="6">
        <v>0.59722222222222221</v>
      </c>
      <c r="C73" s="7" t="s">
        <v>27</v>
      </c>
      <c r="D73" s="10">
        <v>90</v>
      </c>
      <c r="E73" s="11">
        <v>0</v>
      </c>
      <c r="F73" s="11">
        <v>0</v>
      </c>
      <c r="G73" s="11">
        <v>21</v>
      </c>
      <c r="H73" s="10">
        <v>0</v>
      </c>
      <c r="I73" s="10">
        <v>0</v>
      </c>
      <c r="Q73">
        <v>23</v>
      </c>
      <c r="R73">
        <v>496.79942755395001</v>
      </c>
      <c r="S73">
        <v>63.200572446049989</v>
      </c>
      <c r="AC73">
        <v>-53.817208591454062</v>
      </c>
      <c r="AD73">
        <f t="shared" si="0"/>
        <v>2.7989547125015974E-3</v>
      </c>
    </row>
    <row r="74" spans="1:30" ht="13.2">
      <c r="A74" s="12">
        <v>44798</v>
      </c>
      <c r="B74" s="6">
        <v>0.60416666666666663</v>
      </c>
      <c r="C74" s="7" t="s">
        <v>84</v>
      </c>
      <c r="D74" s="10">
        <v>195</v>
      </c>
      <c r="E74" s="11">
        <v>90</v>
      </c>
      <c r="F74" s="11">
        <v>0</v>
      </c>
      <c r="G74" s="11">
        <v>4</v>
      </c>
      <c r="H74" s="10">
        <v>0</v>
      </c>
      <c r="I74" s="10">
        <v>7</v>
      </c>
      <c r="Q74">
        <v>24</v>
      </c>
      <c r="R74">
        <v>310.59407242774529</v>
      </c>
      <c r="S74">
        <v>125.40592757225471</v>
      </c>
      <c r="AC74">
        <v>-53.364478141451855</v>
      </c>
      <c r="AD74">
        <f t="shared" si="0"/>
        <v>2.8029379450150299E-3</v>
      </c>
    </row>
    <row r="75" spans="1:30" ht="13.2">
      <c r="A75" s="12">
        <v>44798</v>
      </c>
      <c r="B75" s="6">
        <v>0.81944444444444442</v>
      </c>
      <c r="C75" s="7" t="s">
        <v>85</v>
      </c>
      <c r="D75" s="10">
        <v>367</v>
      </c>
      <c r="E75" s="11">
        <v>14</v>
      </c>
      <c r="F75" s="11">
        <v>19</v>
      </c>
      <c r="G75" s="11">
        <v>35</v>
      </c>
      <c r="H75" s="10">
        <v>96</v>
      </c>
      <c r="I75" s="10">
        <v>0</v>
      </c>
      <c r="Q75">
        <v>25</v>
      </c>
      <c r="R75">
        <v>128.19719828648027</v>
      </c>
      <c r="S75">
        <v>-57.197198286480273</v>
      </c>
      <c r="AC75">
        <v>-52.945056049809239</v>
      </c>
      <c r="AD75">
        <f t="shared" si="0"/>
        <v>2.80660321672155E-3</v>
      </c>
    </row>
    <row r="76" spans="1:30" ht="13.2">
      <c r="A76" s="12">
        <v>44798</v>
      </c>
      <c r="B76" s="6">
        <v>0.82291666666666663</v>
      </c>
      <c r="C76" s="7" t="s">
        <v>43</v>
      </c>
      <c r="D76" s="10">
        <v>427</v>
      </c>
      <c r="E76" s="11">
        <v>20</v>
      </c>
      <c r="F76" s="11">
        <v>28</v>
      </c>
      <c r="G76" s="11">
        <v>22</v>
      </c>
      <c r="H76" s="10">
        <v>515</v>
      </c>
      <c r="I76" s="10">
        <v>0</v>
      </c>
      <c r="Q76">
        <v>26</v>
      </c>
      <c r="R76">
        <v>167.97819199413334</v>
      </c>
      <c r="S76">
        <v>-41.97819199413334</v>
      </c>
      <c r="AC76">
        <v>-52.061553118437729</v>
      </c>
      <c r="AD76">
        <f t="shared" si="0"/>
        <v>2.8142451644719009E-3</v>
      </c>
    </row>
    <row r="77" spans="1:30" ht="13.2">
      <c r="A77" s="12">
        <v>44799</v>
      </c>
      <c r="B77" s="6">
        <v>0.47916666666666669</v>
      </c>
      <c r="C77" s="7" t="s">
        <v>86</v>
      </c>
      <c r="D77" s="10">
        <v>665</v>
      </c>
      <c r="E77" s="11">
        <v>48</v>
      </c>
      <c r="F77" s="11">
        <v>48</v>
      </c>
      <c r="G77" s="11">
        <v>15</v>
      </c>
      <c r="H77" s="10">
        <v>0</v>
      </c>
      <c r="I77" s="10">
        <v>8</v>
      </c>
      <c r="Q77">
        <v>27</v>
      </c>
      <c r="R77">
        <v>144.22735034960499</v>
      </c>
      <c r="S77">
        <v>-39.22735034960499</v>
      </c>
      <c r="AC77">
        <v>-51.647130607501566</v>
      </c>
      <c r="AD77">
        <f t="shared" si="0"/>
        <v>2.817792683418648E-3</v>
      </c>
    </row>
    <row r="78" spans="1:30" ht="13.2">
      <c r="A78" s="12">
        <v>44799</v>
      </c>
      <c r="B78" s="6">
        <v>0.4861111111111111</v>
      </c>
      <c r="C78" s="7" t="s">
        <v>87</v>
      </c>
      <c r="D78" s="10">
        <v>184</v>
      </c>
      <c r="E78" s="11">
        <v>0</v>
      </c>
      <c r="F78" s="11">
        <v>0</v>
      </c>
      <c r="G78" s="11">
        <v>0</v>
      </c>
      <c r="H78" s="10">
        <v>0</v>
      </c>
      <c r="I78" s="10">
        <v>0</v>
      </c>
      <c r="Q78">
        <v>28</v>
      </c>
      <c r="R78">
        <v>320.24937646188289</v>
      </c>
      <c r="S78">
        <v>69.750623538117111</v>
      </c>
      <c r="AC78">
        <v>-50.129484990626224</v>
      </c>
      <c r="AD78">
        <f t="shared" si="0"/>
        <v>2.830579926948594E-3</v>
      </c>
    </row>
    <row r="79" spans="1:30" ht="13.2">
      <c r="A79" s="12">
        <v>44799</v>
      </c>
      <c r="B79" s="6">
        <v>0.65277777777777779</v>
      </c>
      <c r="C79" s="7" t="s">
        <v>88</v>
      </c>
      <c r="D79" s="10">
        <v>388</v>
      </c>
      <c r="E79" s="11">
        <v>0</v>
      </c>
      <c r="F79" s="11">
        <v>2</v>
      </c>
      <c r="G79" s="11">
        <v>92</v>
      </c>
      <c r="H79" s="10">
        <v>0</v>
      </c>
      <c r="I79" s="10">
        <v>0</v>
      </c>
      <c r="Q79">
        <v>29</v>
      </c>
      <c r="R79">
        <v>305.88819583624235</v>
      </c>
      <c r="S79">
        <v>-5.8881958362423461</v>
      </c>
      <c r="AC79">
        <v>-47.428441363836839</v>
      </c>
      <c r="AD79">
        <f t="shared" si="0"/>
        <v>2.8525330321898931E-3</v>
      </c>
    </row>
    <row r="80" spans="1:30" ht="13.2">
      <c r="A80" s="12">
        <v>44799</v>
      </c>
      <c r="B80" s="6">
        <v>0.65972222222222221</v>
      </c>
      <c r="C80" s="7" t="s">
        <v>89</v>
      </c>
      <c r="D80" s="10">
        <v>100</v>
      </c>
      <c r="E80" s="11">
        <v>15</v>
      </c>
      <c r="F80" s="11">
        <v>1</v>
      </c>
      <c r="G80" s="11">
        <v>20</v>
      </c>
      <c r="H80" s="10">
        <v>90</v>
      </c>
      <c r="I80" s="10">
        <v>0</v>
      </c>
      <c r="Q80">
        <v>30</v>
      </c>
      <c r="R80">
        <v>750.77969191430361</v>
      </c>
      <c r="S80">
        <v>329.22030808569639</v>
      </c>
      <c r="AC80">
        <v>-46.846969215474758</v>
      </c>
      <c r="AD80">
        <f t="shared" si="0"/>
        <v>2.8571220889390941E-3</v>
      </c>
    </row>
    <row r="81" spans="1:30" ht="13.2">
      <c r="A81" s="12">
        <v>44799</v>
      </c>
      <c r="B81" s="6">
        <v>0.8125</v>
      </c>
      <c r="C81" s="7" t="s">
        <v>90</v>
      </c>
      <c r="D81" s="10">
        <v>380</v>
      </c>
      <c r="E81" s="11">
        <v>58</v>
      </c>
      <c r="F81" s="11">
        <v>13</v>
      </c>
      <c r="G81" s="11">
        <v>9</v>
      </c>
      <c r="H81" s="10">
        <v>290</v>
      </c>
      <c r="I81" s="10">
        <v>16</v>
      </c>
      <c r="Q81">
        <v>31</v>
      </c>
      <c r="R81">
        <v>271.73087982315451</v>
      </c>
      <c r="S81">
        <v>-37.73087982315451</v>
      </c>
      <c r="AC81">
        <v>-46.604244003193656</v>
      </c>
      <c r="AD81">
        <f t="shared" si="0"/>
        <v>2.8590231994262759E-3</v>
      </c>
    </row>
    <row r="82" spans="1:30" ht="13.2">
      <c r="A82" s="12">
        <v>44799</v>
      </c>
      <c r="B82" s="6">
        <v>0.82291666666666663</v>
      </c>
      <c r="C82" s="7" t="s">
        <v>91</v>
      </c>
      <c r="D82" s="10">
        <v>240</v>
      </c>
      <c r="E82" s="11">
        <v>2</v>
      </c>
      <c r="F82" s="11">
        <v>21</v>
      </c>
      <c r="G82" s="11">
        <v>12</v>
      </c>
      <c r="H82" s="10">
        <v>670</v>
      </c>
      <c r="I82" s="10">
        <v>2</v>
      </c>
      <c r="Q82">
        <v>32</v>
      </c>
      <c r="R82">
        <v>206.60424400319366</v>
      </c>
      <c r="S82">
        <v>-46.604244003193656</v>
      </c>
      <c r="AC82">
        <v>-46.603275821501256</v>
      </c>
      <c r="AD82">
        <f t="shared" ref="AD82:AD113" si="1">_xlfn.NORM.DIST(AC82,$AF$52,$AF$51,0)</f>
        <v>2.8590307654156643E-3</v>
      </c>
    </row>
    <row r="83" spans="1:30" ht="13.2">
      <c r="A83" s="12">
        <v>44799</v>
      </c>
      <c r="B83" s="6">
        <v>0.89583333333333337</v>
      </c>
      <c r="C83" s="7" t="s">
        <v>92</v>
      </c>
      <c r="D83" s="10">
        <v>260</v>
      </c>
      <c r="E83" s="11">
        <v>32</v>
      </c>
      <c r="F83" s="11">
        <v>13</v>
      </c>
      <c r="G83" s="11">
        <v>4</v>
      </c>
      <c r="H83" s="10">
        <v>200</v>
      </c>
      <c r="I83" s="10">
        <v>0</v>
      </c>
      <c r="Q83">
        <v>33</v>
      </c>
      <c r="R83">
        <v>222.97363785955159</v>
      </c>
      <c r="S83">
        <v>-62.973637859551587</v>
      </c>
      <c r="AC83">
        <v>-46.090378384881973</v>
      </c>
      <c r="AD83">
        <f t="shared" si="1"/>
        <v>2.863019666226724E-3</v>
      </c>
    </row>
    <row r="84" spans="1:30" ht="13.2">
      <c r="A84" s="12">
        <v>44800</v>
      </c>
      <c r="B84" s="6">
        <v>0.52083333333333337</v>
      </c>
      <c r="C84" s="7" t="s">
        <v>93</v>
      </c>
      <c r="D84" s="10">
        <v>640</v>
      </c>
      <c r="E84" s="11">
        <v>38</v>
      </c>
      <c r="F84" s="11">
        <v>34</v>
      </c>
      <c r="G84" s="11">
        <v>16</v>
      </c>
      <c r="H84" s="10">
        <v>280</v>
      </c>
      <c r="I84" s="10">
        <v>22</v>
      </c>
      <c r="Q84">
        <v>34</v>
      </c>
      <c r="R84">
        <v>413.72540201733347</v>
      </c>
      <c r="S84">
        <v>126.27459798266653</v>
      </c>
      <c r="AC84">
        <v>-45.86964891105012</v>
      </c>
      <c r="AD84">
        <f t="shared" si="1"/>
        <v>2.8647244945726943E-3</v>
      </c>
    </row>
    <row r="85" spans="1:30" ht="13.2">
      <c r="A85" s="12">
        <v>44800</v>
      </c>
      <c r="B85" s="6">
        <v>0.65625</v>
      </c>
      <c r="C85" s="7" t="s">
        <v>94</v>
      </c>
      <c r="D85" s="10">
        <v>896</v>
      </c>
      <c r="E85" s="11">
        <v>73</v>
      </c>
      <c r="F85" s="11">
        <v>43</v>
      </c>
      <c r="G85" s="11">
        <v>59</v>
      </c>
      <c r="H85" s="10">
        <v>3.5760000000000001</v>
      </c>
      <c r="I85" s="10">
        <v>17</v>
      </c>
      <c r="Q85">
        <v>35</v>
      </c>
      <c r="R85">
        <v>352.59104408121874</v>
      </c>
      <c r="S85">
        <v>-22.59104408121874</v>
      </c>
      <c r="AC85">
        <v>-41.97819199413334</v>
      </c>
      <c r="AD85">
        <f t="shared" si="1"/>
        <v>2.8935961046912036E-3</v>
      </c>
    </row>
    <row r="86" spans="1:30" ht="13.2">
      <c r="A86" s="12">
        <v>44800</v>
      </c>
      <c r="B86" s="6">
        <v>0.70833333333333337</v>
      </c>
      <c r="C86" s="7" t="s">
        <v>95</v>
      </c>
      <c r="D86" s="10">
        <v>161</v>
      </c>
      <c r="E86" s="11">
        <v>24</v>
      </c>
      <c r="F86" s="11">
        <v>6</v>
      </c>
      <c r="G86" s="11">
        <v>3</v>
      </c>
      <c r="H86" s="10">
        <v>205</v>
      </c>
      <c r="I86" s="10">
        <v>13</v>
      </c>
      <c r="Q86">
        <v>36</v>
      </c>
      <c r="R86">
        <v>589.68002893829237</v>
      </c>
      <c r="S86">
        <v>82.319971061707633</v>
      </c>
      <c r="AC86">
        <v>-41.772571375979823</v>
      </c>
      <c r="AD86">
        <f t="shared" si="1"/>
        <v>2.8950585362968414E-3</v>
      </c>
    </row>
    <row r="87" spans="1:30" ht="13.2">
      <c r="A87" s="12">
        <v>44800</v>
      </c>
      <c r="B87" s="6">
        <v>0.79166666666666663</v>
      </c>
      <c r="C87" s="7" t="s">
        <v>96</v>
      </c>
      <c r="D87" s="10">
        <v>169</v>
      </c>
      <c r="E87" s="11">
        <v>14</v>
      </c>
      <c r="F87" s="11">
        <v>0</v>
      </c>
      <c r="G87" s="11">
        <v>0</v>
      </c>
      <c r="H87" s="10">
        <v>14</v>
      </c>
      <c r="I87" s="10">
        <v>0</v>
      </c>
      <c r="Q87">
        <v>37</v>
      </c>
      <c r="R87">
        <v>1088.17655357079</v>
      </c>
      <c r="S87">
        <v>161.82344642920998</v>
      </c>
      <c r="AC87">
        <v>-41.110325599708318</v>
      </c>
      <c r="AD87">
        <f t="shared" si="1"/>
        <v>2.8997249986350607E-3</v>
      </c>
    </row>
    <row r="88" spans="1:30" ht="13.2">
      <c r="A88" s="12">
        <v>44800</v>
      </c>
      <c r="B88" s="6">
        <v>0.83333333333333337</v>
      </c>
      <c r="C88" s="7" t="s">
        <v>97</v>
      </c>
      <c r="D88" s="10">
        <v>594</v>
      </c>
      <c r="E88" s="11">
        <v>0</v>
      </c>
      <c r="F88" s="11">
        <v>37</v>
      </c>
      <c r="G88" s="11">
        <v>68</v>
      </c>
      <c r="H88" s="10">
        <v>236</v>
      </c>
      <c r="I88" s="10">
        <v>0</v>
      </c>
      <c r="Q88">
        <v>38</v>
      </c>
      <c r="R88">
        <v>832.64083719838322</v>
      </c>
      <c r="S88">
        <v>209.35916280161678</v>
      </c>
      <c r="AC88">
        <v>-39.723284452597341</v>
      </c>
      <c r="AD88">
        <f t="shared" si="1"/>
        <v>2.9092817017331118E-3</v>
      </c>
    </row>
    <row r="89" spans="1:30" ht="13.2">
      <c r="A89" s="12">
        <v>44800</v>
      </c>
      <c r="B89" s="6">
        <v>0.85416666666666663</v>
      </c>
      <c r="C89" s="7" t="s">
        <v>98</v>
      </c>
      <c r="D89" s="10">
        <v>297</v>
      </c>
      <c r="E89" s="11">
        <v>0</v>
      </c>
      <c r="F89" s="11">
        <v>0</v>
      </c>
      <c r="G89" s="11">
        <v>0</v>
      </c>
      <c r="H89" s="10">
        <v>0</v>
      </c>
      <c r="I89" s="10">
        <v>0</v>
      </c>
      <c r="Q89">
        <v>39</v>
      </c>
      <c r="R89">
        <v>145.59746098720495</v>
      </c>
      <c r="S89">
        <v>-25.597460987204954</v>
      </c>
      <c r="AC89">
        <v>-39.22735034960499</v>
      </c>
      <c r="AD89">
        <f t="shared" si="1"/>
        <v>2.9126269388421756E-3</v>
      </c>
    </row>
    <row r="90" spans="1:30" ht="13.2">
      <c r="A90" s="12">
        <v>44800</v>
      </c>
      <c r="B90" s="6">
        <v>0.95833333333333337</v>
      </c>
      <c r="C90" s="7" t="s">
        <v>99</v>
      </c>
      <c r="D90" s="10">
        <v>250</v>
      </c>
      <c r="E90" s="11">
        <v>0</v>
      </c>
      <c r="F90" s="11">
        <v>0</v>
      </c>
      <c r="G90" s="11">
        <v>0</v>
      </c>
      <c r="H90" s="10">
        <v>0</v>
      </c>
      <c r="I90" s="10">
        <v>5</v>
      </c>
      <c r="Q90">
        <v>40</v>
      </c>
      <c r="R90">
        <v>394.78477533687357</v>
      </c>
      <c r="S90">
        <v>7.2152246631264347</v>
      </c>
      <c r="AC90">
        <v>-39.22735034960499</v>
      </c>
      <c r="AD90">
        <f t="shared" si="1"/>
        <v>2.9126269388421756E-3</v>
      </c>
    </row>
    <row r="91" spans="1:30" ht="13.2">
      <c r="A91" s="12">
        <v>44800</v>
      </c>
      <c r="B91" s="6">
        <v>0.97916666666666663</v>
      </c>
      <c r="C91" s="7" t="s">
        <v>100</v>
      </c>
      <c r="D91" s="10">
        <v>17</v>
      </c>
      <c r="E91" s="11">
        <v>4</v>
      </c>
      <c r="F91" s="11">
        <v>0</v>
      </c>
      <c r="G91" s="11">
        <v>0</v>
      </c>
      <c r="H91" s="10">
        <v>183</v>
      </c>
      <c r="I91" s="10">
        <v>3</v>
      </c>
      <c r="Q91">
        <v>41</v>
      </c>
      <c r="R91">
        <v>552.01956324954767</v>
      </c>
      <c r="S91">
        <v>50.980436750452327</v>
      </c>
      <c r="AC91">
        <v>-39.22735034960499</v>
      </c>
      <c r="AD91">
        <f t="shared" si="1"/>
        <v>2.9126269388421756E-3</v>
      </c>
    </row>
    <row r="92" spans="1:30" ht="13.2">
      <c r="A92" s="12">
        <v>44801</v>
      </c>
      <c r="B92" s="6">
        <v>0.45833333333333331</v>
      </c>
      <c r="C92" s="7" t="s">
        <v>101</v>
      </c>
      <c r="D92" s="10">
        <v>1.238</v>
      </c>
      <c r="E92" s="11">
        <v>223</v>
      </c>
      <c r="F92" s="11">
        <v>23</v>
      </c>
      <c r="G92" s="11">
        <v>42</v>
      </c>
      <c r="H92" s="10">
        <v>1.8979999999999999</v>
      </c>
      <c r="I92" s="10">
        <v>13</v>
      </c>
      <c r="Q92">
        <v>42</v>
      </c>
      <c r="R92">
        <v>256.75063838674106</v>
      </c>
      <c r="S92">
        <v>13.249361613258941</v>
      </c>
      <c r="AC92">
        <v>-37.73087982315451</v>
      </c>
      <c r="AD92">
        <f t="shared" si="1"/>
        <v>2.9224901277483668E-3</v>
      </c>
    </row>
    <row r="93" spans="1:30" ht="13.2">
      <c r="A93" s="12">
        <v>44801</v>
      </c>
      <c r="B93" s="6">
        <v>0.64583333333333337</v>
      </c>
      <c r="C93" s="7" t="s">
        <v>102</v>
      </c>
      <c r="D93" s="10">
        <v>450</v>
      </c>
      <c r="E93" s="11">
        <v>49</v>
      </c>
      <c r="F93" s="11">
        <v>11</v>
      </c>
      <c r="G93" s="11">
        <v>44</v>
      </c>
      <c r="H93" s="10">
        <v>0</v>
      </c>
      <c r="I93" s="10">
        <v>0</v>
      </c>
      <c r="Q93">
        <v>43</v>
      </c>
      <c r="R93">
        <v>136.09037838488197</v>
      </c>
      <c r="S93">
        <v>-46.090378384881973</v>
      </c>
      <c r="AC93">
        <v>-37.73087982315451</v>
      </c>
      <c r="AD93">
        <f t="shared" si="1"/>
        <v>2.9224901277483668E-3</v>
      </c>
    </row>
    <row r="94" spans="1:30" ht="13.2">
      <c r="A94" s="12">
        <v>44801</v>
      </c>
      <c r="B94" s="6">
        <v>0.65625</v>
      </c>
      <c r="C94" s="7" t="s">
        <v>103</v>
      </c>
      <c r="D94" s="10">
        <v>330</v>
      </c>
      <c r="E94" s="11">
        <v>39</v>
      </c>
      <c r="F94" s="11">
        <v>14</v>
      </c>
      <c r="G94" s="11">
        <v>18</v>
      </c>
      <c r="H94" s="10">
        <v>1.68</v>
      </c>
      <c r="I94" s="10">
        <v>0</v>
      </c>
      <c r="Q94">
        <v>44</v>
      </c>
      <c r="R94">
        <v>496.79942755395001</v>
      </c>
      <c r="S94">
        <v>63.200572446049989</v>
      </c>
      <c r="AC94">
        <v>-36.107593118959244</v>
      </c>
      <c r="AD94">
        <f t="shared" si="1"/>
        <v>2.9327934148720373E-3</v>
      </c>
    </row>
    <row r="95" spans="1:30" ht="13.2">
      <c r="A95" s="12">
        <v>44801</v>
      </c>
      <c r="B95" s="6">
        <v>0.69791666666666663</v>
      </c>
      <c r="C95" s="7" t="s">
        <v>104</v>
      </c>
      <c r="D95" s="10">
        <v>362</v>
      </c>
      <c r="E95" s="11">
        <v>51</v>
      </c>
      <c r="F95" s="11">
        <v>15</v>
      </c>
      <c r="G95" s="11">
        <v>5</v>
      </c>
      <c r="H95" s="10">
        <v>0</v>
      </c>
      <c r="I95" s="10">
        <v>15</v>
      </c>
      <c r="Q95">
        <v>45</v>
      </c>
      <c r="R95">
        <v>183.64713060750157</v>
      </c>
      <c r="S95">
        <v>-51.647130607501566</v>
      </c>
      <c r="AC95">
        <v>-33.225594344004151</v>
      </c>
      <c r="AD95">
        <f t="shared" si="1"/>
        <v>2.9500573928217719E-3</v>
      </c>
    </row>
    <row r="96" spans="1:30" ht="13.2">
      <c r="A96" s="12">
        <v>44801</v>
      </c>
      <c r="B96" s="6">
        <v>0.85416666666666663</v>
      </c>
      <c r="C96" s="7" t="s">
        <v>105</v>
      </c>
      <c r="D96" s="10">
        <v>384</v>
      </c>
      <c r="E96" s="11">
        <v>52</v>
      </c>
      <c r="F96" s="11">
        <v>15</v>
      </c>
      <c r="G96" s="11">
        <v>10</v>
      </c>
      <c r="H96" s="10">
        <v>1.633</v>
      </c>
      <c r="I96" s="10">
        <v>1</v>
      </c>
      <c r="Q96">
        <v>46</v>
      </c>
      <c r="R96">
        <v>319.76116028372167</v>
      </c>
      <c r="S96">
        <v>108.23883971627833</v>
      </c>
      <c r="AC96">
        <v>-33.225594344004151</v>
      </c>
      <c r="AD96">
        <f t="shared" si="1"/>
        <v>2.9500573928217719E-3</v>
      </c>
    </row>
    <row r="97" spans="1:30" ht="13.2">
      <c r="A97" s="12">
        <v>44801</v>
      </c>
      <c r="B97" s="6">
        <v>0.91666666666666663</v>
      </c>
      <c r="C97" s="7" t="s">
        <v>106</v>
      </c>
      <c r="D97" s="10">
        <v>640</v>
      </c>
      <c r="E97" s="11">
        <v>38</v>
      </c>
      <c r="F97" s="11">
        <v>34</v>
      </c>
      <c r="G97" s="11">
        <v>16</v>
      </c>
      <c r="H97" s="10">
        <v>280</v>
      </c>
      <c r="I97" s="10">
        <v>22</v>
      </c>
      <c r="Q97">
        <v>47</v>
      </c>
      <c r="R97">
        <v>198.49589496578471</v>
      </c>
      <c r="S97">
        <v>31.504105034215286</v>
      </c>
      <c r="AC97">
        <v>-32.18864267797909</v>
      </c>
      <c r="AD97">
        <f t="shared" si="1"/>
        <v>2.9559432441068107E-3</v>
      </c>
    </row>
    <row r="98" spans="1:30" ht="13.2">
      <c r="A98" s="12">
        <v>44802</v>
      </c>
      <c r="B98" s="6">
        <v>0.33333333333333331</v>
      </c>
      <c r="C98" s="7" t="s">
        <v>34</v>
      </c>
      <c r="D98" s="10">
        <v>105</v>
      </c>
      <c r="E98" s="11">
        <v>27</v>
      </c>
      <c r="F98" s="11">
        <v>0</v>
      </c>
      <c r="G98" s="11">
        <v>1</v>
      </c>
      <c r="H98" s="10">
        <v>0</v>
      </c>
      <c r="I98" s="10">
        <v>14</v>
      </c>
      <c r="Q98">
        <v>48</v>
      </c>
      <c r="R98">
        <v>246.78689240774966</v>
      </c>
      <c r="S98">
        <v>-127.78689240774966</v>
      </c>
      <c r="AC98">
        <v>-31.209046980141352</v>
      </c>
      <c r="AD98">
        <f t="shared" si="1"/>
        <v>2.9613435856990456E-3</v>
      </c>
    </row>
    <row r="99" spans="1:30" ht="13.2">
      <c r="A99" s="12">
        <v>44802</v>
      </c>
      <c r="B99" s="6">
        <v>0.33333333333333331</v>
      </c>
      <c r="C99" s="7" t="s">
        <v>107</v>
      </c>
      <c r="D99" s="10">
        <v>300</v>
      </c>
      <c r="E99" s="11">
        <v>54</v>
      </c>
      <c r="F99" s="11">
        <v>6</v>
      </c>
      <c r="G99" s="11">
        <v>10</v>
      </c>
      <c r="H99" s="10">
        <v>0</v>
      </c>
      <c r="I99" s="10">
        <v>2</v>
      </c>
      <c r="Q99">
        <v>49</v>
      </c>
      <c r="R99">
        <v>256.75063838674106</v>
      </c>
      <c r="S99">
        <v>13.249361613258941</v>
      </c>
      <c r="AC99">
        <v>-30.121791147721183</v>
      </c>
      <c r="AD99">
        <f t="shared" si="1"/>
        <v>2.9671543808636783E-3</v>
      </c>
    </row>
    <row r="100" spans="1:30" ht="13.2">
      <c r="A100" s="12">
        <v>44802</v>
      </c>
      <c r="B100" s="6">
        <v>0.5</v>
      </c>
      <c r="C100" s="7" t="s">
        <v>108</v>
      </c>
      <c r="D100" s="10">
        <v>196</v>
      </c>
      <c r="E100" s="11">
        <v>0</v>
      </c>
      <c r="F100" s="11">
        <v>2</v>
      </c>
      <c r="G100" s="11">
        <v>46</v>
      </c>
      <c r="H100" s="10">
        <v>0</v>
      </c>
      <c r="I100" s="10">
        <v>0</v>
      </c>
      <c r="Q100">
        <v>50</v>
      </c>
      <c r="R100">
        <v>320.05784416254039</v>
      </c>
      <c r="S100">
        <v>-30.057844162540391</v>
      </c>
      <c r="AC100">
        <v>-30.057844162540391</v>
      </c>
      <c r="AD100">
        <f t="shared" si="1"/>
        <v>2.9674901219810743E-3</v>
      </c>
    </row>
    <row r="101" spans="1:30" ht="13.2">
      <c r="A101" s="12">
        <v>44802</v>
      </c>
      <c r="B101" s="6">
        <v>0.5</v>
      </c>
      <c r="C101" s="7" t="s">
        <v>109</v>
      </c>
      <c r="D101" s="10">
        <v>80</v>
      </c>
      <c r="E101" s="11">
        <v>1</v>
      </c>
      <c r="F101" s="11">
        <v>6</v>
      </c>
      <c r="G101" s="11">
        <v>6</v>
      </c>
      <c r="H101" s="10">
        <v>200</v>
      </c>
      <c r="I101" s="10">
        <v>0</v>
      </c>
      <c r="Q101">
        <v>51</v>
      </c>
      <c r="R101">
        <v>638.42826194864688</v>
      </c>
      <c r="S101">
        <v>-188.42826194864688</v>
      </c>
      <c r="AC101">
        <v>-29.97245904527324</v>
      </c>
      <c r="AD101">
        <f t="shared" si="1"/>
        <v>2.967937374549319E-3</v>
      </c>
    </row>
    <row r="102" spans="1:30" ht="13.2">
      <c r="A102" s="12">
        <v>44802</v>
      </c>
      <c r="B102" s="6">
        <v>0.54166666666666663</v>
      </c>
      <c r="C102" s="20" t="s">
        <v>110</v>
      </c>
      <c r="D102" s="10">
        <v>540</v>
      </c>
      <c r="E102" s="11">
        <v>129</v>
      </c>
      <c r="F102" s="11">
        <v>0</v>
      </c>
      <c r="G102" s="11">
        <v>9</v>
      </c>
      <c r="H102" s="10">
        <v>0</v>
      </c>
      <c r="I102" s="10">
        <v>9</v>
      </c>
      <c r="Q102">
        <v>52</v>
      </c>
      <c r="R102">
        <v>186.10759311895924</v>
      </c>
      <c r="S102">
        <v>-36.107593118959244</v>
      </c>
      <c r="AC102">
        <v>-29.629784576960503</v>
      </c>
      <c r="AD102">
        <f t="shared" si="1"/>
        <v>2.9697202892294979E-3</v>
      </c>
    </row>
    <row r="103" spans="1:30" ht="13.2">
      <c r="A103" s="12">
        <v>44802</v>
      </c>
      <c r="B103" s="6">
        <v>0.75</v>
      </c>
      <c r="C103" s="7" t="s">
        <v>111</v>
      </c>
      <c r="D103" s="10">
        <v>64</v>
      </c>
      <c r="E103" s="11">
        <v>9</v>
      </c>
      <c r="F103" s="11">
        <v>3</v>
      </c>
      <c r="G103" s="11">
        <v>1</v>
      </c>
      <c r="H103" s="10">
        <v>20</v>
      </c>
      <c r="I103" s="10">
        <v>0</v>
      </c>
      <c r="Q103">
        <v>53</v>
      </c>
      <c r="R103">
        <v>441.3061843654009</v>
      </c>
      <c r="S103">
        <v>238.6938156345991</v>
      </c>
      <c r="AC103">
        <v>-29.356018106277133</v>
      </c>
      <c r="AD103">
        <f t="shared" si="1"/>
        <v>2.9711308152169458E-3</v>
      </c>
    </row>
    <row r="104" spans="1:30" ht="13.2">
      <c r="A104" s="12">
        <v>44802</v>
      </c>
      <c r="B104" s="6">
        <v>0.83333333333333337</v>
      </c>
      <c r="C104" s="7" t="s">
        <v>112</v>
      </c>
      <c r="D104" s="10">
        <v>139</v>
      </c>
      <c r="E104" s="11">
        <v>0</v>
      </c>
      <c r="F104" s="11">
        <v>1</v>
      </c>
      <c r="G104" s="11">
        <v>32</v>
      </c>
      <c r="H104" s="10">
        <v>0</v>
      </c>
      <c r="I104" s="10">
        <v>0</v>
      </c>
      <c r="Q104">
        <v>54</v>
      </c>
      <c r="R104">
        <v>271.73087982315451</v>
      </c>
      <c r="S104">
        <v>-37.73087982315451</v>
      </c>
      <c r="AC104">
        <v>-28.379682570456623</v>
      </c>
      <c r="AD104">
        <f t="shared" si="1"/>
        <v>2.9760606278023899E-3</v>
      </c>
    </row>
    <row r="105" spans="1:30" ht="13.2">
      <c r="A105" s="12">
        <v>44803</v>
      </c>
      <c r="B105" s="6">
        <v>0.375</v>
      </c>
      <c r="C105" s="7" t="s">
        <v>113</v>
      </c>
      <c r="D105" s="10">
        <v>574</v>
      </c>
      <c r="E105" s="11">
        <v>117</v>
      </c>
      <c r="F105" s="11">
        <v>2</v>
      </c>
      <c r="G105" s="11">
        <v>19</v>
      </c>
      <c r="H105" s="10">
        <v>1.08</v>
      </c>
      <c r="I105" s="10">
        <v>3</v>
      </c>
      <c r="Q105">
        <v>55</v>
      </c>
      <c r="R105">
        <v>241.33059843493834</v>
      </c>
      <c r="S105">
        <v>13.669401565061662</v>
      </c>
      <c r="AC105">
        <v>-25.597460987204954</v>
      </c>
      <c r="AD105">
        <f t="shared" si="1"/>
        <v>2.989241359603427E-3</v>
      </c>
    </row>
    <row r="106" spans="1:30" ht="13.2">
      <c r="A106" s="12">
        <v>44803</v>
      </c>
      <c r="B106" s="6">
        <v>0.3888888888888889</v>
      </c>
      <c r="C106" s="7" t="s">
        <v>114</v>
      </c>
      <c r="D106" s="10">
        <v>270</v>
      </c>
      <c r="E106" s="11">
        <v>36</v>
      </c>
      <c r="F106" s="11">
        <v>12</v>
      </c>
      <c r="G106" s="11">
        <v>0</v>
      </c>
      <c r="H106" s="10">
        <v>90</v>
      </c>
      <c r="I106" s="10">
        <v>18</v>
      </c>
      <c r="Q106">
        <v>56</v>
      </c>
      <c r="R106">
        <v>454.01027212718702</v>
      </c>
      <c r="S106">
        <v>-20.010272127187022</v>
      </c>
      <c r="AC106">
        <v>-23.74011648976051</v>
      </c>
      <c r="AD106">
        <f t="shared" si="1"/>
        <v>2.9973190504330015E-3</v>
      </c>
    </row>
    <row r="107" spans="1:30" ht="13.2">
      <c r="A107" s="5">
        <v>44803</v>
      </c>
      <c r="B107" s="6">
        <v>0.58333333333333337</v>
      </c>
      <c r="C107" s="7" t="s">
        <v>115</v>
      </c>
      <c r="D107" s="10">
        <v>99</v>
      </c>
      <c r="E107" s="11">
        <v>0</v>
      </c>
      <c r="F107" s="11">
        <v>1</v>
      </c>
      <c r="G107" s="11">
        <v>23</v>
      </c>
      <c r="H107" s="10">
        <v>0</v>
      </c>
      <c r="I107" s="10">
        <v>0</v>
      </c>
      <c r="Q107">
        <v>57</v>
      </c>
      <c r="R107">
        <v>129.60327582150126</v>
      </c>
      <c r="S107">
        <v>-46.603275821501256</v>
      </c>
      <c r="AC107">
        <v>-22.59104408121874</v>
      </c>
      <c r="AD107">
        <f t="shared" si="1"/>
        <v>3.0020246588432302E-3</v>
      </c>
    </row>
    <row r="108" spans="1:30" ht="13.2">
      <c r="A108" s="12">
        <v>44803</v>
      </c>
      <c r="B108" s="6">
        <v>0.58333333333333337</v>
      </c>
      <c r="C108" s="7" t="s">
        <v>116</v>
      </c>
      <c r="D108" s="10">
        <v>226</v>
      </c>
      <c r="E108" s="11">
        <v>46</v>
      </c>
      <c r="F108" s="11">
        <v>1</v>
      </c>
      <c r="G108" s="11">
        <v>8</v>
      </c>
      <c r="H108" s="10">
        <v>0</v>
      </c>
      <c r="I108" s="10">
        <v>2</v>
      </c>
      <c r="Q108">
        <v>58</v>
      </c>
      <c r="R108">
        <v>522.12660007563454</v>
      </c>
      <c r="S108">
        <v>-172.12660007563454</v>
      </c>
      <c r="AC108">
        <v>-20.010272127187022</v>
      </c>
      <c r="AD108">
        <f t="shared" si="1"/>
        <v>3.0117739740880022E-3</v>
      </c>
    </row>
    <row r="109" spans="1:30" ht="13.2">
      <c r="A109" s="5">
        <v>44803</v>
      </c>
      <c r="B109" s="6">
        <v>0.72916666666666663</v>
      </c>
      <c r="C109" s="7" t="s">
        <v>117</v>
      </c>
      <c r="D109" s="10">
        <v>290</v>
      </c>
      <c r="E109" s="11">
        <v>25</v>
      </c>
      <c r="F109" s="11">
        <v>20</v>
      </c>
      <c r="G109" s="11">
        <v>3</v>
      </c>
      <c r="H109" s="10">
        <v>75</v>
      </c>
      <c r="I109" s="10">
        <v>24</v>
      </c>
      <c r="Q109">
        <v>59</v>
      </c>
      <c r="R109">
        <v>373.97245904527324</v>
      </c>
      <c r="S109">
        <v>-29.97245904527324</v>
      </c>
      <c r="AC109">
        <v>-18.900085198741095</v>
      </c>
      <c r="AD109">
        <f t="shared" si="1"/>
        <v>3.0156169623754311E-3</v>
      </c>
    </row>
    <row r="110" spans="1:30" ht="13.2">
      <c r="A110" s="5">
        <v>44803</v>
      </c>
      <c r="B110" s="6">
        <v>0.90277777777777779</v>
      </c>
      <c r="C110" s="7" t="s">
        <v>118</v>
      </c>
      <c r="D110" s="10">
        <v>639</v>
      </c>
      <c r="E110" s="11">
        <v>65</v>
      </c>
      <c r="F110" s="11">
        <v>35</v>
      </c>
      <c r="G110" s="11">
        <v>24</v>
      </c>
      <c r="H110" s="10">
        <v>651</v>
      </c>
      <c r="I110" s="10">
        <v>24</v>
      </c>
      <c r="Q110">
        <v>60</v>
      </c>
      <c r="R110">
        <v>241.12948499062622</v>
      </c>
      <c r="S110">
        <v>-50.129484990626224</v>
      </c>
      <c r="AC110">
        <v>-18.185770607310417</v>
      </c>
      <c r="AD110">
        <f t="shared" si="1"/>
        <v>3.0179774066534685E-3</v>
      </c>
    </row>
    <row r="111" spans="1:30" ht="13.2">
      <c r="A111" s="12">
        <v>44804</v>
      </c>
      <c r="B111" s="6">
        <v>0.44444444444444442</v>
      </c>
      <c r="C111" s="7" t="s">
        <v>119</v>
      </c>
      <c r="D111" s="10">
        <v>273</v>
      </c>
      <c r="E111" s="11">
        <v>3</v>
      </c>
      <c r="F111" s="11">
        <v>23</v>
      </c>
      <c r="G111" s="11">
        <v>20</v>
      </c>
      <c r="H111" s="10">
        <v>317</v>
      </c>
      <c r="I111" s="10">
        <v>2</v>
      </c>
      <c r="Q111">
        <v>61</v>
      </c>
      <c r="R111">
        <v>522.12660007563454</v>
      </c>
      <c r="S111">
        <v>-172.12660007563454</v>
      </c>
      <c r="AC111">
        <v>-15.790437243067259</v>
      </c>
      <c r="AD111">
        <f t="shared" si="1"/>
        <v>3.025248507097943E-3</v>
      </c>
    </row>
    <row r="112" spans="1:30" ht="13.2">
      <c r="A112" s="12">
        <v>44804</v>
      </c>
      <c r="B112" s="6">
        <v>0.54166666666666663</v>
      </c>
      <c r="C112" s="7" t="s">
        <v>120</v>
      </c>
      <c r="D112" s="10">
        <v>261</v>
      </c>
      <c r="E112" s="11">
        <v>3</v>
      </c>
      <c r="F112" s="11">
        <v>21</v>
      </c>
      <c r="G112" s="11">
        <v>13</v>
      </c>
      <c r="H112" s="10">
        <v>912</v>
      </c>
      <c r="I112" s="10">
        <v>0</v>
      </c>
      <c r="Q112">
        <v>62</v>
      </c>
      <c r="R112">
        <v>319.07756990201102</v>
      </c>
      <c r="S112">
        <v>80.922430097988979</v>
      </c>
      <c r="AC112">
        <v>-15.699363642267087</v>
      </c>
      <c r="AD112">
        <f t="shared" si="1"/>
        <v>3.0255053132657206E-3</v>
      </c>
    </row>
    <row r="113" spans="1:30" ht="13.2">
      <c r="A113" s="12">
        <v>44804</v>
      </c>
      <c r="B113" s="6">
        <v>0.625</v>
      </c>
      <c r="C113" s="7" t="s">
        <v>121</v>
      </c>
      <c r="D113" s="10">
        <v>720</v>
      </c>
      <c r="E113" s="11">
        <v>18</v>
      </c>
      <c r="F113" s="11">
        <v>42</v>
      </c>
      <c r="G113" s="11">
        <v>66</v>
      </c>
      <c r="H113" s="10">
        <v>2.2799999999999998</v>
      </c>
      <c r="I113" s="10">
        <v>0</v>
      </c>
      <c r="Q113">
        <v>63</v>
      </c>
      <c r="R113">
        <v>328.75427340095064</v>
      </c>
      <c r="S113">
        <v>6.2457265990493624</v>
      </c>
      <c r="AC113">
        <v>-13.766975118017967</v>
      </c>
      <c r="AD113">
        <f t="shared" si="1"/>
        <v>3.030613463171758E-3</v>
      </c>
    </row>
    <row r="114" spans="1:30" ht="13.2">
      <c r="A114" s="12">
        <v>44804</v>
      </c>
      <c r="B114" s="21">
        <v>0.70833333333333337</v>
      </c>
      <c r="C114" s="7" t="s">
        <v>122</v>
      </c>
      <c r="D114" s="10">
        <v>587</v>
      </c>
      <c r="E114" s="11">
        <v>127</v>
      </c>
      <c r="F114" s="11">
        <v>1</v>
      </c>
      <c r="G114" s="11">
        <v>12</v>
      </c>
      <c r="H114" s="10">
        <v>1.659</v>
      </c>
      <c r="I114" s="10">
        <v>0</v>
      </c>
      <c r="Q114">
        <v>64</v>
      </c>
      <c r="R114">
        <v>138.22559434400415</v>
      </c>
      <c r="S114">
        <v>-33.225594344004151</v>
      </c>
      <c r="AC114">
        <v>-11.015963958475368</v>
      </c>
      <c r="AD114">
        <f t="shared" ref="AD114:AD145" si="2">_xlfn.NORM.DIST(AC114,$AF$52,$AF$51,0)</f>
        <v>3.0367583383630269E-3</v>
      </c>
    </row>
    <row r="115" spans="1:30" ht="13.2">
      <c r="A115" s="12">
        <v>44804</v>
      </c>
      <c r="B115" s="6">
        <v>0.85416666666666663</v>
      </c>
      <c r="C115" s="7" t="s">
        <v>123</v>
      </c>
      <c r="D115" s="10">
        <v>231</v>
      </c>
      <c r="E115" s="11">
        <v>26</v>
      </c>
      <c r="F115" s="11">
        <v>12</v>
      </c>
      <c r="G115" s="11">
        <v>5</v>
      </c>
      <c r="H115" s="10">
        <v>266</v>
      </c>
      <c r="I115" s="10">
        <v>6</v>
      </c>
      <c r="Q115">
        <v>65</v>
      </c>
      <c r="R115">
        <v>609.62725537793574</v>
      </c>
      <c r="S115">
        <v>-179.62725537793574</v>
      </c>
      <c r="AC115">
        <v>-10.535332756835658</v>
      </c>
      <c r="AD115">
        <f t="shared" si="2"/>
        <v>3.0376954831772174E-3</v>
      </c>
    </row>
    <row r="116" spans="1:30" ht="13.2">
      <c r="A116" s="12">
        <v>44805</v>
      </c>
      <c r="B116" s="6">
        <v>0.29166666666666669</v>
      </c>
      <c r="C116" s="7" t="s">
        <v>124</v>
      </c>
      <c r="D116" s="10">
        <v>639</v>
      </c>
      <c r="E116" s="11">
        <v>65</v>
      </c>
      <c r="F116" s="11">
        <v>35</v>
      </c>
      <c r="G116" s="11">
        <v>24</v>
      </c>
      <c r="H116" s="10">
        <v>651</v>
      </c>
      <c r="I116" s="10">
        <v>24</v>
      </c>
      <c r="Q116">
        <v>66</v>
      </c>
      <c r="R116">
        <v>304.31249740460481</v>
      </c>
      <c r="S116">
        <v>19.687502595395188</v>
      </c>
      <c r="AC116">
        <v>-10.468896747607687</v>
      </c>
      <c r="AD116">
        <f t="shared" si="2"/>
        <v>3.0378218218566049E-3</v>
      </c>
    </row>
    <row r="117" spans="1:30" ht="13.2">
      <c r="A117" s="12">
        <v>44805</v>
      </c>
      <c r="B117" s="6">
        <v>0.40625</v>
      </c>
      <c r="C117" s="7" t="s">
        <v>34</v>
      </c>
      <c r="D117" s="10">
        <v>105</v>
      </c>
      <c r="E117" s="11">
        <v>27</v>
      </c>
      <c r="F117" s="11">
        <v>0</v>
      </c>
      <c r="G117" s="11">
        <v>1</v>
      </c>
      <c r="H117" s="10">
        <v>1</v>
      </c>
      <c r="I117" s="10">
        <v>14</v>
      </c>
      <c r="Q117">
        <v>67</v>
      </c>
      <c r="R117">
        <v>373.47529416766099</v>
      </c>
      <c r="S117">
        <v>43.524705832339009</v>
      </c>
      <c r="AC117">
        <v>-8.6535936757866807</v>
      </c>
      <c r="AD117">
        <f t="shared" si="2"/>
        <v>3.0409727545493894E-3</v>
      </c>
    </row>
    <row r="118" spans="1:30" ht="13.2">
      <c r="A118" s="12">
        <v>44805</v>
      </c>
      <c r="B118" s="6">
        <v>0.58333333333333337</v>
      </c>
      <c r="C118" s="7" t="s">
        <v>125</v>
      </c>
      <c r="D118" s="10">
        <v>540</v>
      </c>
      <c r="E118" s="11">
        <v>129</v>
      </c>
      <c r="F118" s="11">
        <v>0</v>
      </c>
      <c r="G118" s="11">
        <v>9</v>
      </c>
      <c r="H118" s="10">
        <v>0</v>
      </c>
      <c r="I118" s="10">
        <v>9</v>
      </c>
      <c r="Q118">
        <v>68</v>
      </c>
      <c r="R118">
        <v>179.72328445259734</v>
      </c>
      <c r="S118">
        <v>-39.723284452597341</v>
      </c>
      <c r="AC118">
        <v>-5.8881958362423461</v>
      </c>
      <c r="AD118">
        <f t="shared" si="2"/>
        <v>3.0446532596332143E-3</v>
      </c>
    </row>
    <row r="119" spans="1:30" ht="13.2">
      <c r="A119" s="12">
        <v>44805</v>
      </c>
      <c r="B119" s="21">
        <v>0.58333333333333337</v>
      </c>
      <c r="C119" s="7" t="s">
        <v>27</v>
      </c>
      <c r="D119" s="10">
        <v>90</v>
      </c>
      <c r="E119" s="11">
        <v>0</v>
      </c>
      <c r="F119" s="11">
        <v>0</v>
      </c>
      <c r="G119" s="11">
        <v>21</v>
      </c>
      <c r="H119" s="10">
        <v>0</v>
      </c>
      <c r="I119" s="10">
        <v>0</v>
      </c>
      <c r="Q119">
        <v>69</v>
      </c>
      <c r="R119">
        <v>498.18416587796634</v>
      </c>
      <c r="S119">
        <v>120.81583412203366</v>
      </c>
      <c r="AC119">
        <v>-4.1680610160808556</v>
      </c>
      <c r="AD119">
        <f t="shared" si="2"/>
        <v>3.0462587934337198E-3</v>
      </c>
    </row>
    <row r="120" spans="1:30" ht="13.2">
      <c r="A120" s="12">
        <v>44805</v>
      </c>
      <c r="B120" s="6">
        <v>0.79166666666666663</v>
      </c>
      <c r="C120" s="7" t="s">
        <v>126</v>
      </c>
      <c r="D120" s="10">
        <v>398</v>
      </c>
      <c r="E120" s="11">
        <v>51</v>
      </c>
      <c r="F120" s="11">
        <v>14</v>
      </c>
      <c r="G120" s="11">
        <v>17</v>
      </c>
      <c r="H120" s="10">
        <v>768</v>
      </c>
      <c r="I120" s="10">
        <v>5</v>
      </c>
      <c r="Q120">
        <v>70</v>
      </c>
      <c r="R120">
        <v>198.36447814145185</v>
      </c>
      <c r="S120">
        <v>-53.364478141451855</v>
      </c>
      <c r="AC120">
        <v>0.57408003559217491</v>
      </c>
      <c r="AD120">
        <f t="shared" si="2"/>
        <v>3.0479620646265962E-3</v>
      </c>
    </row>
    <row r="121" spans="1:30" ht="13.2">
      <c r="A121" s="12">
        <v>44805</v>
      </c>
      <c r="B121" s="6">
        <v>0.86458333333333337</v>
      </c>
      <c r="C121" s="7" t="s">
        <v>127</v>
      </c>
      <c r="D121" s="10">
        <v>230</v>
      </c>
      <c r="E121" s="11">
        <v>11</v>
      </c>
      <c r="F121" s="11">
        <v>10</v>
      </c>
      <c r="G121" s="11">
        <v>5</v>
      </c>
      <c r="H121" s="10">
        <v>150</v>
      </c>
      <c r="I121" s="10">
        <v>9</v>
      </c>
      <c r="Q121">
        <v>71</v>
      </c>
      <c r="R121">
        <v>138.22559434400415</v>
      </c>
      <c r="S121">
        <v>-33.225594344004151</v>
      </c>
      <c r="AC121">
        <v>4.3958328375153997</v>
      </c>
      <c r="AD121">
        <f t="shared" si="2"/>
        <v>3.046424033131212E-3</v>
      </c>
    </row>
    <row r="122" spans="1:30" ht="13.2">
      <c r="A122" s="12">
        <v>44806</v>
      </c>
      <c r="B122" s="6">
        <v>0.5</v>
      </c>
      <c r="C122" s="7" t="s">
        <v>128</v>
      </c>
      <c r="D122" s="10">
        <v>670</v>
      </c>
      <c r="E122" s="11">
        <v>70</v>
      </c>
      <c r="F122" s="11">
        <v>30</v>
      </c>
      <c r="G122" s="11">
        <v>30</v>
      </c>
      <c r="H122" s="10">
        <v>0</v>
      </c>
      <c r="I122" s="10">
        <v>0</v>
      </c>
      <c r="Q122">
        <v>72</v>
      </c>
      <c r="R122">
        <v>147.7231560551549</v>
      </c>
      <c r="S122">
        <v>-57.723156055154902</v>
      </c>
      <c r="AC122">
        <v>5.0536774073076458</v>
      </c>
      <c r="AD122">
        <f t="shared" si="2"/>
        <v>3.0458973874316797E-3</v>
      </c>
    </row>
    <row r="123" spans="1:30" ht="13.2">
      <c r="A123" s="12">
        <v>44806</v>
      </c>
      <c r="B123" s="6">
        <v>0.60416666666666663</v>
      </c>
      <c r="C123" s="7" t="s">
        <v>129</v>
      </c>
      <c r="D123" s="10">
        <v>560</v>
      </c>
      <c r="E123" s="11">
        <v>64</v>
      </c>
      <c r="F123" s="11">
        <v>22</v>
      </c>
      <c r="G123" s="11">
        <v>28</v>
      </c>
      <c r="H123" s="10">
        <v>1.1200000000000001</v>
      </c>
      <c r="I123" s="10">
        <v>6</v>
      </c>
      <c r="Q123">
        <v>73</v>
      </c>
      <c r="R123">
        <v>304.11419332687672</v>
      </c>
      <c r="S123">
        <v>-109.11419332687672</v>
      </c>
      <c r="AC123">
        <v>6.2457265990493624</v>
      </c>
      <c r="AD123">
        <f t="shared" si="2"/>
        <v>3.0447473445722184E-3</v>
      </c>
    </row>
    <row r="124" spans="1:30" ht="13.2">
      <c r="A124" s="12">
        <v>44806</v>
      </c>
      <c r="B124" s="6">
        <v>0.625</v>
      </c>
      <c r="C124" s="7" t="s">
        <v>130</v>
      </c>
      <c r="D124" s="10">
        <v>210</v>
      </c>
      <c r="E124" s="11">
        <v>24</v>
      </c>
      <c r="F124" s="11">
        <v>12</v>
      </c>
      <c r="G124" s="11">
        <v>3</v>
      </c>
      <c r="H124" s="10">
        <v>570</v>
      </c>
      <c r="I124" s="10">
        <v>0</v>
      </c>
      <c r="Q124">
        <v>74</v>
      </c>
      <c r="R124">
        <v>378.01596395847537</v>
      </c>
      <c r="S124">
        <v>-11.015963958475368</v>
      </c>
      <c r="AC124">
        <v>7.2152246631264347</v>
      </c>
      <c r="AD124">
        <f t="shared" si="2"/>
        <v>3.0436261697438191E-3</v>
      </c>
    </row>
    <row r="125" spans="1:30" ht="13.2">
      <c r="A125" s="12">
        <v>44806</v>
      </c>
      <c r="B125" s="6">
        <v>0.79166666666666663</v>
      </c>
      <c r="C125" s="7" t="s">
        <v>131</v>
      </c>
      <c r="D125" s="10">
        <v>170</v>
      </c>
      <c r="E125" s="11">
        <v>36</v>
      </c>
      <c r="F125" s="11">
        <v>4</v>
      </c>
      <c r="G125" s="11">
        <v>0</v>
      </c>
      <c r="H125" s="10">
        <v>20</v>
      </c>
      <c r="I125" s="10">
        <v>34</v>
      </c>
      <c r="Q125">
        <v>75</v>
      </c>
      <c r="R125">
        <v>419.17882636976344</v>
      </c>
      <c r="S125">
        <v>7.821173630236558</v>
      </c>
      <c r="AC125">
        <v>7.821173630236558</v>
      </c>
      <c r="AD125">
        <f t="shared" si="2"/>
        <v>3.0428408497308679E-3</v>
      </c>
    </row>
    <row r="126" spans="1:30" ht="13.2">
      <c r="A126" s="12">
        <v>44806</v>
      </c>
      <c r="B126" s="21">
        <v>0.83333333333333337</v>
      </c>
      <c r="C126" s="7" t="s">
        <v>132</v>
      </c>
      <c r="D126" s="10">
        <v>210</v>
      </c>
      <c r="E126" s="11">
        <v>44</v>
      </c>
      <c r="F126" s="11">
        <v>1</v>
      </c>
      <c r="G126" s="11">
        <v>6</v>
      </c>
      <c r="H126" s="10">
        <v>0</v>
      </c>
      <c r="I126" s="10">
        <v>2</v>
      </c>
      <c r="Q126">
        <v>76</v>
      </c>
      <c r="R126">
        <v>619.57069468354518</v>
      </c>
      <c r="S126">
        <v>45.429305316454816</v>
      </c>
      <c r="AC126">
        <v>8.927041587346821</v>
      </c>
      <c r="AD126">
        <f t="shared" si="2"/>
        <v>3.0412401153183432E-3</v>
      </c>
    </row>
    <row r="127" spans="1:30" ht="13.2">
      <c r="A127" s="12">
        <v>44806</v>
      </c>
      <c r="B127" s="6">
        <v>0.83333333333333337</v>
      </c>
      <c r="C127" s="7" t="s">
        <v>133</v>
      </c>
      <c r="D127" s="10">
        <v>443</v>
      </c>
      <c r="E127" s="11">
        <v>32</v>
      </c>
      <c r="F127" s="11">
        <v>32</v>
      </c>
      <c r="G127" s="11">
        <v>10</v>
      </c>
      <c r="H127" s="10">
        <v>0</v>
      </c>
      <c r="I127" s="10">
        <v>6</v>
      </c>
      <c r="Q127">
        <v>77</v>
      </c>
      <c r="R127">
        <v>76.671112120363233</v>
      </c>
      <c r="S127">
        <v>107.32888787963677</v>
      </c>
      <c r="AC127">
        <v>13.249361613258941</v>
      </c>
      <c r="AD127">
        <f t="shared" si="2"/>
        <v>3.0329141117545421E-3</v>
      </c>
    </row>
    <row r="128" spans="1:30" ht="13.2">
      <c r="A128" s="12">
        <v>44807</v>
      </c>
      <c r="B128" s="6">
        <v>0.44791666666666669</v>
      </c>
      <c r="C128" s="7" t="s">
        <v>106</v>
      </c>
      <c r="D128" s="10">
        <v>640</v>
      </c>
      <c r="E128" s="11">
        <v>38</v>
      </c>
      <c r="F128" s="11">
        <v>34</v>
      </c>
      <c r="G128" s="11">
        <v>16</v>
      </c>
      <c r="H128" s="10">
        <v>280</v>
      </c>
      <c r="I128" s="10">
        <v>22</v>
      </c>
      <c r="Q128">
        <v>78</v>
      </c>
      <c r="R128">
        <v>403.69936364226709</v>
      </c>
      <c r="S128">
        <v>-15.699363642267087</v>
      </c>
      <c r="AC128">
        <v>13.249361613258941</v>
      </c>
      <c r="AD128">
        <f t="shared" si="2"/>
        <v>3.0329141117545421E-3</v>
      </c>
    </row>
    <row r="129" spans="1:30" ht="13.2">
      <c r="A129" s="12">
        <v>44807</v>
      </c>
      <c r="B129" s="6">
        <v>0.61458333333333337</v>
      </c>
      <c r="C129" s="7" t="s">
        <v>134</v>
      </c>
      <c r="D129" s="10">
        <v>349</v>
      </c>
      <c r="E129" s="11">
        <v>3</v>
      </c>
      <c r="F129" s="11">
        <v>35</v>
      </c>
      <c r="G129" s="11">
        <v>16</v>
      </c>
      <c r="H129" s="10">
        <v>500</v>
      </c>
      <c r="I129" s="10">
        <v>0</v>
      </c>
      <c r="Q129">
        <v>79</v>
      </c>
      <c r="R129">
        <v>187.86760038742722</v>
      </c>
      <c r="S129">
        <v>-87.867600387427217</v>
      </c>
      <c r="AC129">
        <v>13.249361613258941</v>
      </c>
      <c r="AD129">
        <f t="shared" si="2"/>
        <v>3.0329141117545421E-3</v>
      </c>
    </row>
    <row r="130" spans="1:30" ht="13.2">
      <c r="A130" s="12">
        <v>44807</v>
      </c>
      <c r="B130" s="6">
        <v>0.61458333333333337</v>
      </c>
      <c r="C130" s="7" t="s">
        <v>135</v>
      </c>
      <c r="D130" s="10">
        <v>80</v>
      </c>
      <c r="E130" s="11">
        <v>10</v>
      </c>
      <c r="F130" s="11">
        <v>5</v>
      </c>
      <c r="G130" s="11">
        <v>1</v>
      </c>
      <c r="H130" s="10">
        <v>105</v>
      </c>
      <c r="I130" s="10">
        <v>1</v>
      </c>
      <c r="Q130">
        <v>80</v>
      </c>
      <c r="R130">
        <v>347.36678390869366</v>
      </c>
      <c r="S130">
        <v>32.633216091306338</v>
      </c>
      <c r="AC130">
        <v>13.669401565061662</v>
      </c>
      <c r="AD130">
        <f t="shared" si="2"/>
        <v>3.0319299385960395E-3</v>
      </c>
    </row>
    <row r="131" spans="1:30" ht="13.2">
      <c r="A131" s="12">
        <v>44807</v>
      </c>
      <c r="B131" s="6">
        <v>0.75</v>
      </c>
      <c r="C131" s="7" t="s">
        <v>136</v>
      </c>
      <c r="D131" s="10">
        <v>469</v>
      </c>
      <c r="E131" s="11">
        <v>61</v>
      </c>
      <c r="F131" s="11">
        <v>22</v>
      </c>
      <c r="G131" s="11">
        <v>7</v>
      </c>
      <c r="H131" s="10">
        <v>137</v>
      </c>
      <c r="I131" s="10">
        <v>33</v>
      </c>
      <c r="Q131">
        <v>81</v>
      </c>
      <c r="R131">
        <v>287.42844136383684</v>
      </c>
      <c r="S131">
        <v>-47.428441363836839</v>
      </c>
      <c r="AC131">
        <v>13.891074689925802</v>
      </c>
      <c r="AD131">
        <f t="shared" si="2"/>
        <v>3.0313980914122955E-3</v>
      </c>
    </row>
    <row r="132" spans="1:30" ht="13.2">
      <c r="A132" s="12">
        <v>44807</v>
      </c>
      <c r="B132" s="6">
        <v>0.72916666666666663</v>
      </c>
      <c r="C132" s="7" t="s">
        <v>137</v>
      </c>
      <c r="D132" s="10">
        <v>924</v>
      </c>
      <c r="E132" s="11">
        <v>108</v>
      </c>
      <c r="F132" s="11">
        <v>44</v>
      </c>
      <c r="G132" s="11">
        <v>24</v>
      </c>
      <c r="H132" s="10">
        <v>2.06</v>
      </c>
      <c r="I132" s="10">
        <v>4</v>
      </c>
      <c r="Q132">
        <v>82</v>
      </c>
      <c r="R132">
        <v>268.65359367578668</v>
      </c>
      <c r="S132">
        <v>-8.6535936757866807</v>
      </c>
      <c r="AC132">
        <v>14.210419128094316</v>
      </c>
      <c r="AD132">
        <f t="shared" si="2"/>
        <v>3.0306167894276954E-3</v>
      </c>
    </row>
    <row r="133" spans="1:30" ht="13.2">
      <c r="A133" s="12">
        <v>44807</v>
      </c>
      <c r="B133" s="6">
        <v>0.85416666666666663</v>
      </c>
      <c r="C133" s="7" t="s">
        <v>95</v>
      </c>
      <c r="D133" s="15">
        <v>295</v>
      </c>
      <c r="E133" s="16">
        <v>45</v>
      </c>
      <c r="F133" s="16">
        <v>10</v>
      </c>
      <c r="G133" s="16">
        <v>7</v>
      </c>
      <c r="H133" s="15">
        <v>223</v>
      </c>
      <c r="I133" s="15">
        <v>36</v>
      </c>
      <c r="Q133">
        <v>83</v>
      </c>
      <c r="R133">
        <v>488.91800552158332</v>
      </c>
      <c r="S133">
        <v>151.08199447841668</v>
      </c>
      <c r="AC133">
        <v>19.687502595395188</v>
      </c>
      <c r="AD133">
        <f t="shared" si="2"/>
        <v>3.0144535422560958E-3</v>
      </c>
    </row>
    <row r="134" spans="1:30" ht="13.2">
      <c r="A134" s="12">
        <v>44807</v>
      </c>
      <c r="B134" s="6">
        <v>0.85416666666666663</v>
      </c>
      <c r="C134" s="7" t="s">
        <v>96</v>
      </c>
      <c r="D134" s="10">
        <v>169</v>
      </c>
      <c r="E134" s="11">
        <v>14</v>
      </c>
      <c r="F134" s="11">
        <v>0</v>
      </c>
      <c r="G134" s="11">
        <v>0</v>
      </c>
      <c r="H134" s="10">
        <v>14</v>
      </c>
      <c r="I134" s="10">
        <v>0</v>
      </c>
      <c r="Q134">
        <v>84</v>
      </c>
      <c r="R134">
        <v>788.47933395915754</v>
      </c>
      <c r="S134">
        <v>107.52066604084246</v>
      </c>
      <c r="AC134">
        <v>21.356709196125394</v>
      </c>
      <c r="AD134">
        <f t="shared" si="2"/>
        <v>3.0084971778852939E-3</v>
      </c>
    </row>
    <row r="135" spans="1:30" ht="15.75" customHeight="1">
      <c r="Q135">
        <v>85</v>
      </c>
      <c r="R135">
        <v>191.12179114772118</v>
      </c>
      <c r="S135">
        <v>-30.121791147721183</v>
      </c>
      <c r="AC135">
        <v>29.051702825372388</v>
      </c>
      <c r="AD135">
        <f t="shared" si="2"/>
        <v>2.9749273140193982E-3</v>
      </c>
    </row>
    <row r="136" spans="1:30" ht="15.75" customHeight="1">
      <c r="A136" s="36" t="s">
        <v>183</v>
      </c>
      <c r="B136" s="37">
        <v>0.33333333333333331</v>
      </c>
      <c r="C136" s="38" t="s">
        <v>184</v>
      </c>
      <c r="D136" s="39">
        <v>606</v>
      </c>
      <c r="E136" s="40">
        <v>75</v>
      </c>
      <c r="F136" s="40">
        <v>22</v>
      </c>
      <c r="G136" s="40">
        <v>27</v>
      </c>
      <c r="H136" s="39">
        <v>1.1930000000000001</v>
      </c>
      <c r="I136" s="39">
        <v>10</v>
      </c>
      <c r="Q136">
        <v>86</v>
      </c>
      <c r="R136">
        <v>109.94590122849372</v>
      </c>
      <c r="S136">
        <v>59.054098771506276</v>
      </c>
      <c r="AC136">
        <v>31.504105034215286</v>
      </c>
      <c r="AD136">
        <f t="shared" si="2"/>
        <v>2.9621552719223893E-3</v>
      </c>
    </row>
    <row r="137" spans="1:30" ht="15.75" customHeight="1">
      <c r="A137" s="36" t="s">
        <v>183</v>
      </c>
      <c r="B137" s="37">
        <v>0.58333333333333337</v>
      </c>
      <c r="C137" s="41" t="s">
        <v>185</v>
      </c>
      <c r="D137" s="39">
        <v>140</v>
      </c>
      <c r="E137" s="40">
        <v>16</v>
      </c>
      <c r="F137" s="40">
        <v>8</v>
      </c>
      <c r="G137" s="40">
        <v>2</v>
      </c>
      <c r="H137" s="39">
        <v>210</v>
      </c>
      <c r="I137" s="39">
        <v>1</v>
      </c>
      <c r="Q137">
        <v>87</v>
      </c>
      <c r="R137">
        <v>598.16806101608086</v>
      </c>
      <c r="S137">
        <v>-4.1680610160808556</v>
      </c>
      <c r="AC137">
        <v>31.504105034215286</v>
      </c>
      <c r="AD137">
        <f t="shared" si="2"/>
        <v>2.9621552719223893E-3</v>
      </c>
    </row>
    <row r="138" spans="1:30" ht="15.75" customHeight="1">
      <c r="A138" s="36" t="s">
        <v>183</v>
      </c>
      <c r="B138" s="42">
        <v>0.60416666666666663</v>
      </c>
      <c r="C138" s="41" t="s">
        <v>186</v>
      </c>
      <c r="D138" s="43">
        <v>290</v>
      </c>
      <c r="E138" s="44">
        <v>0</v>
      </c>
      <c r="F138" s="44">
        <v>12</v>
      </c>
      <c r="G138" s="44">
        <v>44</v>
      </c>
      <c r="H138" s="43">
        <v>132</v>
      </c>
      <c r="I138" s="43">
        <v>0</v>
      </c>
      <c r="Q138">
        <v>88</v>
      </c>
      <c r="R138">
        <v>76.671112120363233</v>
      </c>
      <c r="S138">
        <v>220.32888787963677</v>
      </c>
      <c r="AC138">
        <v>31.757778856984146</v>
      </c>
      <c r="AD138">
        <f t="shared" si="2"/>
        <v>2.9607779595033118E-3</v>
      </c>
    </row>
    <row r="139" spans="1:30" ht="15.75" customHeight="1">
      <c r="A139" s="36" t="s">
        <v>183</v>
      </c>
      <c r="B139" s="37">
        <v>0.61111111111111105</v>
      </c>
      <c r="C139" s="41" t="s">
        <v>187</v>
      </c>
      <c r="D139" s="43">
        <v>450</v>
      </c>
      <c r="E139" s="44">
        <v>215</v>
      </c>
      <c r="F139" s="44">
        <v>0</v>
      </c>
      <c r="G139" s="44">
        <v>15</v>
      </c>
      <c r="H139" s="43">
        <v>0</v>
      </c>
      <c r="I139" s="43">
        <v>15</v>
      </c>
      <c r="Q139">
        <v>89</v>
      </c>
      <c r="R139">
        <v>76.671112120363233</v>
      </c>
      <c r="S139">
        <v>173.32888787963677</v>
      </c>
      <c r="AC139">
        <v>31.757778856984146</v>
      </c>
      <c r="AD139">
        <f t="shared" si="2"/>
        <v>2.9607779595033118E-3</v>
      </c>
    </row>
    <row r="140" spans="1:30" ht="15.75" customHeight="1">
      <c r="A140" s="36" t="s">
        <v>183</v>
      </c>
      <c r="B140" s="37">
        <v>0.75</v>
      </c>
      <c r="C140" s="41" t="s">
        <v>188</v>
      </c>
      <c r="D140" s="39">
        <v>365</v>
      </c>
      <c r="E140" s="40">
        <v>33</v>
      </c>
      <c r="F140" s="40">
        <v>16</v>
      </c>
      <c r="G140" s="40">
        <v>22</v>
      </c>
      <c r="H140" s="39">
        <v>882</v>
      </c>
      <c r="I140" s="39">
        <v>2</v>
      </c>
      <c r="Q140">
        <v>90</v>
      </c>
      <c r="R140">
        <v>86.178194722686229</v>
      </c>
      <c r="S140">
        <v>-69.178194722686229</v>
      </c>
      <c r="AC140">
        <v>32.326850099756882</v>
      </c>
      <c r="AD140">
        <f t="shared" si="2"/>
        <v>2.9576501219776567E-3</v>
      </c>
    </row>
    <row r="141" spans="1:30" ht="15.75" customHeight="1">
      <c r="A141" s="36" t="s">
        <v>183</v>
      </c>
      <c r="B141" s="37">
        <v>0.875</v>
      </c>
      <c r="C141" s="41" t="s">
        <v>189</v>
      </c>
      <c r="D141" s="39">
        <v>570</v>
      </c>
      <c r="E141" s="40">
        <v>60</v>
      </c>
      <c r="F141" s="40">
        <v>24</v>
      </c>
      <c r="G141" s="40">
        <v>27</v>
      </c>
      <c r="H141" s="39">
        <v>1.98</v>
      </c>
      <c r="I141" s="39">
        <v>6</v>
      </c>
      <c r="Q141">
        <v>91</v>
      </c>
      <c r="R141">
        <v>929.95030552327273</v>
      </c>
      <c r="S141">
        <v>-928.71230552327268</v>
      </c>
      <c r="AC141">
        <v>32.633216091306338</v>
      </c>
      <c r="AD141">
        <f t="shared" si="2"/>
        <v>2.9559444449943082E-3</v>
      </c>
    </row>
    <row r="142" spans="1:30" ht="15.75" customHeight="1">
      <c r="A142" s="45" t="s">
        <v>190</v>
      </c>
      <c r="B142" s="37">
        <v>0.45833333333333331</v>
      </c>
      <c r="C142" s="41" t="s">
        <v>191</v>
      </c>
      <c r="D142" s="39">
        <v>398</v>
      </c>
      <c r="E142" s="40">
        <v>4</v>
      </c>
      <c r="F142" s="40">
        <v>30</v>
      </c>
      <c r="G142" s="40">
        <v>26</v>
      </c>
      <c r="H142" s="39">
        <v>422</v>
      </c>
      <c r="I142" s="39">
        <v>3</v>
      </c>
      <c r="Q142">
        <v>92</v>
      </c>
      <c r="R142">
        <v>428.64329080387461</v>
      </c>
      <c r="S142">
        <v>21.356709196125394</v>
      </c>
      <c r="AC142">
        <v>36.233374754780215</v>
      </c>
      <c r="AD142">
        <f t="shared" si="2"/>
        <v>2.9347694002625929E-3</v>
      </c>
    </row>
    <row r="143" spans="1:30" ht="15.75" customHeight="1">
      <c r="A143" s="45" t="s">
        <v>190</v>
      </c>
      <c r="B143" s="37">
        <v>0.75</v>
      </c>
      <c r="C143" s="41" t="s">
        <v>192</v>
      </c>
      <c r="D143" s="39">
        <v>164</v>
      </c>
      <c r="E143" s="40">
        <v>4</v>
      </c>
      <c r="F143" s="40">
        <v>74</v>
      </c>
      <c r="G143" s="40">
        <v>39</v>
      </c>
      <c r="H143" s="39">
        <v>420</v>
      </c>
      <c r="I143" s="39">
        <v>0</v>
      </c>
      <c r="Q143">
        <v>93</v>
      </c>
      <c r="R143">
        <v>340.53533275683566</v>
      </c>
      <c r="S143">
        <v>-10.535332756835658</v>
      </c>
      <c r="AC143">
        <v>43.524705832339009</v>
      </c>
      <c r="AD143">
        <f t="shared" si="2"/>
        <v>2.8856515882091506E-3</v>
      </c>
    </row>
    <row r="144" spans="1:30" ht="15.75" customHeight="1">
      <c r="A144" s="45" t="s">
        <v>190</v>
      </c>
      <c r="B144" s="37">
        <v>0.75</v>
      </c>
      <c r="C144" s="41" t="s">
        <v>193</v>
      </c>
      <c r="D144" s="39">
        <v>420</v>
      </c>
      <c r="E144" s="40">
        <v>48</v>
      </c>
      <c r="F144" s="40">
        <v>24</v>
      </c>
      <c r="G144" s="40">
        <v>6</v>
      </c>
      <c r="H144" s="39">
        <v>1.1399999999999999</v>
      </c>
      <c r="I144" s="39">
        <v>0</v>
      </c>
      <c r="Q144">
        <v>94</v>
      </c>
      <c r="R144">
        <v>332.94829717462761</v>
      </c>
      <c r="S144">
        <v>29.051702825372388</v>
      </c>
      <c r="AC144">
        <v>45.429305316454816</v>
      </c>
      <c r="AD144">
        <f t="shared" si="2"/>
        <v>2.8714890764814901E-3</v>
      </c>
    </row>
    <row r="145" spans="1:30" ht="15.75" customHeight="1">
      <c r="A145" s="45" t="s">
        <v>190</v>
      </c>
      <c r="B145" s="37">
        <v>0.91666666666666663</v>
      </c>
      <c r="C145" s="41" t="s">
        <v>194</v>
      </c>
      <c r="D145" s="39">
        <v>976</v>
      </c>
      <c r="E145" s="40">
        <v>144</v>
      </c>
      <c r="F145" s="40">
        <v>24</v>
      </c>
      <c r="G145" s="40">
        <v>56</v>
      </c>
      <c r="H145" s="39">
        <v>0</v>
      </c>
      <c r="I145" s="39">
        <v>0</v>
      </c>
      <c r="Q145">
        <v>95</v>
      </c>
      <c r="R145">
        <v>352.24222114301585</v>
      </c>
      <c r="S145">
        <v>31.757778856984146</v>
      </c>
      <c r="AC145">
        <v>46.435352414975796</v>
      </c>
      <c r="AD145">
        <f t="shared" si="2"/>
        <v>2.8637914746343237E-3</v>
      </c>
    </row>
    <row r="146" spans="1:30" ht="15.75" customHeight="1">
      <c r="A146" s="45" t="s">
        <v>190</v>
      </c>
      <c r="B146" s="37">
        <v>0.95833333333333337</v>
      </c>
      <c r="C146" s="41" t="s">
        <v>195</v>
      </c>
      <c r="D146" s="39">
        <v>190</v>
      </c>
      <c r="E146" s="40">
        <v>4</v>
      </c>
      <c r="F146" s="40">
        <v>0</v>
      </c>
      <c r="G146" s="40">
        <v>0</v>
      </c>
      <c r="H146" s="39">
        <v>0</v>
      </c>
      <c r="I146" s="39">
        <v>0</v>
      </c>
      <c r="Q146">
        <v>96</v>
      </c>
      <c r="R146">
        <v>488.91800552158332</v>
      </c>
      <c r="S146">
        <v>151.08199447841668</v>
      </c>
      <c r="AC146">
        <v>50.382928332583958</v>
      </c>
      <c r="AD146">
        <f t="shared" ref="AD146:AD177" si="3">_xlfn.NORM.DIST(AC146,$AF$52,$AF$51,0)</f>
        <v>2.8321692267531148E-3</v>
      </c>
    </row>
    <row r="147" spans="1:30" ht="15.75" customHeight="1">
      <c r="A147" s="47" t="s">
        <v>197</v>
      </c>
      <c r="B147" s="35">
        <v>0.41666666666666669</v>
      </c>
      <c r="C147" s="46" t="s">
        <v>196</v>
      </c>
      <c r="D147" s="48">
        <v>398</v>
      </c>
      <c r="E147" s="49">
        <v>4</v>
      </c>
      <c r="F147" s="49">
        <v>30</v>
      </c>
      <c r="G147" s="49">
        <v>26</v>
      </c>
      <c r="H147" s="48">
        <v>422</v>
      </c>
      <c r="I147" s="48">
        <v>3</v>
      </c>
      <c r="Q147">
        <v>97</v>
      </c>
      <c r="R147">
        <v>144.22735034960499</v>
      </c>
      <c r="S147">
        <v>-39.22735034960499</v>
      </c>
      <c r="AC147">
        <v>50.965426367121836</v>
      </c>
      <c r="AD147">
        <f t="shared" si="3"/>
        <v>2.8273150022714417E-3</v>
      </c>
    </row>
    <row r="148" spans="1:30" ht="15.75" customHeight="1">
      <c r="A148" s="45" t="s">
        <v>197</v>
      </c>
      <c r="B148" s="42">
        <v>0.625</v>
      </c>
      <c r="C148" s="41" t="s">
        <v>198</v>
      </c>
      <c r="D148" s="39">
        <v>515</v>
      </c>
      <c r="E148" s="40">
        <v>34</v>
      </c>
      <c r="F148" s="40">
        <v>27</v>
      </c>
      <c r="G148" s="40">
        <v>32</v>
      </c>
      <c r="H148" s="39">
        <v>0</v>
      </c>
      <c r="I148" s="39">
        <v>9</v>
      </c>
      <c r="Q148">
        <v>98</v>
      </c>
      <c r="R148">
        <v>286.1089253100742</v>
      </c>
      <c r="S148">
        <v>13.891074689925802</v>
      </c>
      <c r="AC148">
        <v>50.965426367121836</v>
      </c>
      <c r="AD148">
        <f t="shared" si="3"/>
        <v>2.8273150022714417E-3</v>
      </c>
    </row>
    <row r="149" spans="1:30" ht="15.75" customHeight="1">
      <c r="A149" s="45" t="s">
        <v>197</v>
      </c>
      <c r="B149" s="42">
        <v>0.625</v>
      </c>
      <c r="C149" s="41" t="s">
        <v>199</v>
      </c>
      <c r="D149" s="39">
        <v>230</v>
      </c>
      <c r="E149" s="40">
        <v>29</v>
      </c>
      <c r="F149" s="40">
        <v>11</v>
      </c>
      <c r="G149" s="40">
        <v>3</v>
      </c>
      <c r="H149" s="39">
        <v>160</v>
      </c>
      <c r="I149" s="39">
        <v>0</v>
      </c>
      <c r="Q149">
        <v>99</v>
      </c>
      <c r="R149">
        <v>248.06155311843773</v>
      </c>
      <c r="S149">
        <v>-52.061553118437729</v>
      </c>
      <c r="AC149">
        <v>50.980436750452327</v>
      </c>
      <c r="AD149">
        <f t="shared" si="3"/>
        <v>2.8271892838006266E-3</v>
      </c>
    </row>
    <row r="150" spans="1:30" ht="15.75" customHeight="1">
      <c r="A150" s="45" t="s">
        <v>197</v>
      </c>
      <c r="B150" s="37">
        <v>0.875</v>
      </c>
      <c r="C150" s="41" t="s">
        <v>200</v>
      </c>
      <c r="D150" s="39">
        <v>431</v>
      </c>
      <c r="E150" s="40">
        <v>43</v>
      </c>
      <c r="F150" s="40">
        <v>21</v>
      </c>
      <c r="G150" s="40">
        <v>17</v>
      </c>
      <c r="H150" s="39">
        <v>625</v>
      </c>
      <c r="I150" s="39">
        <v>1</v>
      </c>
      <c r="Q150">
        <v>100</v>
      </c>
      <c r="R150">
        <v>146.60635817504846</v>
      </c>
      <c r="S150">
        <v>-66.606358175048456</v>
      </c>
      <c r="AC150">
        <v>59.054098771506276</v>
      </c>
      <c r="AD150">
        <f t="shared" si="3"/>
        <v>2.7551163672159067E-3</v>
      </c>
    </row>
    <row r="151" spans="1:30" ht="15.75" customHeight="1">
      <c r="A151" s="45" t="s">
        <v>201</v>
      </c>
      <c r="B151" s="37">
        <v>0.375</v>
      </c>
      <c r="C151" s="42" t="s">
        <v>202</v>
      </c>
      <c r="D151" s="39">
        <v>540</v>
      </c>
      <c r="E151" s="40">
        <v>4</v>
      </c>
      <c r="F151" s="40">
        <v>54</v>
      </c>
      <c r="G151" s="40">
        <v>10</v>
      </c>
      <c r="H151" s="39">
        <v>520</v>
      </c>
      <c r="I151" s="39">
        <v>2</v>
      </c>
      <c r="Q151">
        <v>101</v>
      </c>
      <c r="R151">
        <v>413.72540201733347</v>
      </c>
      <c r="S151">
        <v>126.27459798266653</v>
      </c>
      <c r="AC151">
        <v>59.054098771506276</v>
      </c>
      <c r="AD151">
        <f t="shared" si="3"/>
        <v>2.7551163672159067E-3</v>
      </c>
    </row>
    <row r="152" spans="1:30" ht="15.75" customHeight="1">
      <c r="A152" s="45" t="s">
        <v>201</v>
      </c>
      <c r="B152" s="37">
        <v>0.41666666666666669</v>
      </c>
      <c r="C152" s="41" t="s">
        <v>203</v>
      </c>
      <c r="D152" s="39">
        <v>159</v>
      </c>
      <c r="E152" s="40">
        <v>26</v>
      </c>
      <c r="F152" s="40">
        <v>4</v>
      </c>
      <c r="G152" s="40">
        <v>5</v>
      </c>
      <c r="H152" s="39">
        <v>0</v>
      </c>
      <c r="I152" s="39">
        <v>3</v>
      </c>
      <c r="Q152">
        <v>102</v>
      </c>
      <c r="R152">
        <v>125.07442435051921</v>
      </c>
      <c r="S152">
        <v>-61.074424350519209</v>
      </c>
      <c r="AC152">
        <v>63.200572446049989</v>
      </c>
      <c r="AD152">
        <f t="shared" si="3"/>
        <v>2.7148004611701258E-3</v>
      </c>
    </row>
    <row r="153" spans="1:30" ht="15.75" customHeight="1">
      <c r="A153" s="45" t="s">
        <v>201</v>
      </c>
      <c r="B153" s="37">
        <v>0.45833333333333298</v>
      </c>
      <c r="C153" s="41" t="s">
        <v>204</v>
      </c>
      <c r="D153" s="39">
        <v>110</v>
      </c>
      <c r="E153" s="40">
        <v>12</v>
      </c>
      <c r="F153" s="40">
        <v>7</v>
      </c>
      <c r="G153" s="40">
        <v>1</v>
      </c>
      <c r="H153" s="39">
        <v>0</v>
      </c>
      <c r="I153" s="39">
        <v>0</v>
      </c>
      <c r="Q153">
        <v>103</v>
      </c>
      <c r="R153">
        <v>192.81720859145406</v>
      </c>
      <c r="S153">
        <v>-53.817208591454062</v>
      </c>
      <c r="AC153">
        <v>63.200572446049989</v>
      </c>
      <c r="AD153">
        <f t="shared" si="3"/>
        <v>2.7148004611701258E-3</v>
      </c>
    </row>
    <row r="154" spans="1:30" ht="15.75" customHeight="1">
      <c r="A154" s="45" t="s">
        <v>201</v>
      </c>
      <c r="B154" s="37">
        <v>0.54166666666666663</v>
      </c>
      <c r="C154" s="36" t="s">
        <v>205</v>
      </c>
      <c r="D154" s="50">
        <v>261</v>
      </c>
      <c r="E154" s="50">
        <v>3</v>
      </c>
      <c r="F154" s="50">
        <v>21</v>
      </c>
      <c r="G154" s="50">
        <v>13</v>
      </c>
      <c r="H154" s="50">
        <v>912</v>
      </c>
      <c r="I154" s="50">
        <v>0</v>
      </c>
      <c r="Q154">
        <v>104</v>
      </c>
      <c r="R154">
        <v>434.79109132022472</v>
      </c>
      <c r="S154">
        <v>139.20890867977528</v>
      </c>
      <c r="AC154">
        <v>63.200572446049989</v>
      </c>
      <c r="AD154">
        <f t="shared" si="3"/>
        <v>2.7148004611701258E-3</v>
      </c>
    </row>
    <row r="155" spans="1:30" ht="15.75" customHeight="1">
      <c r="A155" s="45" t="s">
        <v>201</v>
      </c>
      <c r="B155" s="37">
        <v>0.54166666666666663</v>
      </c>
      <c r="C155" s="36" t="s">
        <v>205</v>
      </c>
      <c r="D155" s="50">
        <v>261</v>
      </c>
      <c r="E155" s="50">
        <v>3</v>
      </c>
      <c r="F155" s="50">
        <v>21</v>
      </c>
      <c r="G155" s="50">
        <v>13</v>
      </c>
      <c r="H155" s="50">
        <v>912</v>
      </c>
      <c r="I155" s="50">
        <v>0</v>
      </c>
      <c r="Q155">
        <v>105</v>
      </c>
      <c r="R155">
        <v>256.75063838674106</v>
      </c>
      <c r="S155">
        <v>13.249361613258941</v>
      </c>
      <c r="AC155">
        <v>69.750623538117111</v>
      </c>
      <c r="AD155">
        <f t="shared" si="3"/>
        <v>2.646895322128084E-3</v>
      </c>
    </row>
    <row r="156" spans="1:30" ht="15.75" customHeight="1">
      <c r="A156" s="45" t="s">
        <v>201</v>
      </c>
      <c r="B156" s="37">
        <v>0.54166666666666663</v>
      </c>
      <c r="C156" s="36" t="s">
        <v>206</v>
      </c>
      <c r="D156" s="50">
        <v>77</v>
      </c>
      <c r="E156" s="50">
        <v>17</v>
      </c>
      <c r="F156" s="50">
        <v>0</v>
      </c>
      <c r="G156" s="50">
        <v>2</v>
      </c>
      <c r="H156" s="50">
        <v>6</v>
      </c>
      <c r="I156" s="50">
        <v>1</v>
      </c>
      <c r="Q156">
        <v>106</v>
      </c>
      <c r="R156">
        <v>162.36633261940048</v>
      </c>
      <c r="S156">
        <v>-63.366332619400481</v>
      </c>
      <c r="AC156">
        <v>80.922430097988979</v>
      </c>
      <c r="AD156">
        <f t="shared" si="3"/>
        <v>2.5203661113857101E-3</v>
      </c>
    </row>
    <row r="157" spans="1:30" ht="15.75" customHeight="1">
      <c r="A157" s="45" t="s">
        <v>201</v>
      </c>
      <c r="B157" s="37">
        <v>0.875</v>
      </c>
      <c r="C157" s="36" t="s">
        <v>207</v>
      </c>
      <c r="D157" s="50">
        <v>400</v>
      </c>
      <c r="E157" s="50">
        <v>66</v>
      </c>
      <c r="F157" s="50">
        <v>10</v>
      </c>
      <c r="G157" s="50">
        <v>18</v>
      </c>
      <c r="H157" s="50">
        <v>280</v>
      </c>
      <c r="I157" s="50">
        <v>20</v>
      </c>
      <c r="Q157">
        <v>107</v>
      </c>
      <c r="R157">
        <v>220.94632259269235</v>
      </c>
      <c r="S157">
        <v>5.0536774073076458</v>
      </c>
      <c r="AC157">
        <v>82.319971061707633</v>
      </c>
      <c r="AD157">
        <f t="shared" si="3"/>
        <v>2.5036856822783131E-3</v>
      </c>
    </row>
    <row r="158" spans="1:30" ht="15.75" customHeight="1">
      <c r="A158" s="45" t="s">
        <v>201</v>
      </c>
      <c r="B158" s="37">
        <v>0.875</v>
      </c>
      <c r="C158" s="36" t="s">
        <v>208</v>
      </c>
      <c r="D158" s="50">
        <v>260</v>
      </c>
      <c r="E158" s="50">
        <v>20</v>
      </c>
      <c r="F158" s="50">
        <v>14</v>
      </c>
      <c r="G158" s="50">
        <v>12</v>
      </c>
      <c r="H158" s="50">
        <v>260</v>
      </c>
      <c r="I158" s="50">
        <v>20</v>
      </c>
      <c r="Q158">
        <v>108</v>
      </c>
      <c r="R158">
        <v>303.76697511801797</v>
      </c>
      <c r="S158">
        <v>-13.766975118017967</v>
      </c>
      <c r="AC158">
        <v>89.16256531846193</v>
      </c>
      <c r="AD158">
        <f t="shared" si="3"/>
        <v>2.4196103459183482E-3</v>
      </c>
    </row>
    <row r="159" spans="1:30" ht="15.75" customHeight="1">
      <c r="A159" s="45" t="s">
        <v>201</v>
      </c>
      <c r="B159" s="37">
        <v>0.875</v>
      </c>
      <c r="C159" s="36" t="s">
        <v>209</v>
      </c>
      <c r="D159" s="50">
        <v>219</v>
      </c>
      <c r="E159" s="50">
        <v>37</v>
      </c>
      <c r="F159" s="50">
        <v>4</v>
      </c>
      <c r="G159" s="50">
        <v>8</v>
      </c>
      <c r="H159" s="50">
        <v>9</v>
      </c>
      <c r="I159" s="50">
        <v>1</v>
      </c>
      <c r="Q159">
        <v>109</v>
      </c>
      <c r="R159">
        <v>588.03457363287816</v>
      </c>
      <c r="S159">
        <v>50.965426367121836</v>
      </c>
      <c r="AC159">
        <v>107.32888787963677</v>
      </c>
      <c r="AD159">
        <f t="shared" si="3"/>
        <v>2.1807366006624208E-3</v>
      </c>
    </row>
    <row r="160" spans="1:30" ht="15.75" customHeight="1">
      <c r="A160" s="45" t="s">
        <v>201</v>
      </c>
      <c r="B160" s="37">
        <v>0.875</v>
      </c>
      <c r="C160" s="36" t="s">
        <v>210</v>
      </c>
      <c r="D160" s="50">
        <v>135</v>
      </c>
      <c r="E160" s="50">
        <v>2</v>
      </c>
      <c r="F160" s="50">
        <v>2</v>
      </c>
      <c r="G160" s="50">
        <v>27</v>
      </c>
      <c r="H160" s="50">
        <v>0</v>
      </c>
      <c r="I160" s="50">
        <v>0</v>
      </c>
      <c r="Q160">
        <v>110</v>
      </c>
      <c r="R160">
        <v>332.62528779715478</v>
      </c>
      <c r="S160">
        <v>-59.625287797154783</v>
      </c>
      <c r="AC160">
        <v>107.52066604084246</v>
      </c>
      <c r="AD160">
        <f t="shared" si="3"/>
        <v>2.1781211390203021E-3</v>
      </c>
    </row>
    <row r="161" spans="1:30" ht="15.75" customHeight="1">
      <c r="A161" s="45" t="s">
        <v>211</v>
      </c>
      <c r="B161" s="37">
        <v>0.375</v>
      </c>
      <c r="C161" s="36" t="s">
        <v>212</v>
      </c>
      <c r="D161" s="50">
        <v>486</v>
      </c>
      <c r="E161" s="50">
        <v>58</v>
      </c>
      <c r="F161" s="50">
        <v>25</v>
      </c>
      <c r="G161" s="50">
        <v>6</v>
      </c>
      <c r="H161" s="50">
        <v>0</v>
      </c>
      <c r="I161" s="50">
        <v>32</v>
      </c>
      <c r="Q161">
        <v>111</v>
      </c>
      <c r="R161">
        <v>293.18864267797909</v>
      </c>
      <c r="S161">
        <v>-32.18864267797909</v>
      </c>
      <c r="AC161">
        <v>108.23883971627833</v>
      </c>
      <c r="AD161">
        <f t="shared" si="3"/>
        <v>2.1683132010152074E-3</v>
      </c>
    </row>
    <row r="162" spans="1:30" ht="15.75" customHeight="1">
      <c r="A162" s="45" t="s">
        <v>211</v>
      </c>
      <c r="B162" s="37">
        <v>0.45833333333333331</v>
      </c>
      <c r="C162" s="36" t="s">
        <v>213</v>
      </c>
      <c r="D162" s="50">
        <v>299</v>
      </c>
      <c r="E162" s="50">
        <v>3</v>
      </c>
      <c r="F162" s="50">
        <v>23</v>
      </c>
      <c r="G162" s="50">
        <v>20</v>
      </c>
      <c r="H162" s="50">
        <v>317</v>
      </c>
      <c r="I162" s="50">
        <v>2</v>
      </c>
      <c r="Q162">
        <v>112</v>
      </c>
      <c r="R162">
        <v>673.5646475850242</v>
      </c>
      <c r="S162">
        <v>46.435352414975796</v>
      </c>
      <c r="AC162">
        <v>109.54701616918328</v>
      </c>
      <c r="AD162">
        <f t="shared" si="3"/>
        <v>2.1503947035065984E-3</v>
      </c>
    </row>
    <row r="163" spans="1:30" ht="15.75" customHeight="1">
      <c r="A163" s="45" t="s">
        <v>211</v>
      </c>
      <c r="B163" s="37">
        <v>0.625</v>
      </c>
      <c r="C163" s="36" t="s">
        <v>214</v>
      </c>
      <c r="D163" s="50">
        <v>574</v>
      </c>
      <c r="E163" s="50">
        <v>117</v>
      </c>
      <c r="F163" s="50">
        <v>2</v>
      </c>
      <c r="G163" s="50">
        <v>19</v>
      </c>
      <c r="H163" s="50">
        <v>1.08</v>
      </c>
      <c r="I163" s="50">
        <v>3</v>
      </c>
      <c r="Q163">
        <v>113</v>
      </c>
      <c r="R163">
        <v>426.99846794397911</v>
      </c>
      <c r="S163">
        <v>160.00153205602089</v>
      </c>
      <c r="AC163">
        <v>120.81583412203366</v>
      </c>
      <c r="AD163">
        <f t="shared" si="3"/>
        <v>1.9937827000868166E-3</v>
      </c>
    </row>
    <row r="164" spans="1:30" ht="15.75" customHeight="1">
      <c r="A164" s="45" t="s">
        <v>211</v>
      </c>
      <c r="B164" s="37">
        <v>0.79166666666666663</v>
      </c>
      <c r="C164" s="36" t="s">
        <v>215</v>
      </c>
      <c r="D164" s="50">
        <v>190</v>
      </c>
      <c r="E164" s="50">
        <v>30</v>
      </c>
      <c r="F164" s="50">
        <v>4</v>
      </c>
      <c r="G164" s="50">
        <v>8</v>
      </c>
      <c r="H164" s="50">
        <v>600</v>
      </c>
      <c r="I164" s="50">
        <v>10</v>
      </c>
      <c r="Q164">
        <v>114</v>
      </c>
      <c r="R164">
        <v>249.9000851987411</v>
      </c>
      <c r="S164">
        <v>-18.900085198741095</v>
      </c>
      <c r="AC164">
        <v>125.40592757225471</v>
      </c>
      <c r="AD164">
        <f t="shared" si="3"/>
        <v>1.9292050018771124E-3</v>
      </c>
    </row>
    <row r="165" spans="1:30" ht="15.75" customHeight="1">
      <c r="A165" s="45" t="s">
        <v>216</v>
      </c>
      <c r="B165" s="37">
        <v>0.33333333333333331</v>
      </c>
      <c r="C165" s="36" t="s">
        <v>217</v>
      </c>
      <c r="D165" s="36">
        <v>600</v>
      </c>
      <c r="E165" s="36">
        <v>120</v>
      </c>
      <c r="F165" s="36">
        <v>4</v>
      </c>
      <c r="G165" s="36">
        <v>20</v>
      </c>
      <c r="H165" s="36">
        <v>0</v>
      </c>
      <c r="I165" s="36">
        <v>0</v>
      </c>
      <c r="Q165">
        <v>115</v>
      </c>
      <c r="R165">
        <v>588.03457363287816</v>
      </c>
      <c r="S165">
        <v>50.965426367121836</v>
      </c>
      <c r="AC165">
        <v>125.40592757225471</v>
      </c>
      <c r="AD165">
        <f t="shared" si="3"/>
        <v>1.9292050018771124E-3</v>
      </c>
    </row>
    <row r="166" spans="1:30" ht="15.75" customHeight="1">
      <c r="A166" s="45" t="s">
        <v>216</v>
      </c>
      <c r="B166" s="37">
        <v>0.33333333333333331</v>
      </c>
      <c r="C166" s="36" t="s">
        <v>218</v>
      </c>
      <c r="D166" s="36">
        <v>336</v>
      </c>
      <c r="E166" s="36">
        <v>0</v>
      </c>
      <c r="F166" s="36">
        <v>22</v>
      </c>
      <c r="G166" s="36">
        <v>33</v>
      </c>
      <c r="H166" s="36">
        <v>276</v>
      </c>
      <c r="I166" s="36">
        <v>0</v>
      </c>
      <c r="Q166">
        <v>116</v>
      </c>
      <c r="R166">
        <v>144.22735034960499</v>
      </c>
      <c r="S166">
        <v>-39.22735034960499</v>
      </c>
      <c r="AC166">
        <v>126.27459798266653</v>
      </c>
      <c r="AD166">
        <f t="shared" si="3"/>
        <v>1.9169558914066927E-3</v>
      </c>
    </row>
    <row r="167" spans="1:30" ht="15.75" customHeight="1">
      <c r="A167" s="45" t="s">
        <v>216</v>
      </c>
      <c r="B167" s="37">
        <v>0.33333333333333331</v>
      </c>
      <c r="C167" s="36" t="s">
        <v>219</v>
      </c>
      <c r="D167" s="36">
        <v>100</v>
      </c>
      <c r="E167" s="36">
        <v>8</v>
      </c>
      <c r="F167" s="36">
        <v>3</v>
      </c>
      <c r="G167" s="36">
        <v>12</v>
      </c>
      <c r="H167" s="36">
        <v>680</v>
      </c>
      <c r="I167" s="36">
        <v>0</v>
      </c>
      <c r="Q167">
        <v>117</v>
      </c>
      <c r="R167">
        <v>413.72540201733347</v>
      </c>
      <c r="S167">
        <v>126.27459798266653</v>
      </c>
      <c r="AC167">
        <v>126.27459798266653</v>
      </c>
      <c r="AD167">
        <f t="shared" si="3"/>
        <v>1.9169558914066927E-3</v>
      </c>
    </row>
    <row r="168" spans="1:30" ht="15.75" customHeight="1">
      <c r="A168" s="45" t="s">
        <v>216</v>
      </c>
      <c r="B168" s="37">
        <v>0.625</v>
      </c>
      <c r="C168" s="36" t="s">
        <v>220</v>
      </c>
      <c r="D168" s="36">
        <v>83</v>
      </c>
      <c r="E168" s="36">
        <v>7</v>
      </c>
      <c r="F168" s="36">
        <v>3</v>
      </c>
      <c r="G168" s="36">
        <v>69</v>
      </c>
      <c r="H168" s="36">
        <v>2</v>
      </c>
      <c r="I168" s="36">
        <v>0</v>
      </c>
      <c r="Q168">
        <v>118</v>
      </c>
      <c r="R168">
        <v>147.7231560551549</v>
      </c>
      <c r="S168">
        <v>-57.723156055154902</v>
      </c>
      <c r="AC168">
        <v>126.27459798266653</v>
      </c>
      <c r="AD168">
        <f t="shared" si="3"/>
        <v>1.9169558914066927E-3</v>
      </c>
    </row>
    <row r="169" spans="1:30" ht="15.75" customHeight="1">
      <c r="A169" s="45" t="s">
        <v>216</v>
      </c>
      <c r="B169" s="37">
        <v>0.625</v>
      </c>
      <c r="C169" s="36" t="s">
        <v>221</v>
      </c>
      <c r="D169" s="36">
        <v>16</v>
      </c>
      <c r="E169" s="36">
        <v>4</v>
      </c>
      <c r="F169" s="36">
        <v>0</v>
      </c>
      <c r="G169" s="36">
        <v>0</v>
      </c>
      <c r="H169" s="36">
        <v>28</v>
      </c>
      <c r="I169" s="36">
        <v>2</v>
      </c>
      <c r="Q169">
        <v>119</v>
      </c>
      <c r="R169">
        <v>365.67314990024312</v>
      </c>
      <c r="S169">
        <v>32.326850099756882</v>
      </c>
      <c r="AC169">
        <v>139.20890867977528</v>
      </c>
      <c r="AD169">
        <f t="shared" si="3"/>
        <v>1.7344436412311129E-3</v>
      </c>
    </row>
    <row r="170" spans="1:30" ht="15.75" customHeight="1">
      <c r="A170" s="45" t="s">
        <v>216</v>
      </c>
      <c r="B170" s="37">
        <v>0.625</v>
      </c>
      <c r="C170" s="36" t="s">
        <v>222</v>
      </c>
      <c r="D170" s="36">
        <v>1.08</v>
      </c>
      <c r="E170" s="36">
        <v>258</v>
      </c>
      <c r="F170" s="36">
        <v>0</v>
      </c>
      <c r="G170" s="36">
        <v>18</v>
      </c>
      <c r="H170" s="36">
        <v>0</v>
      </c>
      <c r="I170" s="36">
        <v>18</v>
      </c>
      <c r="Q170">
        <v>120</v>
      </c>
      <c r="R170">
        <v>198.49589496578471</v>
      </c>
      <c r="S170">
        <v>31.504105034215286</v>
      </c>
      <c r="AC170">
        <v>151.08199447841668</v>
      </c>
      <c r="AD170">
        <f t="shared" si="3"/>
        <v>1.5687003932047074E-3</v>
      </c>
    </row>
    <row r="171" spans="1:30" ht="15.75" customHeight="1">
      <c r="A171" s="45" t="s">
        <v>216</v>
      </c>
      <c r="B171" s="37">
        <v>0.875</v>
      </c>
      <c r="C171" s="36" t="s">
        <v>223</v>
      </c>
      <c r="D171" s="36">
        <v>65</v>
      </c>
      <c r="E171" s="36">
        <v>5</v>
      </c>
      <c r="F171" s="36">
        <v>4</v>
      </c>
      <c r="G171" s="36">
        <v>3</v>
      </c>
      <c r="H171" s="36">
        <v>65</v>
      </c>
      <c r="I171" s="36">
        <v>5</v>
      </c>
      <c r="Q171">
        <v>121</v>
      </c>
      <c r="R171">
        <v>580.83743468153807</v>
      </c>
      <c r="S171">
        <v>89.16256531846193</v>
      </c>
      <c r="AC171">
        <v>151.08199447841668</v>
      </c>
      <c r="AD171">
        <f t="shared" si="3"/>
        <v>1.5687003932047074E-3</v>
      </c>
    </row>
    <row r="172" spans="1:30" ht="15.75" customHeight="1">
      <c r="A172" s="45" t="s">
        <v>216</v>
      </c>
      <c r="B172" s="37">
        <v>0.875</v>
      </c>
      <c r="C172" s="36" t="s">
        <v>207</v>
      </c>
      <c r="D172" s="36">
        <v>400</v>
      </c>
      <c r="E172" s="36">
        <v>66</v>
      </c>
      <c r="F172" s="36">
        <v>10</v>
      </c>
      <c r="G172" s="36">
        <v>18</v>
      </c>
      <c r="H172" s="36">
        <v>280</v>
      </c>
      <c r="I172" s="36">
        <v>20</v>
      </c>
      <c r="Q172">
        <v>122</v>
      </c>
      <c r="R172">
        <v>496.79942755395001</v>
      </c>
      <c r="S172">
        <v>63.200572446049989</v>
      </c>
      <c r="AC172">
        <v>151.08199447841668</v>
      </c>
      <c r="AD172">
        <f t="shared" si="3"/>
        <v>1.5687003932047074E-3</v>
      </c>
    </row>
    <row r="173" spans="1:30" ht="15.75" customHeight="1">
      <c r="A173" s="45" t="s">
        <v>228</v>
      </c>
      <c r="B173" s="37">
        <v>0.625</v>
      </c>
      <c r="C173" s="36" t="s">
        <v>224</v>
      </c>
      <c r="D173" s="36">
        <v>720</v>
      </c>
      <c r="E173" s="36">
        <v>172</v>
      </c>
      <c r="F173" s="36">
        <v>0</v>
      </c>
      <c r="G173" s="36">
        <v>12</v>
      </c>
      <c r="H173" s="36">
        <v>0</v>
      </c>
      <c r="I173" s="36">
        <v>12</v>
      </c>
      <c r="Q173">
        <v>123</v>
      </c>
      <c r="R173">
        <v>238.37968257045662</v>
      </c>
      <c r="S173">
        <v>-28.379682570456623</v>
      </c>
      <c r="AC173">
        <v>160.00153205602089</v>
      </c>
      <c r="AD173">
        <f t="shared" si="3"/>
        <v>1.4468383613670363E-3</v>
      </c>
    </row>
    <row r="174" spans="1:30" ht="15.75" customHeight="1">
      <c r="A174" s="45" t="s">
        <v>228</v>
      </c>
      <c r="B174" s="37">
        <v>0.625</v>
      </c>
      <c r="C174" s="36" t="s">
        <v>225</v>
      </c>
      <c r="D174" s="36">
        <v>99</v>
      </c>
      <c r="E174" s="36">
        <v>0</v>
      </c>
      <c r="F174" s="36">
        <v>1</v>
      </c>
      <c r="G174" s="36">
        <v>23</v>
      </c>
      <c r="H174" s="36">
        <v>0</v>
      </c>
      <c r="I174" s="36">
        <v>0</v>
      </c>
      <c r="Q174">
        <v>124</v>
      </c>
      <c r="R174">
        <v>193.74011648976051</v>
      </c>
      <c r="S174">
        <v>-23.74011648976051</v>
      </c>
      <c r="AC174">
        <v>161.82344642920998</v>
      </c>
      <c r="AD174">
        <f t="shared" si="3"/>
        <v>1.4223232631595409E-3</v>
      </c>
    </row>
    <row r="175" spans="1:30" ht="15.75" customHeight="1">
      <c r="A175" s="45" t="s">
        <v>228</v>
      </c>
      <c r="B175" s="37">
        <v>0.625</v>
      </c>
      <c r="C175" s="36" t="s">
        <v>226</v>
      </c>
      <c r="D175" s="36">
        <v>360</v>
      </c>
      <c r="E175" s="36">
        <v>86</v>
      </c>
      <c r="F175" s="36">
        <v>0</v>
      </c>
      <c r="G175" s="36">
        <v>6</v>
      </c>
      <c r="H175" s="36">
        <v>0</v>
      </c>
      <c r="I175" s="36">
        <v>6</v>
      </c>
      <c r="Q175">
        <v>125</v>
      </c>
      <c r="R175">
        <v>209.42591996440783</v>
      </c>
      <c r="S175">
        <v>0.57408003559217491</v>
      </c>
      <c r="AC175">
        <v>162.87745125804645</v>
      </c>
      <c r="AD175">
        <f t="shared" si="3"/>
        <v>1.4082064388048216E-3</v>
      </c>
    </row>
    <row r="176" spans="1:30" ht="15.75" customHeight="1">
      <c r="A176" s="45" t="s">
        <v>228</v>
      </c>
      <c r="B176" s="37">
        <v>0.79166666666666663</v>
      </c>
      <c r="C176" s="36" t="s">
        <v>227</v>
      </c>
      <c r="D176" s="36">
        <v>380</v>
      </c>
      <c r="E176" s="36">
        <v>16</v>
      </c>
      <c r="F176" s="36">
        <v>32</v>
      </c>
      <c r="G176" s="36">
        <v>14</v>
      </c>
      <c r="H176" s="36">
        <v>270</v>
      </c>
      <c r="I176" s="36">
        <v>6</v>
      </c>
      <c r="Q176">
        <v>126</v>
      </c>
      <c r="R176">
        <v>438.6041671624846</v>
      </c>
      <c r="S176">
        <v>4.3958328375153997</v>
      </c>
      <c r="AC176">
        <v>173.32888787963677</v>
      </c>
      <c r="AD176">
        <f t="shared" si="3"/>
        <v>1.2711197545288645E-3</v>
      </c>
    </row>
    <row r="177" spans="1:30" ht="15.75" customHeight="1">
      <c r="A177" s="45" t="s">
        <v>228</v>
      </c>
      <c r="B177" s="37">
        <v>0.79166666666666663</v>
      </c>
      <c r="C177" s="36" t="s">
        <v>223</v>
      </c>
      <c r="D177" s="36">
        <v>65</v>
      </c>
      <c r="E177" s="36">
        <v>5</v>
      </c>
      <c r="F177" s="36">
        <v>4</v>
      </c>
      <c r="G177" s="36">
        <v>3</v>
      </c>
      <c r="H177" s="36">
        <v>65</v>
      </c>
      <c r="I177" s="36">
        <v>5</v>
      </c>
      <c r="Q177">
        <v>127</v>
      </c>
      <c r="R177">
        <v>488.91800552158332</v>
      </c>
      <c r="S177">
        <v>151.08199447841668</v>
      </c>
      <c r="AC177">
        <v>188.13774937065887</v>
      </c>
      <c r="AD177">
        <f t="shared" si="3"/>
        <v>1.0874780723447626E-3</v>
      </c>
    </row>
    <row r="178" spans="1:30" ht="15.75" customHeight="1">
      <c r="A178" s="47" t="s">
        <v>229</v>
      </c>
      <c r="B178" s="37">
        <v>0.45833333333333331</v>
      </c>
      <c r="C178" s="36" t="s">
        <v>205</v>
      </c>
      <c r="D178" s="36">
        <v>261</v>
      </c>
      <c r="E178" s="36">
        <v>3</v>
      </c>
      <c r="F178" s="36">
        <v>21</v>
      </c>
      <c r="G178" s="36">
        <v>13</v>
      </c>
      <c r="H178" s="36">
        <v>912</v>
      </c>
      <c r="I178" s="36">
        <v>0</v>
      </c>
      <c r="Q178">
        <v>128</v>
      </c>
      <c r="R178">
        <v>413.60734798837962</v>
      </c>
      <c r="S178">
        <v>-64.607347988379615</v>
      </c>
      <c r="AC178">
        <v>209.35916280161678</v>
      </c>
      <c r="AD178">
        <f t="shared" ref="AD178:AD181" si="4">_xlfn.NORM.DIST(AC178,$AF$52,$AF$51,0)</f>
        <v>8.5039125302932247E-4</v>
      </c>
    </row>
    <row r="179" spans="1:30" ht="15.75" customHeight="1">
      <c r="A179" s="47" t="s">
        <v>229</v>
      </c>
      <c r="B179" s="37">
        <v>0.58333333333333337</v>
      </c>
      <c r="C179" s="36" t="s">
        <v>230</v>
      </c>
      <c r="D179" s="36">
        <v>313</v>
      </c>
      <c r="E179" s="36">
        <v>20</v>
      </c>
      <c r="F179" s="36">
        <v>20</v>
      </c>
      <c r="G179" s="36">
        <v>15</v>
      </c>
      <c r="H179" s="36">
        <v>600</v>
      </c>
      <c r="I179" s="36">
        <v>0</v>
      </c>
      <c r="Q179">
        <v>129</v>
      </c>
      <c r="R179">
        <v>143.2038254753451</v>
      </c>
      <c r="S179">
        <v>-63.203825475345099</v>
      </c>
      <c r="AC179">
        <v>220.32888787963677</v>
      </c>
      <c r="AD179">
        <f t="shared" si="4"/>
        <v>7.4119946063946505E-4</v>
      </c>
    </row>
    <row r="180" spans="1:30" ht="15.75" customHeight="1">
      <c r="A180" s="47" t="s">
        <v>229</v>
      </c>
      <c r="B180" s="37">
        <v>0.58333333333333337</v>
      </c>
      <c r="C180" s="36" t="s">
        <v>231</v>
      </c>
      <c r="D180" s="36">
        <v>196</v>
      </c>
      <c r="E180" s="36">
        <v>0</v>
      </c>
      <c r="F180" s="36">
        <v>2</v>
      </c>
      <c r="G180" s="36">
        <v>46</v>
      </c>
      <c r="H180" s="36">
        <v>0</v>
      </c>
      <c r="I180" s="36">
        <v>0</v>
      </c>
      <c r="Q180">
        <v>130</v>
      </c>
      <c r="R180">
        <v>418.61707166741604</v>
      </c>
      <c r="S180">
        <v>50.382928332583958</v>
      </c>
      <c r="AC180">
        <v>238.6938156345991</v>
      </c>
      <c r="AD180">
        <f t="shared" si="4"/>
        <v>5.7967868140489489E-4</v>
      </c>
    </row>
    <row r="181" spans="1:30" ht="15.75" customHeight="1" thickBot="1">
      <c r="A181" s="47" t="s">
        <v>229</v>
      </c>
      <c r="B181" s="37">
        <v>0.58333333333333337</v>
      </c>
      <c r="C181" s="36" t="s">
        <v>231</v>
      </c>
      <c r="D181" s="36">
        <v>196</v>
      </c>
      <c r="E181" s="36">
        <v>0</v>
      </c>
      <c r="F181" s="36">
        <v>2</v>
      </c>
      <c r="G181" s="36">
        <v>46</v>
      </c>
      <c r="H181" s="36">
        <v>0</v>
      </c>
      <c r="I181" s="36">
        <v>0</v>
      </c>
      <c r="Q181">
        <v>131</v>
      </c>
      <c r="R181">
        <v>761.12254874195355</v>
      </c>
      <c r="S181">
        <v>162.87745125804645</v>
      </c>
      <c r="AC181" s="22">
        <v>329.22030808569639</v>
      </c>
      <c r="AD181">
        <f t="shared" si="4"/>
        <v>1.294336214116303E-4</v>
      </c>
    </row>
    <row r="182" spans="1:30" ht="15.75" customHeight="1">
      <c r="A182" s="47" t="s">
        <v>229</v>
      </c>
      <c r="B182" s="37">
        <v>0.58333333333333337</v>
      </c>
      <c r="C182" s="36" t="s">
        <v>232</v>
      </c>
      <c r="D182" s="36">
        <v>900</v>
      </c>
      <c r="E182" s="36">
        <v>215</v>
      </c>
      <c r="F182" s="36">
        <v>0</v>
      </c>
      <c r="G182" s="36">
        <v>15</v>
      </c>
      <c r="H182" s="36">
        <v>0</v>
      </c>
      <c r="I182" s="36">
        <v>15</v>
      </c>
      <c r="Q182">
        <v>132</v>
      </c>
      <c r="R182">
        <v>286.07295841265318</v>
      </c>
      <c r="S182">
        <v>8.927041587346821</v>
      </c>
    </row>
    <row r="183" spans="1:30" ht="15.75" customHeight="1" thickBot="1">
      <c r="A183" s="47" t="s">
        <v>229</v>
      </c>
      <c r="B183" s="51">
        <v>0.875</v>
      </c>
      <c r="C183" s="52" t="s">
        <v>233</v>
      </c>
      <c r="D183" s="52">
        <v>639</v>
      </c>
      <c r="E183" s="52">
        <v>65</v>
      </c>
      <c r="F183" s="52">
        <v>35</v>
      </c>
      <c r="G183" s="52">
        <v>24</v>
      </c>
      <c r="H183" s="52">
        <v>651</v>
      </c>
      <c r="I183" s="52">
        <v>24</v>
      </c>
      <c r="Q183" s="22">
        <v>133</v>
      </c>
      <c r="R183" s="22">
        <v>109.94590122849372</v>
      </c>
      <c r="S183" s="22">
        <v>59.054098771506276</v>
      </c>
    </row>
    <row r="184" spans="1:30" ht="15.75" customHeight="1">
      <c r="A184" s="53">
        <v>44571</v>
      </c>
      <c r="B184" s="37">
        <v>0.41666666666666669</v>
      </c>
      <c r="C184" s="36" t="s">
        <v>234</v>
      </c>
      <c r="D184" s="36">
        <v>105</v>
      </c>
      <c r="E184" s="36">
        <v>27</v>
      </c>
      <c r="F184" s="36">
        <v>0</v>
      </c>
      <c r="G184" s="36">
        <v>1</v>
      </c>
      <c r="H184" s="36">
        <v>0</v>
      </c>
      <c r="I184" s="36">
        <v>14</v>
      </c>
      <c r="S184">
        <f>AVERAGE(S51:S183)</f>
        <v>1.8698493046318427E-14</v>
      </c>
      <c r="T184" s="29" t="s">
        <v>176</v>
      </c>
    </row>
    <row r="185" spans="1:30" ht="15.75" customHeight="1">
      <c r="A185" s="53">
        <v>44571</v>
      </c>
      <c r="B185" s="37">
        <v>0.41666666666666669</v>
      </c>
      <c r="C185" s="36" t="s">
        <v>235</v>
      </c>
      <c r="D185" s="36">
        <v>195</v>
      </c>
      <c r="E185" s="36">
        <v>15</v>
      </c>
      <c r="F185" s="36">
        <v>11</v>
      </c>
      <c r="G185" s="36">
        <v>9</v>
      </c>
      <c r="H185" s="36">
        <v>195</v>
      </c>
      <c r="I185" s="36">
        <v>15</v>
      </c>
    </row>
    <row r="186" spans="1:30" ht="15.75" customHeight="1">
      <c r="A186" s="53">
        <v>44571</v>
      </c>
      <c r="B186" s="37">
        <v>0.41666666666666669</v>
      </c>
      <c r="C186" s="36" t="s">
        <v>236</v>
      </c>
      <c r="D186" s="36">
        <v>210</v>
      </c>
      <c r="E186" s="36">
        <v>6</v>
      </c>
      <c r="F186" s="36">
        <v>17</v>
      </c>
      <c r="G186" s="36">
        <v>8</v>
      </c>
      <c r="H186" s="36">
        <v>140</v>
      </c>
      <c r="I186" s="36">
        <v>3</v>
      </c>
    </row>
    <row r="187" spans="1:30" ht="15.75" customHeight="1">
      <c r="A187" s="53">
        <v>44571</v>
      </c>
      <c r="B187" s="37">
        <v>0.41666666666666669</v>
      </c>
      <c r="C187" s="36" t="s">
        <v>237</v>
      </c>
      <c r="D187" s="36">
        <v>21</v>
      </c>
      <c r="E187" s="36">
        <v>6</v>
      </c>
      <c r="F187" s="36">
        <v>0</v>
      </c>
      <c r="G187" s="36">
        <v>0</v>
      </c>
      <c r="H187" s="36">
        <v>0</v>
      </c>
      <c r="I187" s="36">
        <v>6</v>
      </c>
    </row>
    <row r="188" spans="1:30" ht="15.75" customHeight="1">
      <c r="A188" s="53">
        <v>44571</v>
      </c>
      <c r="B188" s="37">
        <v>0.41666666666666669</v>
      </c>
      <c r="C188" s="36" t="s">
        <v>238</v>
      </c>
      <c r="D188" s="36">
        <v>300</v>
      </c>
      <c r="E188" s="36">
        <v>54</v>
      </c>
      <c r="F188" s="36">
        <v>6</v>
      </c>
      <c r="G188" s="36">
        <v>10</v>
      </c>
      <c r="H188" s="36">
        <v>0</v>
      </c>
      <c r="I188" s="36">
        <v>2</v>
      </c>
    </row>
    <row r="189" spans="1:30" ht="15.75" customHeight="1">
      <c r="A189" s="53">
        <v>44571</v>
      </c>
      <c r="B189" s="37">
        <v>0.41666666666666669</v>
      </c>
      <c r="C189" s="36" t="s">
        <v>239</v>
      </c>
      <c r="D189" s="36">
        <v>168</v>
      </c>
      <c r="E189" s="36">
        <v>19</v>
      </c>
      <c r="F189" s="36">
        <v>10</v>
      </c>
      <c r="G189" s="36">
        <v>0</v>
      </c>
      <c r="H189" s="36">
        <v>0</v>
      </c>
      <c r="I189" s="36">
        <v>0</v>
      </c>
    </row>
    <row r="190" spans="1:30" ht="15.75" customHeight="1">
      <c r="A190" s="53">
        <v>44571</v>
      </c>
      <c r="B190" s="37">
        <v>0.41666666666666669</v>
      </c>
      <c r="C190" s="36" t="s">
        <v>240</v>
      </c>
      <c r="D190" s="36">
        <v>157</v>
      </c>
      <c r="E190" s="36">
        <v>2</v>
      </c>
      <c r="F190" s="36">
        <v>3</v>
      </c>
      <c r="G190" s="36">
        <v>31</v>
      </c>
      <c r="H190" s="36">
        <v>0</v>
      </c>
      <c r="I190" s="36">
        <v>0</v>
      </c>
    </row>
    <row r="191" spans="1:30" ht="15.75" customHeight="1">
      <c r="A191" s="53">
        <v>44571</v>
      </c>
      <c r="B191" s="37">
        <v>0.625</v>
      </c>
      <c r="C191" s="36" t="s">
        <v>241</v>
      </c>
      <c r="D191" s="36">
        <v>139</v>
      </c>
      <c r="E191" s="36">
        <v>0</v>
      </c>
      <c r="F191" s="36">
        <v>1</v>
      </c>
      <c r="G191" s="36">
        <v>32</v>
      </c>
      <c r="H191" s="36">
        <v>0</v>
      </c>
      <c r="I191" s="36">
        <v>0</v>
      </c>
    </row>
    <row r="192" spans="1:30" ht="15.75" customHeight="1">
      <c r="A192" s="53">
        <v>44571</v>
      </c>
      <c r="B192" s="37">
        <v>0.625</v>
      </c>
      <c r="C192" s="36" t="s">
        <v>242</v>
      </c>
      <c r="D192" s="36">
        <v>80</v>
      </c>
      <c r="E192" s="36">
        <v>1</v>
      </c>
      <c r="F192" s="36">
        <v>6</v>
      </c>
      <c r="G192" s="36">
        <v>6</v>
      </c>
      <c r="H192" s="36">
        <v>200</v>
      </c>
      <c r="I192" s="36">
        <v>0</v>
      </c>
    </row>
    <row r="193" spans="1:9" ht="15.75" customHeight="1">
      <c r="A193" s="53">
        <v>44571</v>
      </c>
      <c r="B193" s="37">
        <v>0.625</v>
      </c>
      <c r="C193" s="36" t="s">
        <v>243</v>
      </c>
      <c r="D193" s="36">
        <v>540</v>
      </c>
      <c r="E193" s="36">
        <v>129</v>
      </c>
      <c r="F193" s="36">
        <v>0</v>
      </c>
      <c r="G193" s="36">
        <v>9</v>
      </c>
      <c r="H193" s="36">
        <v>0</v>
      </c>
      <c r="I193" s="36">
        <v>9</v>
      </c>
    </row>
    <row r="194" spans="1:9" ht="15.75" customHeight="1">
      <c r="A194" s="53">
        <v>44571</v>
      </c>
      <c r="B194" s="37">
        <v>0.75</v>
      </c>
      <c r="C194" s="36" t="s">
        <v>244</v>
      </c>
      <c r="D194" s="36">
        <v>64</v>
      </c>
      <c r="E194" s="36">
        <v>9</v>
      </c>
      <c r="F194" s="36">
        <v>3</v>
      </c>
      <c r="G194" s="36">
        <v>1</v>
      </c>
      <c r="H194" s="36">
        <v>20</v>
      </c>
      <c r="I194" s="36">
        <v>0</v>
      </c>
    </row>
    <row r="195" spans="1:9" ht="15.75" customHeight="1">
      <c r="A195" s="53">
        <v>44571</v>
      </c>
      <c r="B195" s="37">
        <v>0.75</v>
      </c>
      <c r="C195" s="36" t="s">
        <v>245</v>
      </c>
      <c r="D195" s="36">
        <v>10</v>
      </c>
      <c r="E195" s="36">
        <v>3</v>
      </c>
      <c r="F195" s="36">
        <v>0</v>
      </c>
      <c r="G195" s="36">
        <v>0</v>
      </c>
      <c r="H195" s="36">
        <v>0</v>
      </c>
      <c r="I195" s="36">
        <v>0</v>
      </c>
    </row>
    <row r="196" spans="1:9" ht="15.75" customHeight="1">
      <c r="A196" s="53">
        <v>44602</v>
      </c>
      <c r="B196" s="37">
        <v>0.45833333333333331</v>
      </c>
      <c r="C196" s="36" t="s">
        <v>214</v>
      </c>
      <c r="D196" s="36">
        <v>574</v>
      </c>
      <c r="E196" s="36">
        <v>117</v>
      </c>
      <c r="F196" s="36">
        <v>2</v>
      </c>
      <c r="G196" s="36">
        <v>19</v>
      </c>
      <c r="H196" s="36">
        <v>1.08</v>
      </c>
      <c r="I196" s="36">
        <v>3</v>
      </c>
    </row>
    <row r="197" spans="1:9" ht="15.75" customHeight="1">
      <c r="A197" s="53">
        <v>44602</v>
      </c>
      <c r="B197" s="37">
        <v>0.45833333333333331</v>
      </c>
      <c r="C197" s="36" t="s">
        <v>246</v>
      </c>
      <c r="D197" s="36">
        <v>225</v>
      </c>
      <c r="E197" s="36">
        <v>45</v>
      </c>
      <c r="F197" s="36">
        <v>2</v>
      </c>
      <c r="G197" s="36">
        <v>8</v>
      </c>
      <c r="H197" s="36">
        <v>0</v>
      </c>
      <c r="I197" s="36">
        <v>0</v>
      </c>
    </row>
    <row r="198" spans="1:9" ht="15.75" customHeight="1">
      <c r="A198" s="53">
        <v>44602</v>
      </c>
      <c r="B198" s="37">
        <v>0.45833333333333331</v>
      </c>
      <c r="C198" s="36" t="s">
        <v>247</v>
      </c>
      <c r="D198" s="36">
        <v>228</v>
      </c>
      <c r="E198" s="36">
        <v>2</v>
      </c>
      <c r="F198" s="36">
        <v>19</v>
      </c>
      <c r="G198" s="36">
        <v>11</v>
      </c>
      <c r="H198" s="36">
        <v>998</v>
      </c>
      <c r="I198" s="36">
        <v>1</v>
      </c>
    </row>
    <row r="199" spans="1:9" ht="15.75" customHeight="1">
      <c r="A199" s="53">
        <v>44602</v>
      </c>
      <c r="B199" s="37">
        <v>0.45833333333333331</v>
      </c>
      <c r="C199" s="36" t="s">
        <v>248</v>
      </c>
      <c r="D199" s="36">
        <v>226</v>
      </c>
      <c r="E199" s="36">
        <v>46</v>
      </c>
      <c r="F199" s="36">
        <v>1</v>
      </c>
      <c r="G199" s="36">
        <v>8</v>
      </c>
      <c r="H199" s="36">
        <v>0</v>
      </c>
      <c r="I199" s="36">
        <v>2</v>
      </c>
    </row>
    <row r="200" spans="1:9" ht="15.75" customHeight="1">
      <c r="A200" s="53">
        <v>44602</v>
      </c>
      <c r="B200" s="37">
        <v>0.70833333333333337</v>
      </c>
      <c r="C200" s="36" t="s">
        <v>249</v>
      </c>
      <c r="D200" s="36">
        <v>99</v>
      </c>
      <c r="E200" s="36">
        <v>0</v>
      </c>
      <c r="F200" s="36">
        <v>1</v>
      </c>
      <c r="G200" s="36">
        <v>23</v>
      </c>
      <c r="H200" s="36">
        <v>0</v>
      </c>
      <c r="I200" s="36">
        <v>0</v>
      </c>
    </row>
    <row r="201" spans="1:9" ht="15.75" customHeight="1">
      <c r="A201" s="53">
        <v>44602</v>
      </c>
      <c r="B201" s="37">
        <v>0.70833333333333337</v>
      </c>
      <c r="C201" s="36" t="s">
        <v>250</v>
      </c>
      <c r="D201" s="36">
        <v>89</v>
      </c>
      <c r="E201" s="36">
        <v>2</v>
      </c>
      <c r="F201" s="36">
        <v>4</v>
      </c>
      <c r="G201" s="36">
        <v>12</v>
      </c>
      <c r="H201" s="36">
        <v>0</v>
      </c>
      <c r="I201" s="36">
        <v>0</v>
      </c>
    </row>
    <row r="202" spans="1:9" ht="15.75" customHeight="1">
      <c r="A202" s="53">
        <v>44602</v>
      </c>
      <c r="B202" s="37">
        <v>0.70833333333333304</v>
      </c>
      <c r="C202" s="36" t="s">
        <v>251</v>
      </c>
      <c r="D202" s="36">
        <v>1.1759999999999999</v>
      </c>
      <c r="E202" s="36">
        <v>241</v>
      </c>
      <c r="F202" s="36">
        <v>6</v>
      </c>
      <c r="G202" s="36">
        <v>41</v>
      </c>
      <c r="H202" s="36">
        <v>0</v>
      </c>
      <c r="I202" s="36">
        <v>12</v>
      </c>
    </row>
    <row r="203" spans="1:9" ht="15.75" customHeight="1">
      <c r="A203" s="53">
        <v>44602</v>
      </c>
      <c r="B203" s="37">
        <v>0.75</v>
      </c>
      <c r="C203" s="36" t="s">
        <v>252</v>
      </c>
      <c r="D203" s="36">
        <v>290</v>
      </c>
      <c r="E203" s="36">
        <v>25</v>
      </c>
      <c r="F203" s="36">
        <v>20</v>
      </c>
      <c r="G203" s="36">
        <v>3</v>
      </c>
      <c r="H203" s="36">
        <v>75</v>
      </c>
      <c r="I203" s="36">
        <v>24</v>
      </c>
    </row>
    <row r="204" spans="1:9" ht="15.75" customHeight="1">
      <c r="A204" s="53">
        <v>44630</v>
      </c>
      <c r="B204" s="37">
        <v>0.41666666666666669</v>
      </c>
      <c r="C204" s="36" t="s">
        <v>253</v>
      </c>
      <c r="D204" s="36">
        <v>273</v>
      </c>
      <c r="E204" s="36">
        <v>3</v>
      </c>
      <c r="F204" s="36">
        <v>23</v>
      </c>
      <c r="G204" s="36">
        <v>20</v>
      </c>
      <c r="H204" s="36">
        <v>317</v>
      </c>
      <c r="I204" s="36">
        <v>2</v>
      </c>
    </row>
    <row r="205" spans="1:9" ht="15.75" customHeight="1">
      <c r="A205" s="53">
        <v>44630</v>
      </c>
      <c r="B205" s="37">
        <v>0.625</v>
      </c>
      <c r="C205" s="36" t="s">
        <v>254</v>
      </c>
      <c r="D205" s="36">
        <v>720</v>
      </c>
      <c r="E205" s="36">
        <v>18</v>
      </c>
      <c r="F205" s="36">
        <v>42</v>
      </c>
      <c r="G205" s="36">
        <v>66</v>
      </c>
      <c r="H205" s="36">
        <v>2.2799999999999998</v>
      </c>
      <c r="I205" s="36">
        <v>0</v>
      </c>
    </row>
    <row r="206" spans="1:9" ht="15.75" customHeight="1">
      <c r="A206" s="53">
        <v>44630</v>
      </c>
      <c r="B206" s="37">
        <v>0.75</v>
      </c>
      <c r="C206" s="36" t="s">
        <v>205</v>
      </c>
      <c r="D206" s="36">
        <v>261</v>
      </c>
      <c r="E206" s="36">
        <v>3</v>
      </c>
      <c r="F206" s="36">
        <v>21</v>
      </c>
      <c r="G206" s="36">
        <v>13</v>
      </c>
      <c r="H206" s="36">
        <v>912</v>
      </c>
      <c r="I206" s="36">
        <v>0</v>
      </c>
    </row>
    <row r="207" spans="1:9" ht="15.75" customHeight="1">
      <c r="A207" s="53">
        <v>44630</v>
      </c>
      <c r="B207" s="37">
        <v>0.75</v>
      </c>
      <c r="C207" s="36" t="s">
        <v>255</v>
      </c>
      <c r="D207" s="36">
        <v>132</v>
      </c>
      <c r="E207" s="36">
        <v>1</v>
      </c>
      <c r="F207" s="36">
        <v>11</v>
      </c>
      <c r="G207" s="36">
        <v>7</v>
      </c>
      <c r="H207" s="36">
        <v>461</v>
      </c>
      <c r="I207" s="36">
        <v>0</v>
      </c>
    </row>
    <row r="208" spans="1:9" ht="15.75" customHeight="1">
      <c r="A208" s="53">
        <v>44630</v>
      </c>
      <c r="B208" s="37">
        <v>0.75</v>
      </c>
      <c r="C208" s="36" t="s">
        <v>217</v>
      </c>
      <c r="D208" s="36">
        <v>600</v>
      </c>
      <c r="E208" s="36">
        <v>120</v>
      </c>
      <c r="F208" s="36">
        <v>4</v>
      </c>
      <c r="G208" s="36">
        <v>20</v>
      </c>
      <c r="H208" s="36">
        <v>0</v>
      </c>
      <c r="I208" s="36">
        <v>0</v>
      </c>
    </row>
    <row r="209" spans="1:9" ht="15.75" customHeight="1">
      <c r="A209" s="53">
        <v>44630</v>
      </c>
      <c r="B209" s="37">
        <v>0.875</v>
      </c>
      <c r="C209" s="36" t="s">
        <v>233</v>
      </c>
      <c r="D209" s="36">
        <v>639</v>
      </c>
      <c r="E209" s="36">
        <v>65</v>
      </c>
      <c r="F209" s="36">
        <v>35</v>
      </c>
      <c r="G209" s="36">
        <v>24</v>
      </c>
      <c r="H209" s="36">
        <v>651</v>
      </c>
      <c r="I209" s="36">
        <v>24</v>
      </c>
    </row>
    <row r="210" spans="1:9" ht="15.75" customHeight="1">
      <c r="A210" s="53">
        <v>44661</v>
      </c>
      <c r="B210" s="37">
        <v>0.375</v>
      </c>
      <c r="C210" s="36" t="s">
        <v>256</v>
      </c>
      <c r="D210" s="36">
        <v>231</v>
      </c>
      <c r="E210" s="36">
        <v>26</v>
      </c>
      <c r="F210" s="36">
        <v>12</v>
      </c>
      <c r="G210" s="36">
        <v>5</v>
      </c>
      <c r="H210" s="36">
        <v>266</v>
      </c>
      <c r="I210" s="36">
        <v>6</v>
      </c>
    </row>
    <row r="211" spans="1:9" ht="15.75" customHeight="1">
      <c r="A211" s="53">
        <v>44661</v>
      </c>
      <c r="B211" s="37">
        <v>0.375</v>
      </c>
      <c r="C211" s="36" t="s">
        <v>257</v>
      </c>
      <c r="D211" s="36">
        <v>60</v>
      </c>
      <c r="E211" s="36">
        <v>16</v>
      </c>
      <c r="F211" s="36">
        <v>0</v>
      </c>
      <c r="G211" s="36">
        <v>0</v>
      </c>
      <c r="H211" s="36">
        <v>0</v>
      </c>
      <c r="I211" s="36">
        <v>16</v>
      </c>
    </row>
    <row r="212" spans="1:9" ht="15.75" customHeight="1">
      <c r="A212" s="53">
        <v>44661</v>
      </c>
      <c r="B212" s="37">
        <v>0.41666666666666669</v>
      </c>
      <c r="C212" s="36" t="s">
        <v>258</v>
      </c>
      <c r="D212" s="36">
        <v>90</v>
      </c>
      <c r="E212" s="36">
        <v>16</v>
      </c>
      <c r="F212" s="36">
        <v>2</v>
      </c>
      <c r="G212" s="36">
        <v>1</v>
      </c>
      <c r="H212" s="36">
        <v>150</v>
      </c>
      <c r="I212" s="36">
        <v>8</v>
      </c>
    </row>
    <row r="213" spans="1:9" ht="15.75" customHeight="1">
      <c r="A213" s="53">
        <v>44661</v>
      </c>
      <c r="B213" s="37">
        <v>0.41666666666666669</v>
      </c>
      <c r="C213" s="36" t="s">
        <v>259</v>
      </c>
      <c r="D213" s="36">
        <v>65</v>
      </c>
      <c r="E213" s="36">
        <v>13</v>
      </c>
      <c r="F213" s="36">
        <v>0</v>
      </c>
      <c r="G213" s="36">
        <v>2</v>
      </c>
      <c r="H213" s="36">
        <v>150</v>
      </c>
      <c r="I213" s="36">
        <v>1</v>
      </c>
    </row>
    <row r="214" spans="1:9" ht="15.75" customHeight="1">
      <c r="A214" s="53">
        <v>44661</v>
      </c>
      <c r="B214" s="37">
        <v>0.41666666666666669</v>
      </c>
      <c r="C214" s="36" t="s">
        <v>260</v>
      </c>
      <c r="D214" s="36">
        <v>130</v>
      </c>
      <c r="E214" s="36">
        <v>14</v>
      </c>
      <c r="F214" s="36">
        <v>7</v>
      </c>
      <c r="G214" s="36">
        <v>3</v>
      </c>
      <c r="H214" s="36">
        <v>125</v>
      </c>
      <c r="I214" s="36">
        <v>4</v>
      </c>
    </row>
    <row r="215" spans="1:9" ht="15.75" customHeight="1">
      <c r="A215" s="54">
        <v>44691</v>
      </c>
      <c r="B215" s="37">
        <v>0.5</v>
      </c>
      <c r="C215" s="36" t="s">
        <v>261</v>
      </c>
      <c r="D215" s="36">
        <v>319</v>
      </c>
      <c r="E215" s="36">
        <v>32</v>
      </c>
      <c r="F215" s="36">
        <v>17</v>
      </c>
      <c r="G215" s="36">
        <v>12</v>
      </c>
      <c r="H215" s="36">
        <v>325</v>
      </c>
      <c r="I215" s="36">
        <v>12</v>
      </c>
    </row>
    <row r="216" spans="1:9" ht="15.75" customHeight="1">
      <c r="A216" s="54">
        <v>44691</v>
      </c>
      <c r="B216" s="37">
        <v>0.625</v>
      </c>
      <c r="C216" s="36" t="s">
        <v>262</v>
      </c>
      <c r="D216" s="36">
        <v>529</v>
      </c>
      <c r="E216" s="36">
        <v>108</v>
      </c>
      <c r="F216" s="36">
        <v>3</v>
      </c>
      <c r="G216" s="36">
        <v>19</v>
      </c>
      <c r="H216" s="36">
        <v>0</v>
      </c>
      <c r="I216" s="36">
        <v>5</v>
      </c>
    </row>
    <row r="217" spans="1:9" ht="15.75" customHeight="1">
      <c r="A217" s="54">
        <v>44691</v>
      </c>
      <c r="B217" s="37">
        <v>0.625</v>
      </c>
      <c r="C217" s="36" t="s">
        <v>263</v>
      </c>
      <c r="D217" s="36">
        <v>414</v>
      </c>
      <c r="E217" s="36">
        <v>0</v>
      </c>
      <c r="F217" s="36">
        <v>28</v>
      </c>
      <c r="G217" s="36">
        <v>38</v>
      </c>
      <c r="H217" s="36">
        <v>600</v>
      </c>
      <c r="I217" s="36">
        <v>0</v>
      </c>
    </row>
    <row r="218" spans="1:9" ht="15.75" customHeight="1">
      <c r="A218" s="54">
        <v>44691</v>
      </c>
      <c r="B218" s="37">
        <v>0.79166666666666663</v>
      </c>
      <c r="C218" s="36" t="s">
        <v>235</v>
      </c>
      <c r="D218" s="36">
        <v>195</v>
      </c>
      <c r="E218" s="36">
        <v>15</v>
      </c>
      <c r="F218" s="36">
        <v>11</v>
      </c>
      <c r="G218" s="36">
        <v>9</v>
      </c>
      <c r="H218" s="36">
        <v>195</v>
      </c>
      <c r="I218" s="36">
        <v>15</v>
      </c>
    </row>
    <row r="219" spans="1:9" ht="15.75" customHeight="1">
      <c r="A219" s="54">
        <v>44691</v>
      </c>
      <c r="B219" s="37">
        <v>0.79166666666666663</v>
      </c>
      <c r="C219" s="36" t="s">
        <v>234</v>
      </c>
      <c r="D219" s="36">
        <v>105</v>
      </c>
      <c r="E219" s="36">
        <v>27</v>
      </c>
      <c r="F219" s="36">
        <v>0</v>
      </c>
      <c r="G219" s="36">
        <v>1</v>
      </c>
      <c r="H219" s="36">
        <v>0</v>
      </c>
      <c r="I219" s="36">
        <v>14</v>
      </c>
    </row>
    <row r="220" spans="1:9" ht="15.75" customHeight="1">
      <c r="A220" s="54">
        <v>44691</v>
      </c>
      <c r="B220" s="37">
        <v>0.79166666666666663</v>
      </c>
      <c r="C220" s="36" t="s">
        <v>240</v>
      </c>
      <c r="D220" s="36">
        <v>157</v>
      </c>
      <c r="E220" s="36">
        <v>2</v>
      </c>
      <c r="F220" s="36">
        <v>3</v>
      </c>
      <c r="G220" s="36">
        <v>31</v>
      </c>
      <c r="H220" s="36">
        <v>0</v>
      </c>
      <c r="I220" s="36">
        <v>0</v>
      </c>
    </row>
    <row r="221" spans="1:9" ht="15.75" customHeight="1">
      <c r="A221" s="54">
        <v>44722</v>
      </c>
      <c r="B221" s="37">
        <v>0.375</v>
      </c>
      <c r="C221" s="36" t="s">
        <v>264</v>
      </c>
      <c r="D221" s="36">
        <v>326</v>
      </c>
      <c r="E221" s="36">
        <v>63</v>
      </c>
      <c r="F221" s="36">
        <v>2</v>
      </c>
      <c r="G221" s="36">
        <v>11</v>
      </c>
      <c r="H221" s="36">
        <v>750</v>
      </c>
      <c r="I221" s="36">
        <v>6</v>
      </c>
    </row>
    <row r="222" spans="1:9" ht="15.75" customHeight="1">
      <c r="A222" s="54">
        <v>44722</v>
      </c>
      <c r="B222" s="37">
        <v>0.375</v>
      </c>
      <c r="C222" s="36" t="s">
        <v>265</v>
      </c>
      <c r="D222" s="36">
        <v>123</v>
      </c>
      <c r="E222" s="36">
        <v>2</v>
      </c>
      <c r="F222" s="36">
        <v>5</v>
      </c>
      <c r="G222" s="36">
        <v>18</v>
      </c>
      <c r="H222" s="36">
        <v>1.1459999999999999</v>
      </c>
      <c r="I222" s="36">
        <v>2</v>
      </c>
    </row>
    <row r="223" spans="1:9" ht="15.75" customHeight="1">
      <c r="A223" s="54">
        <v>44722</v>
      </c>
      <c r="B223" s="37">
        <v>0.375</v>
      </c>
      <c r="C223" s="36" t="s">
        <v>266</v>
      </c>
      <c r="D223" s="36">
        <v>366</v>
      </c>
      <c r="E223" s="36">
        <v>4</v>
      </c>
      <c r="F223" s="36">
        <v>30</v>
      </c>
      <c r="G223" s="36">
        <v>20</v>
      </c>
      <c r="H223" s="36">
        <v>1.4</v>
      </c>
      <c r="I223" s="36">
        <v>0</v>
      </c>
    </row>
    <row r="224" spans="1:9" ht="15.75" customHeight="1">
      <c r="A224" s="54">
        <v>44722</v>
      </c>
      <c r="B224" s="37">
        <v>0.375</v>
      </c>
      <c r="C224" s="36" t="s">
        <v>233</v>
      </c>
      <c r="D224" s="36">
        <v>639</v>
      </c>
      <c r="E224" s="36">
        <v>65</v>
      </c>
      <c r="F224" s="36">
        <v>35</v>
      </c>
      <c r="G224" s="36">
        <v>24</v>
      </c>
      <c r="H224" s="36">
        <v>651</v>
      </c>
      <c r="I224" s="36">
        <v>24</v>
      </c>
    </row>
    <row r="225" spans="1:9" ht="15.75" customHeight="1">
      <c r="A225" s="54">
        <v>44722</v>
      </c>
      <c r="B225" s="37">
        <v>0.625</v>
      </c>
      <c r="C225" s="36" t="s">
        <v>267</v>
      </c>
      <c r="D225" s="36">
        <v>398</v>
      </c>
      <c r="E225" s="36">
        <v>51</v>
      </c>
      <c r="F225" s="36">
        <v>14</v>
      </c>
      <c r="G225" s="36">
        <v>17</v>
      </c>
      <c r="H225" s="36">
        <v>768</v>
      </c>
      <c r="I225" s="36">
        <v>5</v>
      </c>
    </row>
    <row r="226" spans="1:9" ht="15.75" customHeight="1">
      <c r="A226" s="54">
        <v>44722</v>
      </c>
      <c r="B226" s="37">
        <v>0.79166666666666663</v>
      </c>
      <c r="C226" s="36" t="s">
        <v>268</v>
      </c>
      <c r="D226" s="36">
        <v>670</v>
      </c>
      <c r="E226" s="36">
        <v>70</v>
      </c>
      <c r="F226" s="36">
        <v>30</v>
      </c>
      <c r="G226" s="36">
        <v>30</v>
      </c>
      <c r="H226" s="36">
        <v>0</v>
      </c>
      <c r="I226" s="36">
        <v>0</v>
      </c>
    </row>
    <row r="227" spans="1:9" ht="15.75" customHeight="1">
      <c r="A227" s="54">
        <v>44722</v>
      </c>
      <c r="B227" s="37">
        <v>0.79166666666666663</v>
      </c>
      <c r="C227" s="36" t="s">
        <v>269</v>
      </c>
      <c r="D227" s="36">
        <v>210</v>
      </c>
      <c r="E227" s="36">
        <v>24</v>
      </c>
      <c r="F227" s="36">
        <v>12</v>
      </c>
      <c r="G227" s="36">
        <v>3</v>
      </c>
      <c r="H227" s="36">
        <v>570</v>
      </c>
      <c r="I227" s="36">
        <v>0</v>
      </c>
    </row>
    <row r="228" spans="1:9" ht="15.75" customHeight="1">
      <c r="A228" s="54">
        <v>44722</v>
      </c>
      <c r="B228" s="37">
        <v>0.83333333333333337</v>
      </c>
      <c r="C228" s="36" t="s">
        <v>270</v>
      </c>
      <c r="D228" s="36">
        <v>170</v>
      </c>
      <c r="E228" s="36">
        <v>36</v>
      </c>
      <c r="F228" s="36">
        <v>4</v>
      </c>
      <c r="G228" s="36">
        <v>0</v>
      </c>
      <c r="H228" s="36">
        <v>20</v>
      </c>
      <c r="I228" s="36">
        <v>34</v>
      </c>
    </row>
    <row r="229" spans="1:9" ht="15.75" customHeight="1">
      <c r="A229" s="54">
        <v>44752</v>
      </c>
      <c r="B229" s="37">
        <v>0.625</v>
      </c>
      <c r="C229" s="36" t="s">
        <v>271</v>
      </c>
      <c r="D229" s="36">
        <v>210</v>
      </c>
      <c r="E229" s="36">
        <v>44</v>
      </c>
      <c r="F229" s="36">
        <v>1</v>
      </c>
      <c r="G229" s="36">
        <v>6</v>
      </c>
      <c r="H229" s="36">
        <v>0</v>
      </c>
      <c r="I229" s="36">
        <v>2</v>
      </c>
    </row>
    <row r="230" spans="1:9" ht="15.75" customHeight="1">
      <c r="A230" s="54">
        <v>44783</v>
      </c>
      <c r="B230" s="55">
        <v>0.41666666666666669</v>
      </c>
      <c r="C230" s="36" t="s">
        <v>272</v>
      </c>
      <c r="D230" s="36">
        <v>443</v>
      </c>
      <c r="E230" s="36">
        <v>32</v>
      </c>
      <c r="F230" s="36">
        <v>32</v>
      </c>
      <c r="G230" s="36">
        <v>10</v>
      </c>
      <c r="H230" s="36">
        <v>0</v>
      </c>
      <c r="I230" s="36">
        <v>6</v>
      </c>
    </row>
    <row r="231" spans="1:9" ht="15.75" customHeight="1">
      <c r="A231" s="54">
        <v>44783</v>
      </c>
      <c r="B231" s="37">
        <v>0.625</v>
      </c>
      <c r="C231" s="36" t="s">
        <v>273</v>
      </c>
      <c r="D231" s="36">
        <v>80</v>
      </c>
      <c r="E231" s="36">
        <v>10</v>
      </c>
      <c r="F231" s="36">
        <v>5</v>
      </c>
      <c r="G231" s="36">
        <v>1</v>
      </c>
      <c r="H231" s="36">
        <v>105</v>
      </c>
      <c r="I231" s="36">
        <v>1</v>
      </c>
    </row>
    <row r="232" spans="1:9" ht="15.75" customHeight="1">
      <c r="A232" s="54">
        <v>44783</v>
      </c>
      <c r="B232" s="37">
        <v>0.625</v>
      </c>
      <c r="C232" s="36" t="s">
        <v>274</v>
      </c>
      <c r="D232" s="36">
        <v>349</v>
      </c>
      <c r="E232" s="36">
        <v>3</v>
      </c>
      <c r="F232" s="36">
        <v>35</v>
      </c>
      <c r="G232" s="36">
        <v>16</v>
      </c>
      <c r="H232" s="36">
        <v>500</v>
      </c>
      <c r="I232" s="36">
        <v>0</v>
      </c>
    </row>
    <row r="233" spans="1:9" ht="15.75" customHeight="1">
      <c r="A233" s="54">
        <v>44783</v>
      </c>
      <c r="B233" s="37">
        <v>0.75</v>
      </c>
      <c r="C233" s="36" t="s">
        <v>275</v>
      </c>
      <c r="D233" s="36">
        <v>469</v>
      </c>
      <c r="E233" s="36">
        <v>61</v>
      </c>
      <c r="F233" s="36">
        <v>22</v>
      </c>
      <c r="G233" s="36">
        <v>7</v>
      </c>
      <c r="H233" s="36">
        <v>137</v>
      </c>
      <c r="I233" s="36">
        <v>33</v>
      </c>
    </row>
    <row r="234" spans="1:9" ht="15.75" customHeight="1">
      <c r="A234" s="54">
        <v>44783</v>
      </c>
      <c r="B234" s="37">
        <v>0.83333333333333337</v>
      </c>
      <c r="C234" s="36" t="s">
        <v>276</v>
      </c>
      <c r="D234" s="36">
        <v>924</v>
      </c>
      <c r="E234" s="36">
        <v>108</v>
      </c>
      <c r="F234" s="36">
        <v>44</v>
      </c>
      <c r="G234" s="36">
        <v>24</v>
      </c>
      <c r="H234" s="36">
        <v>2.06</v>
      </c>
      <c r="I234" s="36">
        <v>4</v>
      </c>
    </row>
    <row r="235" spans="1:9" ht="15.75" customHeight="1">
      <c r="A235" s="54">
        <v>44783</v>
      </c>
      <c r="B235" s="37">
        <v>0.85416666666666663</v>
      </c>
      <c r="C235" s="36" t="s">
        <v>277</v>
      </c>
      <c r="D235" s="36">
        <v>295</v>
      </c>
      <c r="E235" s="36">
        <v>45</v>
      </c>
      <c r="F235" s="36">
        <v>10</v>
      </c>
      <c r="G235" s="36">
        <v>7</v>
      </c>
      <c r="H235" s="36">
        <v>223</v>
      </c>
      <c r="I235" s="36">
        <v>36</v>
      </c>
    </row>
    <row r="236" spans="1:9" ht="15.75" customHeight="1">
      <c r="A236" s="54">
        <v>44814</v>
      </c>
      <c r="B236" s="37">
        <v>0.58333333333333337</v>
      </c>
      <c r="C236" s="36" t="s">
        <v>217</v>
      </c>
      <c r="D236" s="36">
        <v>600</v>
      </c>
      <c r="E236" s="36">
        <v>120</v>
      </c>
      <c r="F236" s="36">
        <v>4</v>
      </c>
      <c r="G236" s="36">
        <v>20</v>
      </c>
      <c r="H236" s="36">
        <v>0</v>
      </c>
      <c r="I236" s="36">
        <v>0</v>
      </c>
    </row>
    <row r="237" spans="1:9" ht="15.75" customHeight="1">
      <c r="A237" s="54">
        <v>44814</v>
      </c>
      <c r="B237" s="37">
        <v>0.58333333333333337</v>
      </c>
      <c r="C237" s="36" t="s">
        <v>278</v>
      </c>
      <c r="D237" s="36">
        <v>222</v>
      </c>
      <c r="E237" s="36">
        <v>3</v>
      </c>
      <c r="F237" s="36">
        <v>10</v>
      </c>
      <c r="G237" s="36">
        <v>32</v>
      </c>
      <c r="H237" s="36">
        <v>2.0640000000000001</v>
      </c>
      <c r="I237" s="36">
        <v>3</v>
      </c>
    </row>
    <row r="238" spans="1:9" ht="15.75" customHeight="1">
      <c r="A238" s="54">
        <v>44814</v>
      </c>
      <c r="B238" s="37">
        <v>0.58333333333333337</v>
      </c>
      <c r="C238" s="36" t="s">
        <v>279</v>
      </c>
      <c r="D238" s="36">
        <v>406</v>
      </c>
      <c r="E238" s="36">
        <v>1</v>
      </c>
      <c r="F238" s="36">
        <v>34</v>
      </c>
      <c r="G238" s="36">
        <v>24</v>
      </c>
      <c r="H238" s="36">
        <v>644</v>
      </c>
      <c r="I238" s="36">
        <v>0</v>
      </c>
    </row>
    <row r="239" spans="1:9" ht="15.75" customHeight="1">
      <c r="A239" s="54">
        <v>44814</v>
      </c>
      <c r="B239" s="37">
        <v>0.875</v>
      </c>
      <c r="C239" s="36" t="s">
        <v>280</v>
      </c>
      <c r="D239" s="36">
        <v>450</v>
      </c>
      <c r="E239" s="36">
        <v>90</v>
      </c>
      <c r="F239" s="36">
        <v>3</v>
      </c>
      <c r="G239" s="36">
        <v>15</v>
      </c>
      <c r="H239" s="36">
        <v>0</v>
      </c>
      <c r="I239" s="36">
        <v>0</v>
      </c>
    </row>
    <row r="240" spans="1:9" ht="15.75" customHeight="1">
      <c r="A240" s="54">
        <v>44814</v>
      </c>
      <c r="B240" s="37">
        <v>0.875</v>
      </c>
      <c r="C240" s="36" t="s">
        <v>281</v>
      </c>
      <c r="D240" s="36">
        <v>276</v>
      </c>
      <c r="E240" s="36">
        <v>0</v>
      </c>
      <c r="F240" s="36">
        <v>19</v>
      </c>
      <c r="G240" s="36">
        <v>25</v>
      </c>
      <c r="H240" s="36">
        <v>400</v>
      </c>
      <c r="I240" s="36">
        <v>0</v>
      </c>
    </row>
    <row r="241" spans="1:9" ht="15.75" customHeight="1">
      <c r="A241" s="54">
        <v>44844</v>
      </c>
      <c r="B241" s="37">
        <v>0.375</v>
      </c>
      <c r="C241" s="36" t="s">
        <v>282</v>
      </c>
      <c r="D241" s="36">
        <v>190</v>
      </c>
      <c r="E241" s="36">
        <v>8</v>
      </c>
      <c r="F241" s="36">
        <v>16</v>
      </c>
      <c r="G241" s="36">
        <v>7</v>
      </c>
      <c r="H241" s="36">
        <v>140</v>
      </c>
      <c r="I241" s="36">
        <v>3</v>
      </c>
    </row>
    <row r="242" spans="1:9" ht="15.75" customHeight="1">
      <c r="A242" s="54">
        <v>44844</v>
      </c>
      <c r="B242" s="37">
        <v>0.375</v>
      </c>
      <c r="C242" s="36" t="s">
        <v>237</v>
      </c>
      <c r="D242" s="36">
        <v>21</v>
      </c>
      <c r="E242" s="36">
        <v>6</v>
      </c>
      <c r="F242" s="36">
        <v>0</v>
      </c>
      <c r="G242" s="36">
        <v>0</v>
      </c>
      <c r="H242" s="36">
        <v>0</v>
      </c>
      <c r="I242" s="36">
        <v>6</v>
      </c>
    </row>
    <row r="243" spans="1:9" ht="15.75" customHeight="1">
      <c r="A243" s="54">
        <v>44844</v>
      </c>
      <c r="B243" s="37">
        <v>0.39583333333333331</v>
      </c>
      <c r="C243" s="36" t="s">
        <v>238</v>
      </c>
      <c r="D243" s="36">
        <v>300</v>
      </c>
      <c r="E243" s="36">
        <v>54</v>
      </c>
      <c r="F243" s="36">
        <v>6</v>
      </c>
      <c r="G243" s="36">
        <v>10</v>
      </c>
      <c r="H243" s="36">
        <v>0</v>
      </c>
      <c r="I243" s="36">
        <v>2</v>
      </c>
    </row>
    <row r="244" spans="1:9" ht="15.75" customHeight="1">
      <c r="A244" s="54">
        <v>44844</v>
      </c>
      <c r="B244" s="37">
        <v>0.41666666666666669</v>
      </c>
      <c r="C244" s="36" t="s">
        <v>283</v>
      </c>
      <c r="D244" s="36">
        <v>150</v>
      </c>
      <c r="E244" s="36">
        <v>12</v>
      </c>
      <c r="F244" s="36">
        <v>8</v>
      </c>
      <c r="G244" s="36">
        <v>8</v>
      </c>
      <c r="H244" s="36">
        <v>120</v>
      </c>
      <c r="I244" s="36">
        <v>11</v>
      </c>
    </row>
    <row r="245" spans="1:9" ht="15.75" customHeight="1">
      <c r="A245" s="54">
        <v>44844</v>
      </c>
      <c r="B245" s="37">
        <v>0.54166666666666663</v>
      </c>
      <c r="C245" s="36" t="s">
        <v>240</v>
      </c>
      <c r="D245" s="36">
        <v>157</v>
      </c>
      <c r="E245" s="36">
        <v>2</v>
      </c>
      <c r="F245" s="36">
        <v>3</v>
      </c>
      <c r="G245" s="36">
        <v>31</v>
      </c>
      <c r="H245" s="36">
        <v>0</v>
      </c>
      <c r="I245" s="36">
        <v>0</v>
      </c>
    </row>
    <row r="246" spans="1:9" ht="15.75" customHeight="1">
      <c r="A246" s="54">
        <v>44844</v>
      </c>
      <c r="B246" s="37">
        <v>0.66666666666666663</v>
      </c>
      <c r="C246" s="36" t="s">
        <v>284</v>
      </c>
      <c r="D246" s="36">
        <v>105</v>
      </c>
      <c r="E246" s="36">
        <v>27</v>
      </c>
      <c r="F246" s="36">
        <v>0</v>
      </c>
      <c r="G246" s="36">
        <v>1</v>
      </c>
      <c r="H246" s="36">
        <v>1</v>
      </c>
      <c r="I246" s="36">
        <v>14</v>
      </c>
    </row>
    <row r="247" spans="1:9" ht="15.75" customHeight="1">
      <c r="A247" s="54">
        <v>44844</v>
      </c>
      <c r="B247" s="37">
        <v>0.75</v>
      </c>
      <c r="C247" s="36" t="s">
        <v>285</v>
      </c>
      <c r="D247" s="36">
        <v>119</v>
      </c>
      <c r="E247" s="36">
        <v>21</v>
      </c>
      <c r="F247" s="36">
        <v>2</v>
      </c>
      <c r="G247" s="36">
        <v>5</v>
      </c>
      <c r="H247" s="36">
        <v>0</v>
      </c>
      <c r="I247" s="36">
        <v>0</v>
      </c>
    </row>
    <row r="248" spans="1:9" ht="15.75" customHeight="1">
      <c r="A248" s="54">
        <v>44844</v>
      </c>
      <c r="B248" s="37">
        <v>0.79166666666666663</v>
      </c>
      <c r="C248" s="36" t="s">
        <v>286</v>
      </c>
      <c r="D248" s="36">
        <v>562</v>
      </c>
      <c r="E248" s="36">
        <v>64</v>
      </c>
      <c r="F248" s="36">
        <v>30</v>
      </c>
      <c r="G248" s="36">
        <v>7</v>
      </c>
      <c r="H248" s="36">
        <v>1</v>
      </c>
      <c r="I248" s="36">
        <v>34</v>
      </c>
    </row>
    <row r="249" spans="1:9" ht="15.75" customHeight="1">
      <c r="A249" s="54">
        <v>44875</v>
      </c>
      <c r="B249" s="37">
        <v>0.58333333333333337</v>
      </c>
      <c r="C249" s="36" t="s">
        <v>287</v>
      </c>
      <c r="D249" s="36">
        <v>515</v>
      </c>
      <c r="E249" s="36">
        <v>3</v>
      </c>
      <c r="F249" s="36">
        <v>43</v>
      </c>
      <c r="G249" s="36">
        <v>30</v>
      </c>
      <c r="H249" s="36">
        <v>5</v>
      </c>
      <c r="I249" s="36">
        <v>1</v>
      </c>
    </row>
    <row r="250" spans="1:9" ht="15.75" customHeight="1">
      <c r="A250" s="54">
        <v>44875</v>
      </c>
      <c r="B250" s="37">
        <v>0.54166666666666663</v>
      </c>
      <c r="C250" s="36" t="s">
        <v>288</v>
      </c>
      <c r="D250" s="36">
        <v>83</v>
      </c>
      <c r="E250" s="36">
        <v>11</v>
      </c>
      <c r="F250" s="36">
        <v>4</v>
      </c>
      <c r="G250" s="36">
        <v>1</v>
      </c>
      <c r="H250" s="36">
        <v>0</v>
      </c>
      <c r="I250" s="36">
        <v>0</v>
      </c>
    </row>
    <row r="251" spans="1:9" ht="15.75" customHeight="1">
      <c r="A251" s="54">
        <v>44875</v>
      </c>
      <c r="B251" s="37">
        <v>0.70833333333333337</v>
      </c>
      <c r="C251" s="36" t="s">
        <v>289</v>
      </c>
      <c r="D251" s="36">
        <v>53</v>
      </c>
      <c r="E251" s="36">
        <v>6</v>
      </c>
      <c r="F251" s="36">
        <v>3</v>
      </c>
      <c r="G251" s="36">
        <v>0</v>
      </c>
      <c r="H251" s="36">
        <v>9</v>
      </c>
      <c r="I251" s="36">
        <v>6</v>
      </c>
    </row>
    <row r="252" spans="1:9" ht="15.75" customHeight="1">
      <c r="A252" s="54">
        <v>44875</v>
      </c>
      <c r="B252" s="37">
        <v>0.75</v>
      </c>
      <c r="C252" s="36" t="s">
        <v>239</v>
      </c>
      <c r="D252" s="36">
        <v>168</v>
      </c>
      <c r="E252" s="36">
        <v>19</v>
      </c>
      <c r="F252" s="36">
        <v>10</v>
      </c>
      <c r="G252" s="36">
        <v>0</v>
      </c>
      <c r="H252" s="36">
        <v>0</v>
      </c>
      <c r="I252" s="36">
        <v>0</v>
      </c>
    </row>
    <row r="253" spans="1:9" ht="15.75" customHeight="1">
      <c r="A253" s="54">
        <v>44875</v>
      </c>
      <c r="B253" s="37">
        <v>0.75</v>
      </c>
      <c r="C253" s="36" t="s">
        <v>235</v>
      </c>
      <c r="D253" s="36">
        <v>195</v>
      </c>
      <c r="E253" s="36">
        <v>15</v>
      </c>
      <c r="F253" s="36">
        <v>11</v>
      </c>
      <c r="G253" s="36">
        <v>9</v>
      </c>
      <c r="H253" s="36">
        <v>195</v>
      </c>
      <c r="I253" s="36">
        <v>15</v>
      </c>
    </row>
    <row r="254" spans="1:9" ht="15.75" customHeight="1">
      <c r="A254" s="54">
        <v>44905</v>
      </c>
      <c r="B254" s="37">
        <v>0.83333333333333337</v>
      </c>
      <c r="C254" s="36" t="s">
        <v>227</v>
      </c>
      <c r="D254" s="36">
        <v>380</v>
      </c>
      <c r="E254" s="36">
        <v>16</v>
      </c>
      <c r="F254" s="36">
        <v>32</v>
      </c>
      <c r="G254" s="36">
        <v>14</v>
      </c>
      <c r="H254" s="36">
        <v>270</v>
      </c>
      <c r="I254" s="36">
        <v>6</v>
      </c>
    </row>
    <row r="255" spans="1:9" ht="15.75" customHeight="1">
      <c r="A255" s="54">
        <v>44905</v>
      </c>
      <c r="B255" s="37">
        <v>0.33333333333333331</v>
      </c>
      <c r="C255" s="36" t="s">
        <v>283</v>
      </c>
      <c r="D255" s="36">
        <v>150</v>
      </c>
      <c r="E255" s="36">
        <v>12</v>
      </c>
      <c r="F255" s="36">
        <v>8</v>
      </c>
      <c r="G255" s="36">
        <v>8</v>
      </c>
      <c r="H255" s="36">
        <v>120</v>
      </c>
      <c r="I255" s="36">
        <v>11</v>
      </c>
    </row>
    <row r="256" spans="1:9" ht="15.75" customHeight="1">
      <c r="A256" s="54">
        <v>44905</v>
      </c>
      <c r="B256" s="37">
        <v>0.33333333333333331</v>
      </c>
      <c r="C256" s="36" t="s">
        <v>290</v>
      </c>
      <c r="D256" s="36">
        <v>450</v>
      </c>
      <c r="E256" s="36">
        <v>81</v>
      </c>
      <c r="F256" s="36">
        <v>9</v>
      </c>
      <c r="G256" s="36">
        <v>15</v>
      </c>
      <c r="H256" s="36">
        <v>0</v>
      </c>
      <c r="I256" s="36">
        <v>3</v>
      </c>
    </row>
    <row r="257" spans="1:9" ht="15.75" customHeight="1">
      <c r="A257" s="54">
        <v>44905</v>
      </c>
      <c r="B257" s="37">
        <v>0.5</v>
      </c>
      <c r="C257" s="36" t="s">
        <v>291</v>
      </c>
      <c r="D257" s="36">
        <v>227</v>
      </c>
      <c r="E257" s="36">
        <v>51</v>
      </c>
      <c r="F257" s="36">
        <v>1</v>
      </c>
      <c r="G257" s="36">
        <v>3</v>
      </c>
      <c r="H257" s="36">
        <v>300</v>
      </c>
      <c r="I257" s="36">
        <v>21</v>
      </c>
    </row>
    <row r="258" spans="1:9" ht="15.75" customHeight="1">
      <c r="A258" s="54">
        <v>44905</v>
      </c>
      <c r="B258" s="37">
        <v>0.625</v>
      </c>
      <c r="C258" s="36" t="s">
        <v>292</v>
      </c>
      <c r="D258" s="36">
        <v>142</v>
      </c>
      <c r="E258" s="36">
        <v>1</v>
      </c>
      <c r="F258" s="36">
        <v>11</v>
      </c>
      <c r="G258" s="36">
        <v>10</v>
      </c>
      <c r="H258" s="36">
        <v>327</v>
      </c>
      <c r="I258" s="36">
        <v>1</v>
      </c>
    </row>
    <row r="259" spans="1:9" ht="15.75" customHeight="1">
      <c r="A259" s="54">
        <v>44905</v>
      </c>
      <c r="B259" s="37">
        <v>0.625</v>
      </c>
      <c r="C259" s="36" t="s">
        <v>293</v>
      </c>
      <c r="D259" s="36">
        <v>209</v>
      </c>
      <c r="E259" s="36">
        <v>2</v>
      </c>
      <c r="F259" s="36">
        <v>18</v>
      </c>
      <c r="G259" s="36">
        <v>10</v>
      </c>
      <c r="H259" s="36">
        <v>912</v>
      </c>
      <c r="I259" s="36">
        <v>1</v>
      </c>
    </row>
    <row r="260" spans="1:9" ht="15.75" customHeight="1">
      <c r="A260" s="54">
        <v>44905</v>
      </c>
      <c r="B260" s="37">
        <v>0.625</v>
      </c>
      <c r="C260" s="36" t="s">
        <v>294</v>
      </c>
      <c r="D260" s="36">
        <v>342</v>
      </c>
      <c r="E260" s="36">
        <v>71</v>
      </c>
      <c r="F260" s="36">
        <v>2</v>
      </c>
      <c r="G260" s="36">
        <v>10</v>
      </c>
      <c r="H260" s="36">
        <v>0</v>
      </c>
      <c r="I260" s="36">
        <v>0</v>
      </c>
    </row>
    <row r="261" spans="1:9" ht="15.75" customHeight="1">
      <c r="A261" s="54">
        <v>44905</v>
      </c>
      <c r="B261" s="37">
        <v>0.83333333333333337</v>
      </c>
      <c r="C261" s="36" t="s">
        <v>295</v>
      </c>
      <c r="D261" s="36">
        <v>49</v>
      </c>
      <c r="E261" s="36">
        <v>1</v>
      </c>
      <c r="F261" s="36">
        <v>2</v>
      </c>
      <c r="G261" s="36">
        <v>7</v>
      </c>
      <c r="H261" s="36">
        <v>459</v>
      </c>
      <c r="I261" s="36">
        <v>1</v>
      </c>
    </row>
    <row r="262" spans="1:9" ht="15.75" customHeight="1">
      <c r="A262" s="54">
        <v>44905</v>
      </c>
      <c r="B262" s="37">
        <v>0.83333333333333337</v>
      </c>
      <c r="C262" s="36" t="s">
        <v>296</v>
      </c>
      <c r="D262" s="36">
        <v>306</v>
      </c>
      <c r="E262" s="36">
        <v>63</v>
      </c>
      <c r="F262" s="36">
        <v>2</v>
      </c>
      <c r="G262" s="36">
        <v>7</v>
      </c>
      <c r="H262" s="36">
        <v>544</v>
      </c>
      <c r="I262" s="36">
        <v>19</v>
      </c>
    </row>
    <row r="263" spans="1:9" ht="15.75" customHeight="1">
      <c r="A263" s="54">
        <v>44905</v>
      </c>
      <c r="B263" s="37">
        <v>0.83333333333333337</v>
      </c>
      <c r="C263" s="36" t="s">
        <v>297</v>
      </c>
      <c r="D263" s="36">
        <v>131</v>
      </c>
      <c r="E263" s="36">
        <v>11</v>
      </c>
      <c r="F263" s="36">
        <v>7</v>
      </c>
      <c r="G263" s="36">
        <v>7</v>
      </c>
      <c r="H263" s="36">
        <v>105</v>
      </c>
      <c r="I263" s="36">
        <v>10</v>
      </c>
    </row>
    <row r="264" spans="1:9" ht="15.75" customHeight="1">
      <c r="A264" s="53" t="s">
        <v>301</v>
      </c>
      <c r="B264" s="37">
        <v>0.375</v>
      </c>
      <c r="C264" s="36" t="s">
        <v>234</v>
      </c>
      <c r="D264" s="36">
        <v>105</v>
      </c>
      <c r="E264" s="36">
        <v>27</v>
      </c>
      <c r="F264" s="36">
        <v>0</v>
      </c>
      <c r="G264" s="36">
        <v>1</v>
      </c>
      <c r="H264" s="36">
        <v>0</v>
      </c>
      <c r="I264" s="36">
        <v>14</v>
      </c>
    </row>
    <row r="265" spans="1:9" ht="15.75" customHeight="1">
      <c r="A265" s="53" t="s">
        <v>301</v>
      </c>
      <c r="B265" s="37">
        <v>0.38194444444444442</v>
      </c>
      <c r="C265" s="36" t="s">
        <v>299</v>
      </c>
      <c r="D265" s="36">
        <v>165</v>
      </c>
      <c r="E265" s="36">
        <v>25</v>
      </c>
      <c r="F265" s="36">
        <v>6</v>
      </c>
      <c r="G265" s="36">
        <v>2</v>
      </c>
      <c r="H265" s="36">
        <v>120</v>
      </c>
      <c r="I265" s="36">
        <v>16</v>
      </c>
    </row>
    <row r="266" spans="1:9" ht="15.75" customHeight="1">
      <c r="A266" s="53" t="s">
        <v>301</v>
      </c>
      <c r="B266" s="37">
        <v>0.58333333333333337</v>
      </c>
      <c r="C266" s="36" t="s">
        <v>300</v>
      </c>
      <c r="D266" s="36">
        <v>310</v>
      </c>
      <c r="E266" s="36">
        <v>10</v>
      </c>
      <c r="F266" s="36">
        <v>25</v>
      </c>
      <c r="G266" s="36">
        <v>10</v>
      </c>
      <c r="H266" s="36">
        <v>400</v>
      </c>
      <c r="I266" s="36">
        <v>3</v>
      </c>
    </row>
    <row r="267" spans="1:9" ht="15.75" customHeight="1">
      <c r="A267" s="53" t="s">
        <v>301</v>
      </c>
      <c r="B267" s="37">
        <v>0.58333333333333337</v>
      </c>
      <c r="C267" s="45" t="s">
        <v>298</v>
      </c>
      <c r="D267" s="36">
        <v>720</v>
      </c>
      <c r="E267" s="36">
        <v>148</v>
      </c>
      <c r="F267" s="36">
        <v>4</v>
      </c>
      <c r="G267" s="36">
        <v>28</v>
      </c>
      <c r="H267" s="36">
        <v>0</v>
      </c>
      <c r="I267" s="36">
        <v>8</v>
      </c>
    </row>
    <row r="268" spans="1:9" ht="15.75" customHeight="1">
      <c r="A268" s="53" t="s">
        <v>301</v>
      </c>
      <c r="B268" s="37">
        <v>0.58333333333333337</v>
      </c>
      <c r="C268" s="36" t="s">
        <v>222</v>
      </c>
      <c r="D268" s="36">
        <v>1.08</v>
      </c>
      <c r="E268" s="36">
        <v>258</v>
      </c>
      <c r="F268" s="36">
        <v>0</v>
      </c>
      <c r="G268" s="36">
        <v>18</v>
      </c>
      <c r="H268" s="36">
        <v>0</v>
      </c>
      <c r="I268" s="36">
        <v>18</v>
      </c>
    </row>
    <row r="269" spans="1:9" ht="15.75" customHeight="1">
      <c r="A269" s="53" t="s">
        <v>301</v>
      </c>
      <c r="B269" s="37">
        <v>0.75</v>
      </c>
      <c r="C269" s="36" t="s">
        <v>249</v>
      </c>
      <c r="D269" s="36">
        <v>99</v>
      </c>
      <c r="E269" s="36">
        <v>0</v>
      </c>
      <c r="F269" s="36">
        <v>1</v>
      </c>
      <c r="G269" s="36">
        <v>23</v>
      </c>
      <c r="H269" s="36">
        <v>0</v>
      </c>
      <c r="I269" s="36">
        <v>0</v>
      </c>
    </row>
    <row r="270" spans="1:9" ht="15.75" customHeight="1">
      <c r="A270" s="53" t="s">
        <v>302</v>
      </c>
      <c r="B270" s="37">
        <v>0.41666666666666669</v>
      </c>
      <c r="C270" s="36" t="s">
        <v>303</v>
      </c>
      <c r="D270" s="36">
        <v>198</v>
      </c>
      <c r="E270" s="36">
        <v>1</v>
      </c>
      <c r="F270" s="36">
        <v>15</v>
      </c>
      <c r="G270" s="36">
        <v>15</v>
      </c>
      <c r="H270" s="36">
        <v>308</v>
      </c>
      <c r="I270" s="36">
        <v>0</v>
      </c>
    </row>
    <row r="271" spans="1:9" ht="15.75" customHeight="1">
      <c r="A271" s="53" t="s">
        <v>302</v>
      </c>
      <c r="B271" s="37">
        <v>0.41666666666666669</v>
      </c>
      <c r="C271" s="36" t="s">
        <v>304</v>
      </c>
      <c r="D271" s="36">
        <v>308</v>
      </c>
      <c r="E271" s="36">
        <v>54</v>
      </c>
      <c r="F271" s="36">
        <v>5</v>
      </c>
      <c r="G271" s="36">
        <v>10</v>
      </c>
      <c r="H271" s="36">
        <v>440</v>
      </c>
      <c r="I271" s="36">
        <v>9</v>
      </c>
    </row>
    <row r="272" spans="1:9" ht="15.75" customHeight="1">
      <c r="A272" s="53" t="s">
        <v>302</v>
      </c>
      <c r="B272" s="37">
        <v>0.41666666666666669</v>
      </c>
      <c r="C272" s="36" t="s">
        <v>295</v>
      </c>
      <c r="D272" s="36">
        <v>49</v>
      </c>
      <c r="E272" s="36">
        <v>1</v>
      </c>
      <c r="F272" s="36">
        <v>2</v>
      </c>
      <c r="G272" s="36">
        <v>7</v>
      </c>
      <c r="H272" s="36">
        <v>459</v>
      </c>
      <c r="I272" s="36">
        <v>1</v>
      </c>
    </row>
    <row r="273" spans="1:9" ht="15.75" customHeight="1">
      <c r="A273" s="53" t="s">
        <v>302</v>
      </c>
      <c r="B273" s="37">
        <v>0.41666666666666669</v>
      </c>
      <c r="C273" s="36" t="s">
        <v>305</v>
      </c>
      <c r="D273" s="36">
        <v>78</v>
      </c>
      <c r="E273" s="36">
        <v>1</v>
      </c>
      <c r="F273" s="36">
        <v>7</v>
      </c>
      <c r="G273" s="36">
        <v>4</v>
      </c>
      <c r="H273" s="36">
        <v>342</v>
      </c>
      <c r="I273" s="36">
        <v>0</v>
      </c>
    </row>
    <row r="274" spans="1:9" ht="15.75" customHeight="1">
      <c r="A274" s="53" t="s">
        <v>302</v>
      </c>
      <c r="B274" s="37">
        <v>0.5</v>
      </c>
      <c r="C274" s="36" t="s">
        <v>306</v>
      </c>
      <c r="D274" s="36">
        <v>152</v>
      </c>
      <c r="E274" s="36">
        <v>6</v>
      </c>
      <c r="F274" s="36">
        <v>13</v>
      </c>
      <c r="G274" s="36">
        <v>6</v>
      </c>
      <c r="H274" s="36">
        <v>112</v>
      </c>
      <c r="I274" s="36">
        <v>2</v>
      </c>
    </row>
    <row r="275" spans="1:9" ht="15.75" customHeight="1">
      <c r="A275" s="53" t="s">
        <v>302</v>
      </c>
      <c r="B275" s="37">
        <v>0.5</v>
      </c>
      <c r="C275" s="36" t="s">
        <v>307</v>
      </c>
      <c r="D275" s="36">
        <v>120</v>
      </c>
      <c r="E275" s="36">
        <v>30</v>
      </c>
      <c r="F275" s="36">
        <v>0</v>
      </c>
      <c r="G275" s="36">
        <v>0</v>
      </c>
      <c r="H275" s="36">
        <v>30</v>
      </c>
      <c r="I275" s="36">
        <v>16</v>
      </c>
    </row>
    <row r="276" spans="1:9" ht="15.75" customHeight="1">
      <c r="A276" s="53" t="s">
        <v>302</v>
      </c>
      <c r="B276" s="37">
        <v>0.5</v>
      </c>
      <c r="C276" s="36" t="s">
        <v>308</v>
      </c>
      <c r="D276" s="36">
        <v>38</v>
      </c>
      <c r="E276" s="36">
        <v>0</v>
      </c>
      <c r="F276" s="36">
        <v>0</v>
      </c>
      <c r="G276" s="36">
        <v>9</v>
      </c>
      <c r="H276" s="36">
        <v>0</v>
      </c>
      <c r="I276" s="36">
        <v>0</v>
      </c>
    </row>
    <row r="277" spans="1:9" ht="15.75" customHeight="1">
      <c r="A277" s="53" t="s">
        <v>302</v>
      </c>
      <c r="B277" s="37">
        <v>0.70833333333333337</v>
      </c>
      <c r="C277" s="36" t="s">
        <v>298</v>
      </c>
      <c r="D277" s="36">
        <v>720</v>
      </c>
      <c r="E277" s="36">
        <v>148</v>
      </c>
      <c r="F277" s="36">
        <v>4</v>
      </c>
      <c r="G277" s="36">
        <v>28</v>
      </c>
      <c r="H277" s="36">
        <v>0</v>
      </c>
      <c r="I277" s="36">
        <v>8</v>
      </c>
    </row>
    <row r="278" spans="1:9" ht="15.75" customHeight="1">
      <c r="A278" s="53" t="s">
        <v>302</v>
      </c>
      <c r="B278" s="37">
        <v>0.70833333333333337</v>
      </c>
      <c r="C278" s="36" t="s">
        <v>309</v>
      </c>
      <c r="D278" s="36">
        <v>45</v>
      </c>
      <c r="E278" s="36">
        <v>5</v>
      </c>
      <c r="F278" s="36">
        <v>3</v>
      </c>
      <c r="G278" s="36">
        <v>0</v>
      </c>
      <c r="H278" s="36">
        <v>0</v>
      </c>
      <c r="I278" s="36">
        <v>0</v>
      </c>
    </row>
    <row r="279" spans="1:9" ht="15.75" customHeight="1">
      <c r="A279" s="53" t="s">
        <v>302</v>
      </c>
      <c r="B279" s="37">
        <v>0.70833333333333337</v>
      </c>
      <c r="C279" s="36" t="s">
        <v>235</v>
      </c>
      <c r="D279" s="36">
        <v>195</v>
      </c>
      <c r="E279" s="36">
        <v>15</v>
      </c>
      <c r="F279" s="36">
        <v>11</v>
      </c>
      <c r="G279" s="36">
        <v>9</v>
      </c>
      <c r="H279" s="36">
        <v>195</v>
      </c>
      <c r="I279" s="36">
        <v>15</v>
      </c>
    </row>
    <row r="280" spans="1:9" ht="15.75" customHeight="1">
      <c r="A280" s="53" t="s">
        <v>312</v>
      </c>
      <c r="B280" s="37">
        <v>0.33333333333333331</v>
      </c>
      <c r="C280" s="36" t="s">
        <v>213</v>
      </c>
      <c r="D280" s="36">
        <v>299</v>
      </c>
      <c r="E280" s="36">
        <v>3</v>
      </c>
      <c r="F280" s="36">
        <v>23</v>
      </c>
      <c r="G280" s="36">
        <v>20</v>
      </c>
      <c r="H280" s="36">
        <v>317</v>
      </c>
      <c r="I280" s="36">
        <v>2</v>
      </c>
    </row>
    <row r="281" spans="1:9" ht="15.75" customHeight="1">
      <c r="A281" s="53" t="s">
        <v>312</v>
      </c>
      <c r="B281" s="37">
        <v>0.33333333333333331</v>
      </c>
      <c r="C281" s="36" t="s">
        <v>310</v>
      </c>
      <c r="D281" s="36">
        <v>50</v>
      </c>
      <c r="E281" s="36">
        <v>10</v>
      </c>
      <c r="F281" s="36">
        <v>1</v>
      </c>
      <c r="G281" s="36">
        <v>1</v>
      </c>
      <c r="H281" s="36">
        <v>5</v>
      </c>
      <c r="I281" s="36">
        <v>1</v>
      </c>
    </row>
    <row r="282" spans="1:9" ht="15.75" customHeight="1">
      <c r="A282" s="53" t="s">
        <v>312</v>
      </c>
      <c r="B282" s="37">
        <v>0.625</v>
      </c>
      <c r="C282" s="45" t="s">
        <v>311</v>
      </c>
      <c r="D282" s="36">
        <v>855</v>
      </c>
      <c r="E282" s="36">
        <v>108</v>
      </c>
      <c r="F282" s="36">
        <v>30</v>
      </c>
      <c r="G282" s="36">
        <v>36</v>
      </c>
      <c r="H282" s="36">
        <v>1.92</v>
      </c>
      <c r="I282" s="36">
        <v>11</v>
      </c>
    </row>
    <row r="283" spans="1:9" ht="15.75" customHeight="1">
      <c r="A283" s="53" t="s">
        <v>312</v>
      </c>
      <c r="B283" s="37">
        <v>0.75</v>
      </c>
      <c r="C283" s="36" t="s">
        <v>313</v>
      </c>
      <c r="D283" s="36">
        <v>62</v>
      </c>
      <c r="E283" s="36">
        <v>1</v>
      </c>
      <c r="F283" s="36">
        <v>3</v>
      </c>
      <c r="G283" s="36">
        <v>9</v>
      </c>
      <c r="H283" s="36">
        <v>573</v>
      </c>
      <c r="I283" s="36">
        <v>1</v>
      </c>
    </row>
    <row r="284" spans="1:9" ht="15.75" customHeight="1">
      <c r="A284" s="53" t="s">
        <v>312</v>
      </c>
      <c r="B284" s="37">
        <v>0.75</v>
      </c>
      <c r="C284" s="36" t="s">
        <v>314</v>
      </c>
      <c r="D284" s="36">
        <v>80</v>
      </c>
      <c r="E284" s="36">
        <v>14</v>
      </c>
      <c r="F284" s="36">
        <v>1</v>
      </c>
      <c r="G284" s="36">
        <v>3</v>
      </c>
      <c r="H284" s="36">
        <v>115</v>
      </c>
      <c r="I284" s="36">
        <v>2</v>
      </c>
    </row>
    <row r="285" spans="1:9" ht="15.75" customHeight="1">
      <c r="A285" s="53" t="s">
        <v>312</v>
      </c>
      <c r="B285" s="37">
        <v>0.875</v>
      </c>
      <c r="C285" s="36" t="s">
        <v>315</v>
      </c>
      <c r="D285" s="36">
        <v>95</v>
      </c>
      <c r="E285" s="36">
        <v>4</v>
      </c>
      <c r="F285" s="36">
        <v>8</v>
      </c>
      <c r="G285" s="36">
        <v>4</v>
      </c>
      <c r="H285" s="36">
        <v>68</v>
      </c>
      <c r="I285" s="36">
        <v>2</v>
      </c>
    </row>
    <row r="286" spans="1:9" ht="15.75" customHeight="1">
      <c r="A286" s="53" t="s">
        <v>312</v>
      </c>
      <c r="B286" s="37">
        <v>0.875</v>
      </c>
      <c r="C286" s="36" t="s">
        <v>257</v>
      </c>
      <c r="D286" s="36">
        <v>60</v>
      </c>
      <c r="E286" s="36">
        <v>16</v>
      </c>
      <c r="F286" s="36">
        <v>0</v>
      </c>
      <c r="G286" s="36">
        <v>0</v>
      </c>
      <c r="H286" s="36">
        <v>0</v>
      </c>
      <c r="I286" s="36">
        <v>16</v>
      </c>
    </row>
    <row r="287" spans="1:9" ht="15.75" customHeight="1">
      <c r="A287" s="53" t="s">
        <v>318</v>
      </c>
      <c r="B287" s="37">
        <v>0.39583333333333331</v>
      </c>
      <c r="C287" s="36" t="s">
        <v>213</v>
      </c>
      <c r="D287" s="36">
        <v>299</v>
      </c>
      <c r="E287" s="36">
        <v>3</v>
      </c>
      <c r="F287" s="36">
        <v>23</v>
      </c>
      <c r="G287" s="36">
        <v>20</v>
      </c>
      <c r="H287" s="36">
        <v>317</v>
      </c>
      <c r="I287" s="36">
        <v>2</v>
      </c>
    </row>
    <row r="288" spans="1:9" ht="15.75" customHeight="1">
      <c r="A288" s="53" t="s">
        <v>318</v>
      </c>
      <c r="B288" s="37">
        <v>0.54166666666666663</v>
      </c>
      <c r="C288" s="36" t="s">
        <v>316</v>
      </c>
      <c r="D288" s="36">
        <v>131</v>
      </c>
      <c r="E288" s="36">
        <v>25</v>
      </c>
      <c r="F288" s="36">
        <v>1</v>
      </c>
      <c r="G288" s="36">
        <v>4</v>
      </c>
      <c r="H288" s="36">
        <v>300</v>
      </c>
      <c r="I288" s="36">
        <v>3</v>
      </c>
    </row>
    <row r="289" spans="1:9" ht="15.75" customHeight="1">
      <c r="A289" s="53" t="s">
        <v>318</v>
      </c>
      <c r="B289" s="37">
        <v>0.54166666666666663</v>
      </c>
      <c r="C289" s="36" t="s">
        <v>306</v>
      </c>
      <c r="D289" s="36">
        <v>152</v>
      </c>
      <c r="E289" s="36">
        <v>6</v>
      </c>
      <c r="F289" s="36">
        <v>13</v>
      </c>
      <c r="G289" s="36">
        <v>6</v>
      </c>
      <c r="H289" s="36">
        <v>112</v>
      </c>
      <c r="I289" s="36">
        <v>2</v>
      </c>
    </row>
    <row r="290" spans="1:9" ht="15.75" customHeight="1">
      <c r="A290" s="53" t="s">
        <v>318</v>
      </c>
      <c r="B290" s="37">
        <v>0.54166666666666663</v>
      </c>
      <c r="C290" s="36" t="s">
        <v>317</v>
      </c>
      <c r="D290" s="36">
        <v>90</v>
      </c>
      <c r="E290" s="36">
        <v>24</v>
      </c>
      <c r="F290" s="36">
        <v>0</v>
      </c>
      <c r="G290" s="36">
        <v>0</v>
      </c>
      <c r="H290" s="36">
        <v>0</v>
      </c>
      <c r="I290" s="36">
        <v>24</v>
      </c>
    </row>
    <row r="291" spans="1:9" ht="15.75" customHeight="1">
      <c r="A291" s="53" t="s">
        <v>318</v>
      </c>
      <c r="B291" s="37">
        <v>0.70833333333333337</v>
      </c>
      <c r="C291" s="36" t="s">
        <v>319</v>
      </c>
      <c r="D291" s="36">
        <v>313</v>
      </c>
      <c r="E291" s="36">
        <v>61</v>
      </c>
      <c r="F291" s="36">
        <v>2</v>
      </c>
      <c r="G291" s="36">
        <v>10</v>
      </c>
      <c r="H291" s="36">
        <v>720</v>
      </c>
      <c r="I291" s="36">
        <v>6</v>
      </c>
    </row>
    <row r="292" spans="1:9" ht="15.75" customHeight="1">
      <c r="A292" s="53" t="s">
        <v>318</v>
      </c>
      <c r="B292" s="37">
        <v>0.70833333333333337</v>
      </c>
      <c r="C292" s="36" t="s">
        <v>313</v>
      </c>
      <c r="D292" s="36">
        <v>62</v>
      </c>
      <c r="E292" s="36">
        <v>1</v>
      </c>
      <c r="F292" s="36">
        <v>3</v>
      </c>
      <c r="G292" s="36">
        <v>9</v>
      </c>
      <c r="H292" s="36">
        <v>573</v>
      </c>
      <c r="I292" s="36">
        <v>1</v>
      </c>
    </row>
    <row r="293" spans="1:9" ht="15.75" customHeight="1">
      <c r="A293" s="53" t="s">
        <v>318</v>
      </c>
      <c r="B293" s="37">
        <v>0.70833333333333337</v>
      </c>
      <c r="C293" s="36" t="s">
        <v>320</v>
      </c>
      <c r="D293" s="36">
        <v>293</v>
      </c>
      <c r="E293" s="36">
        <v>3</v>
      </c>
      <c r="F293" s="36">
        <v>24</v>
      </c>
      <c r="G293" s="36">
        <v>16</v>
      </c>
      <c r="H293" s="36">
        <v>1.1200000000000001</v>
      </c>
      <c r="I293" s="36">
        <v>0</v>
      </c>
    </row>
    <row r="294" spans="1:9" ht="15.75" customHeight="1">
      <c r="A294" s="53" t="s">
        <v>321</v>
      </c>
      <c r="B294" s="37">
        <v>0.33333333333333331</v>
      </c>
      <c r="C294" s="45" t="s">
        <v>322</v>
      </c>
      <c r="D294" s="36">
        <v>1.0760000000000001</v>
      </c>
      <c r="E294" s="36">
        <v>1</v>
      </c>
      <c r="F294" s="36">
        <v>83</v>
      </c>
      <c r="G294" s="36">
        <v>82</v>
      </c>
      <c r="H294" s="36">
        <v>0</v>
      </c>
      <c r="I294" s="36">
        <v>0</v>
      </c>
    </row>
    <row r="295" spans="1:9" ht="15.75" customHeight="1">
      <c r="A295" s="53" t="s">
        <v>321</v>
      </c>
      <c r="B295" s="37">
        <v>0.625</v>
      </c>
      <c r="C295" s="36" t="s">
        <v>323</v>
      </c>
      <c r="D295" s="36">
        <v>164</v>
      </c>
      <c r="E295" s="36">
        <v>4</v>
      </c>
      <c r="F295" s="36">
        <v>74</v>
      </c>
      <c r="G295" s="36">
        <v>39</v>
      </c>
      <c r="H295" s="36">
        <v>420</v>
      </c>
      <c r="I295" s="36">
        <v>0</v>
      </c>
    </row>
    <row r="296" spans="1:9" ht="15.75" customHeight="1">
      <c r="A296" s="53" t="s">
        <v>321</v>
      </c>
      <c r="B296" s="37">
        <v>0.625</v>
      </c>
      <c r="C296" s="36" t="s">
        <v>324</v>
      </c>
      <c r="D296" s="36">
        <v>408</v>
      </c>
      <c r="E296" s="36">
        <v>88</v>
      </c>
      <c r="F296" s="36">
        <v>1</v>
      </c>
      <c r="G296" s="36">
        <v>8</v>
      </c>
      <c r="H296" s="36">
        <v>1.1539999999999999</v>
      </c>
      <c r="I296" s="36">
        <v>0</v>
      </c>
    </row>
    <row r="297" spans="1:9" ht="15.75" customHeight="1">
      <c r="A297" s="53" t="s">
        <v>321</v>
      </c>
      <c r="B297" s="37">
        <v>0.79166666666666663</v>
      </c>
      <c r="C297" s="36" t="s">
        <v>325</v>
      </c>
      <c r="D297" s="36">
        <v>300</v>
      </c>
      <c r="E297" s="36">
        <v>3</v>
      </c>
      <c r="F297" s="36">
        <v>5</v>
      </c>
      <c r="G297" s="36">
        <v>13</v>
      </c>
      <c r="H297" s="36">
        <v>0</v>
      </c>
      <c r="I297" s="36">
        <v>0</v>
      </c>
    </row>
    <row r="298" spans="1:9" ht="15.75" customHeight="1">
      <c r="A298" s="53" t="s">
        <v>321</v>
      </c>
      <c r="B298" s="37">
        <v>0.875</v>
      </c>
      <c r="C298" s="36" t="s">
        <v>326</v>
      </c>
      <c r="D298" s="36">
        <v>200</v>
      </c>
      <c r="E298" s="36">
        <v>33</v>
      </c>
      <c r="F298" s="36">
        <v>5</v>
      </c>
      <c r="G298" s="36">
        <v>9</v>
      </c>
      <c r="H298" s="36">
        <v>140</v>
      </c>
      <c r="I298" s="36">
        <v>10</v>
      </c>
    </row>
    <row r="299" spans="1:9" ht="15.75" customHeight="1">
      <c r="A299" s="53" t="s">
        <v>321</v>
      </c>
      <c r="B299" s="37">
        <v>0.875</v>
      </c>
      <c r="C299" s="36" t="s">
        <v>327</v>
      </c>
      <c r="D299" s="36">
        <v>130</v>
      </c>
      <c r="E299" s="36">
        <v>10</v>
      </c>
      <c r="F299" s="36">
        <v>7</v>
      </c>
      <c r="G299" s="36">
        <v>6</v>
      </c>
      <c r="H299" s="36">
        <v>130</v>
      </c>
      <c r="I299" s="36">
        <v>10</v>
      </c>
    </row>
    <row r="300" spans="1:9" ht="15.75" customHeight="1">
      <c r="A300" s="53" t="s">
        <v>321</v>
      </c>
      <c r="B300" s="37">
        <v>22</v>
      </c>
      <c r="C300" s="36" t="s">
        <v>328</v>
      </c>
      <c r="D300" s="36">
        <v>290</v>
      </c>
      <c r="E300" s="36">
        <v>41</v>
      </c>
      <c r="F300" s="36">
        <v>12</v>
      </c>
      <c r="G300" s="36">
        <v>4</v>
      </c>
      <c r="H300" s="36">
        <v>270</v>
      </c>
      <c r="I300" s="36">
        <v>22</v>
      </c>
    </row>
  </sheetData>
  <autoFilter ref="AC50:AC181" xr:uid="{00000000-0001-0000-0000-000000000000}">
    <sortState xmlns:xlrd2="http://schemas.microsoft.com/office/spreadsheetml/2017/richdata2" ref="AC51:AF181">
      <sortCondition ref="AC50:AC181"/>
    </sortState>
  </autoFilter>
  <mergeCells count="1">
    <mergeCell ref="K48:O48"/>
  </mergeCells>
  <phoneticPr fontId="16" type="noConversion"/>
  <hyperlinks>
    <hyperlink ref="J21" r:id="rId1" display="https://www.myfitnesspal.com/es/food/remove/9969515287" xr:uid="{00000000-0004-0000-0000-000000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Sheet5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 Gutierrez</cp:lastModifiedBy>
  <dcterms:modified xsi:type="dcterms:W3CDTF">2022-10-21T23:30:15Z</dcterms:modified>
</cp:coreProperties>
</file>