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odrigo\Documents\utn\2024\Ingenieria en calidad\PGC\PGC2\Cursos I 4052-I4053\I 4052\para corregir\G12\"/>
    </mc:Choice>
  </mc:AlternateContent>
  <bookViews>
    <workbookView xWindow="0" yWindow="0" windowWidth="16392" windowHeight="5640" activeTab="1"/>
  </bookViews>
  <sheets>
    <sheet name="Caratula" sheetId="1" r:id="rId1"/>
    <sheet name="Binomial" sheetId="2" r:id="rId2"/>
    <sheet name="POISSON" sheetId="4" r:id="rId3"/>
    <sheet name="Tablas" sheetId="3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1" i="4" l="1"/>
  <c r="N76" i="4" l="1"/>
  <c r="N75" i="4"/>
  <c r="N74" i="4"/>
  <c r="D34" i="4"/>
  <c r="N33" i="4"/>
  <c r="D33" i="4"/>
  <c r="N31" i="4"/>
  <c r="N30" i="4"/>
  <c r="N29" i="4"/>
  <c r="H29" i="4"/>
  <c r="H30" i="4" s="1"/>
  <c r="D29" i="4"/>
  <c r="D30" i="4" s="1"/>
  <c r="K16" i="4"/>
  <c r="N79" i="4" s="1"/>
  <c r="D74" i="2"/>
  <c r="D75" i="2" s="1"/>
  <c r="D29" i="2"/>
  <c r="D30" i="2" s="1"/>
  <c r="N76" i="2"/>
  <c r="N75" i="2"/>
  <c r="N74" i="2"/>
  <c r="K16" i="2"/>
  <c r="N32" i="2" s="1"/>
  <c r="D34" i="2"/>
  <c r="D33" i="2"/>
  <c r="N31" i="2"/>
  <c r="N30" i="2"/>
  <c r="N29" i="2"/>
  <c r="N32" i="4" l="1"/>
  <c r="N34" i="4"/>
  <c r="N77" i="4"/>
  <c r="N78" i="4"/>
  <c r="H29" i="2"/>
  <c r="H30" i="2" s="1"/>
  <c r="N33" i="2"/>
  <c r="N79" i="2"/>
  <c r="N34" i="2"/>
  <c r="N77" i="2"/>
  <c r="N78" i="2"/>
</calcChain>
</file>

<file path=xl/comments1.xml><?xml version="1.0" encoding="utf-8"?>
<comments xmlns="http://schemas.openxmlformats.org/spreadsheetml/2006/main">
  <authors>
    <author>tc={4F4DC9C2-226C-4B53-B808-C6817CF70894}</author>
  </authors>
  <commentList>
    <comment ref="K16" authorId="0" shapeId="0">
      <text>
        <r>
          <rPr>
            <sz val="11"/>
            <color theme="1"/>
            <rFont val="Calibri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0,4/100
</t>
        </r>
      </text>
    </comment>
  </commentList>
</comments>
</file>

<file path=xl/sharedStrings.xml><?xml version="1.0" encoding="utf-8"?>
<sst xmlns="http://schemas.openxmlformats.org/spreadsheetml/2006/main" count="389" uniqueCount="156">
  <si>
    <t xml:space="preserve">Fecha </t>
  </si>
  <si>
    <t>Observaciones</t>
  </si>
  <si>
    <t>Nota</t>
  </si>
  <si>
    <t>Firma  y Aclaración</t>
  </si>
  <si>
    <t>Entrega</t>
  </si>
  <si>
    <t>Corrección</t>
  </si>
  <si>
    <t>Legajo</t>
  </si>
  <si>
    <t>Apellido y Nombre</t>
  </si>
  <si>
    <t>Práctica grupal en clase 2 (G1)</t>
  </si>
  <si>
    <t>Fecha</t>
  </si>
  <si>
    <t>Muestreo de aceptación por atributos (IRAM 15)</t>
  </si>
  <si>
    <t>Curso</t>
  </si>
  <si>
    <t>Página</t>
  </si>
  <si>
    <t>Ingeniería en Calidad</t>
  </si>
  <si>
    <t>1 de 1</t>
  </si>
  <si>
    <t xml:space="preserve">Cliente y proveedor acuerdan para cada entrega mensual, un muestreo de aceptación por atributos a dos características de calidad bajo la norma IRAM 15-1 VERSIÓN 2010. </t>
  </si>
  <si>
    <t>1.    Problema:</t>
  </si>
  <si>
    <t xml:space="preserve">Para cada característica de calidad, desarrollar las siguientes consignas, explicando y justificando en cada caso, las tablas empleadas de la norma aplicada: </t>
  </si>
  <si>
    <t>1.1.  (0,5 puntos) Suponga que toma una muestra donde n=N. (n: tamaño de la muestra)</t>
  </si>
  <si>
    <t xml:space="preserve">1.1.1.   Quién es el cliente y quién es el proveedor? </t>
  </si>
  <si>
    <t>1.1.2.   Cuál es el plan de muestreo de la inspección ideal (n=N)?</t>
  </si>
  <si>
    <t>1.1.1</t>
  </si>
  <si>
    <t>Proveedor</t>
  </si>
  <si>
    <t>Cliente</t>
  </si>
  <si>
    <t>1.1.2</t>
  </si>
  <si>
    <t>n=N</t>
  </si>
  <si>
    <t>Características de Funcionalidad</t>
  </si>
  <si>
    <t>Características Generales No Críticas</t>
  </si>
  <si>
    <t>AQL =</t>
  </si>
  <si>
    <t>Binomial</t>
  </si>
  <si>
    <t>Poisson</t>
  </si>
  <si>
    <t>1.2.  (2,5 puntos) Para la inspección de partida:</t>
  </si>
  <si>
    <t xml:space="preserve">1.2.1.   Determinar el Plan de Muestreo Simple de partida para el Control de Recepción, hallando tamaño de muestra (n), nº aceptación (Ac) y nº rechazo (Re). </t>
  </si>
  <si>
    <t>1.2.1.</t>
  </si>
  <si>
    <t>Plan de Muestreo</t>
  </si>
  <si>
    <t>Ac</t>
  </si>
  <si>
    <t>Re</t>
  </si>
  <si>
    <t>B (c.NC)</t>
  </si>
  <si>
    <t>A (c.F)</t>
  </si>
  <si>
    <t>Letra</t>
  </si>
  <si>
    <t>Muestreo</t>
  </si>
  <si>
    <t>AQL</t>
  </si>
  <si>
    <t>Tipo inspección</t>
  </si>
  <si>
    <t>Tabla</t>
  </si>
  <si>
    <t>Letra final</t>
  </si>
  <si>
    <t>n</t>
  </si>
  <si>
    <t>Ac1</t>
  </si>
  <si>
    <t>Re1</t>
  </si>
  <si>
    <t>simple</t>
  </si>
  <si>
    <t>normal</t>
  </si>
  <si>
    <t>2A</t>
  </si>
  <si>
    <t>estricta</t>
  </si>
  <si>
    <t>2B</t>
  </si>
  <si>
    <t>simplificada</t>
  </si>
  <si>
    <t>2C</t>
  </si>
  <si>
    <t>N</t>
  </si>
  <si>
    <t>1.2.2.</t>
  </si>
  <si>
    <t>Defecto</t>
  </si>
  <si>
    <t>Lím Ac</t>
  </si>
  <si>
    <t>Un. Defectuosas</t>
  </si>
  <si>
    <t>Conclusión</t>
  </si>
  <si>
    <t>ACEPTO</t>
  </si>
  <si>
    <t>P</t>
  </si>
  <si>
    <t>La empresa ensambladora P acuerda la entrega de piezas inyectadas por la empresa N. Se acuerdan entregas mensuales de tamaño de lote N=7.000, durante un año.</t>
  </si>
  <si>
    <t>·         Para la característica funcional, se define un nivel de calidad aceptable (AQL) de 0,15%.</t>
  </si>
  <si>
    <t>·         Para las características no críticas se define un AQL de 0,4 defectos cada 100 unidades.</t>
  </si>
  <si>
    <t>1.2.2.   Qué sucede si se detectan 1 unidad defectuosas /  1 defecto, según corresponda?</t>
  </si>
  <si>
    <t>1.2.3.   Graficar la Curva Característica (CO) del plan de muestreo determinado en 1.2.1 Consignar en la gráfica máximo el riesgo del proveedor y LTPD para un riesgo del consumidor de un 10%. En la misma gráfica contraste la curva CO del plan de muestreo que aplica con la curva CO ideal. En tabla aparte indique los valores de tabla IRAM 15-1 que aplique a la curva del plan de muestreo de 1.2.1</t>
  </si>
  <si>
    <t>1.2.4.   Cuál es el máximo riesgo de N?</t>
  </si>
  <si>
    <t>1.2.5.   Cuál es el riesgo del P para una proporción defectuosa de un 1,0% / proporción defectos de 3 defectos cada 100 unidades según corresponda?</t>
  </si>
  <si>
    <t xml:space="preserve">1.2.6.   A partir de qué proporción de unidades defectuosas, o proporción de defectos, según corresponda, existe menos de un 10% de que P acepte el lote? </t>
  </si>
  <si>
    <t>L</t>
  </si>
  <si>
    <t>Utilizo muestreo simple, inspección normal:</t>
  </si>
  <si>
    <t>1.2.3</t>
  </si>
  <si>
    <t>U defect</t>
  </si>
  <si>
    <t>P aceptacion</t>
  </si>
  <si>
    <t>m</t>
  </si>
  <si>
    <t>l</t>
  </si>
  <si>
    <t>Por tabla 10-M</t>
  </si>
  <si>
    <t>Valor interpolado</t>
  </si>
  <si>
    <t>1.2.4</t>
  </si>
  <si>
    <t>De tabla 5A</t>
  </si>
  <si>
    <t>1.2.5</t>
  </si>
  <si>
    <t>Máximo riesgo N (AQL=0,15%)</t>
  </si>
  <si>
    <t>Máximo riesgo P (AQL=1%)</t>
  </si>
  <si>
    <t>De tabla 6A</t>
  </si>
  <si>
    <t>1.2.6</t>
  </si>
  <si>
    <t xml:space="preserve">Proporción de U. defectuosas </t>
  </si>
  <si>
    <t>De tabla 10M</t>
  </si>
  <si>
    <t>1.1.3.   En qué situación se pasa de inspección estricta a la normal?</t>
  </si>
  <si>
    <t>1.1.4.   En qué caso se debe dejar de proveer?. Se puede volver a retomar la inspección? Si es así en qué condiciones?</t>
  </si>
  <si>
    <t xml:space="preserve">1.3.  (2,5 puntos) Suponiendo que se rechazaron 2 lotes de 5 consecutivos; </t>
  </si>
  <si>
    <t xml:space="preserve">1.3.1.   Determinar el nuevo Plan de Muestreo simple. </t>
  </si>
  <si>
    <t>Utilizo muestreo simple, inspección estricta:</t>
  </si>
  <si>
    <t>1.3.1</t>
  </si>
  <si>
    <t>U. Defectuosas</t>
  </si>
  <si>
    <t>1.3.2.   Graficar la Curva Característica (CO) del nuevo plan de muestreo de 1.3.1. Para ello:</t>
  </si>
  <si>
    <t xml:space="preserve">1.3.2.1.   Consignar en la gráfica el máximo riesgo del proveedor y LTPD para un riesgo del consumidor de un 10% y en la misma gráfica contraste la curva CO del plan de muestreo que aplica con la curva CO ideal. </t>
  </si>
  <si>
    <t>1.3.2.2.   En tabla aparte indique los valores de tabla IRAM 15-1 que aplique a la curva del plan de muestreo.</t>
  </si>
  <si>
    <t xml:space="preserve">1.3.2.3.    Calcule y compare el máximo riesgo de N y el LTPD para un riesgo de P de un 10%,  contra los hallados para la inspección normal.. </t>
  </si>
  <si>
    <t>1.3.2.1</t>
  </si>
  <si>
    <t>Valor Interpolado</t>
  </si>
  <si>
    <t>1.3.2.2</t>
  </si>
  <si>
    <t>De Tabla 10-N</t>
  </si>
  <si>
    <t>1.3.2.3</t>
  </si>
  <si>
    <t>De tabla 5B</t>
  </si>
  <si>
    <t xml:space="preserve">Comparado con la inspección normal, el riesgo del proveedor aumenta </t>
  </si>
  <si>
    <t>1.3.3.   En qué situación se pasa de inspección estricta a la normal?</t>
  </si>
  <si>
    <t>1.3.4.   En qué caso se debe dejar de proveer?. Se puede volver a retomar la inspección? Si es así en qué condiciones?</t>
  </si>
  <si>
    <t>1.3.3</t>
  </si>
  <si>
    <t>Se volverá a pasar a una inspección normal al aceptar 5 lotes consecutivos de manera estricta</t>
  </si>
  <si>
    <t>1.3.4</t>
  </si>
  <si>
    <t>Se debe dejar de proveer en el caso que se rechacen 5 lotes de inspección estricta y se podrá volver a inspeccionar en el caso que la autoridad responsable corrobore que el proveedor mejore su calidad</t>
  </si>
  <si>
    <t>Por tabla 10-L</t>
  </si>
  <si>
    <t>Interpolado</t>
  </si>
  <si>
    <t>Máximo riesgo N (AQL=0,4%)</t>
  </si>
  <si>
    <t>De tabla 10L</t>
  </si>
  <si>
    <t>De tabla 6B</t>
  </si>
  <si>
    <t>1.1.  ( 2,5 puntos) Si hubo un buen desempeño durante la inspección normal;</t>
  </si>
  <si>
    <t xml:space="preserve">1.1.1.   En qué caso se pasa de inspección normal a inspección simplificada?. </t>
  </si>
  <si>
    <t xml:space="preserve">1.1.2.   Indique el plan de muestreo correspondiente. </t>
  </si>
  <si>
    <t>1.1.3.   Graficar la Curva Característica (CO) del nuevo plan de muestreo de 1.4.2. Para ello:</t>
  </si>
  <si>
    <t xml:space="preserve">1.4.3.1.       Consignar en la gráfica el máximo riesgo del proveedor y LTPD para un riesgo del consumidor de un 10% y en la misma gráfica contraste la curva CO del plan de muestreo que aplica con  la curva CO ideal. </t>
  </si>
  <si>
    <t>1.4.3.2.       En tabla aparte indique los valores de tabla IRAM 15-1 que aplique a la curva del plan de muestreo.</t>
  </si>
  <si>
    <t xml:space="preserve">1.4.3.3.        Calcule y compare el máximo riesgo de N y el LTPD para un riesgo de P de un 10%, contra los hallados para la inspección normal y estricta. </t>
  </si>
  <si>
    <t>1.4.1</t>
  </si>
  <si>
    <t>Cuando los niveles de calidad son notoriamente mejores que el AQL se puede optar por una inspección simplificada para optimizar recursos y tiempos, simpre y cuando lo apruebe el responsable de calidad y se lleven registros de los controles para poder regresar a una inspección normal rápidamente.</t>
  </si>
  <si>
    <t>Castro Leandro</t>
  </si>
  <si>
    <t>Larroude Bautista</t>
  </si>
  <si>
    <t>Correa Tomás</t>
  </si>
  <si>
    <t>Greco Santiago</t>
  </si>
  <si>
    <t>Correcto</t>
  </si>
  <si>
    <t>Al cambiar la letra cambia el tamaño de la muestra.</t>
  </si>
  <si>
    <t>La proporción no conforme se expresa en defectos cada 100 unidades</t>
  </si>
  <si>
    <t>Falta punto (0def/100 uni;100%)</t>
  </si>
  <si>
    <t>p (def/100 uni)</t>
  </si>
  <si>
    <t>Pa (%)</t>
  </si>
  <si>
    <t>Acá se muestra como se presenta una tabla y la curva Co</t>
  </si>
  <si>
    <t xml:space="preserve">El docente agrega curva Co con tabla </t>
  </si>
  <si>
    <t>Es 4,74% ya que la distribución es Poisson (renglón superior)</t>
  </si>
  <si>
    <r>
      <t xml:space="preserve">No explicita los ejes. No explicita AQL ni </t>
    </r>
    <r>
      <rPr>
        <b/>
        <sz val="9"/>
        <color rgb="FFFF0000"/>
        <rFont val="Calibri"/>
        <family val="2"/>
      </rPr>
      <t>β. NO marca alfa ni LPD. Se agrega a partir de columna N39 tabla + ejemplo de curva CO que aplica a este caso</t>
    </r>
  </si>
  <si>
    <t>No es lo pedido</t>
  </si>
  <si>
    <t>LTPD se expresa en defectos cada 100 unidades (Distribución Poisson)</t>
  </si>
  <si>
    <t xml:space="preserve">Funcional </t>
  </si>
  <si>
    <t>Mas alla del error de partida, la letra está bien pero entra con la normal no la estricta</t>
  </si>
  <si>
    <t>Mas alla del error de arrastre al definir n se continua con el analisis ya que la letra final es Ok.</t>
  </si>
  <si>
    <t>Debió leer el renglón inferior ya que es una distribución binomial</t>
  </si>
  <si>
    <t>NO es lo pedido</t>
  </si>
  <si>
    <t>donde est{a el tamaño de la muestra. Que son esos valores de Ac y Re si la tabla de alado dice otra cosa</t>
  </si>
  <si>
    <t>No explicita los ejes, NO explicita AQL ni beta. No marca alfa ni LTPD, NO marca el punto (0%; 100%)</t>
  </si>
  <si>
    <t>No explicita los ejes, NO explicita AQL ni beta. No marca alfa ni LTPD, NO marca el punto (0%; 100%). Tabla bien</t>
  </si>
  <si>
    <t>Y LTPD?</t>
  </si>
  <si>
    <t>¿Qué es eso?</t>
  </si>
  <si>
    <t>Falta tab la y  curva CO</t>
  </si>
  <si>
    <t>LTPD para distribución Poisson se expresa en defectos cada 100 unidades</t>
  </si>
  <si>
    <t xml:space="preserve">Falta considerar 9,3,3,2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</si>
</sst>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%"/>
    <numFmt numFmtId="165" formatCode="0.000%"/>
    <numFmt numFmtId="166" formatCode="0.000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b/>
      <sz val="12"/>
      <color theme="1"/>
      <name val="Arial Narrow"/>
      <family val="2"/>
    </font>
    <font>
      <b/>
      <sz val="13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4"/>
      <color rgb="FF000000"/>
      <name val="Arial Narrow"/>
      <family val="2"/>
    </font>
    <font>
      <b/>
      <sz val="17"/>
      <color theme="1"/>
      <name val="Arial Narrow"/>
      <family val="2"/>
    </font>
    <font>
      <b/>
      <sz val="16"/>
      <color theme="1"/>
      <name val="Arial Narrow"/>
      <family val="2"/>
    </font>
    <font>
      <b/>
      <sz val="18"/>
      <color theme="1"/>
      <name val="Arial Narrow"/>
      <family val="2"/>
    </font>
    <font>
      <b/>
      <sz val="12"/>
      <color theme="1"/>
      <name val="Calibri"/>
      <family val="2"/>
    </font>
    <font>
      <b/>
      <sz val="9"/>
      <color rgb="FF000000"/>
      <name val="Arial Narrow"/>
      <family val="2"/>
    </font>
    <font>
      <b/>
      <sz val="9"/>
      <color theme="1"/>
      <name val="Arial Narrow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FF0000"/>
      <name val="Calibri"/>
      <family val="2"/>
    </font>
    <font>
      <b/>
      <i/>
      <sz val="8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C5E0B3"/>
        <bgColor rgb="FFC5E0B3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9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thick">
        <color rgb="FF000000"/>
      </top>
      <bottom/>
      <diagonal/>
    </border>
    <border>
      <left/>
      <right style="medium">
        <color indexed="64"/>
      </right>
      <top style="thick">
        <color rgb="FF000000"/>
      </top>
      <bottom/>
      <diagonal/>
    </border>
    <border>
      <left style="medium">
        <color indexed="64"/>
      </left>
      <right/>
      <top style="thick">
        <color rgb="FF000000"/>
      </top>
      <bottom style="medium">
        <color indexed="64"/>
      </bottom>
      <diagonal/>
    </border>
    <border>
      <left/>
      <right style="thick">
        <color rgb="FF000000"/>
      </right>
      <top style="thick">
        <color rgb="FF000000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/>
      <diagonal/>
    </border>
    <border>
      <left/>
      <right style="thick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5">
    <xf numFmtId="0" fontId="0" fillId="0" borderId="0" xfId="0"/>
    <xf numFmtId="0" fontId="6" fillId="2" borderId="1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17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8" fillId="0" borderId="31" xfId="0" applyFont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8" fillId="0" borderId="35" xfId="0" applyFont="1" applyBorder="1" applyAlignment="1">
      <alignment vertical="center" wrapText="1"/>
    </xf>
    <xf numFmtId="0" fontId="9" fillId="0" borderId="36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2" fillId="0" borderId="0" xfId="0" applyFont="1"/>
    <xf numFmtId="0" fontId="0" fillId="0" borderId="41" xfId="0" applyBorder="1"/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 applyAlignment="1">
      <alignment horizontal="center"/>
    </xf>
    <xf numFmtId="0" fontId="0" fillId="0" borderId="45" xfId="0" applyBorder="1"/>
    <xf numFmtId="3" fontId="0" fillId="0" borderId="46" xfId="0" applyNumberFormat="1" applyBorder="1" applyAlignment="1">
      <alignment horizontal="center"/>
    </xf>
    <xf numFmtId="0" fontId="0" fillId="0" borderId="48" xfId="0" applyBorder="1"/>
    <xf numFmtId="10" fontId="0" fillId="0" borderId="44" xfId="1" applyNumberFormat="1" applyFont="1" applyBorder="1"/>
    <xf numFmtId="0" fontId="0" fillId="0" borderId="44" xfId="0" applyBorder="1"/>
    <xf numFmtId="0" fontId="0" fillId="0" borderId="54" xfId="0" applyBorder="1"/>
    <xf numFmtId="0" fontId="0" fillId="0" borderId="55" xfId="0" applyBorder="1"/>
    <xf numFmtId="0" fontId="14" fillId="0" borderId="56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4" fillId="0" borderId="58" xfId="0" applyFont="1" applyBorder="1" applyAlignment="1">
      <alignment horizontal="center"/>
    </xf>
    <xf numFmtId="10" fontId="14" fillId="0" borderId="59" xfId="0" applyNumberFormat="1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53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10" fontId="14" fillId="0" borderId="48" xfId="0" applyNumberFormat="1" applyFont="1" applyBorder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3" borderId="57" xfId="0" applyFont="1" applyFill="1" applyBorder="1" applyAlignment="1">
      <alignment horizontal="center"/>
    </xf>
    <xf numFmtId="10" fontId="14" fillId="3" borderId="47" xfId="0" applyNumberFormat="1" applyFont="1" applyFill="1" applyBorder="1" applyAlignment="1">
      <alignment horizontal="center"/>
    </xf>
    <xf numFmtId="0" fontId="14" fillId="3" borderId="47" xfId="0" applyFont="1" applyFill="1" applyBorder="1" applyAlignment="1">
      <alignment horizontal="center"/>
    </xf>
    <xf numFmtId="0" fontId="14" fillId="3" borderId="42" xfId="0" applyFont="1" applyFill="1" applyBorder="1" applyAlignment="1">
      <alignment horizontal="center"/>
    </xf>
    <xf numFmtId="0" fontId="0" fillId="0" borderId="62" xfId="0" applyBorder="1"/>
    <xf numFmtId="0" fontId="0" fillId="0" borderId="63" xfId="0" applyBorder="1"/>
    <xf numFmtId="0" fontId="0" fillId="0" borderId="46" xfId="0" applyBorder="1"/>
    <xf numFmtId="9" fontId="0" fillId="0" borderId="0" xfId="0" applyNumberFormat="1"/>
    <xf numFmtId="10" fontId="0" fillId="0" borderId="0" xfId="0" applyNumberFormat="1"/>
    <xf numFmtId="164" fontId="0" fillId="0" borderId="0" xfId="0" applyNumberFormat="1"/>
    <xf numFmtId="10" fontId="1" fillId="0" borderId="0" xfId="1" applyNumberFormat="1" applyFont="1"/>
    <xf numFmtId="165" fontId="1" fillId="0" borderId="0" xfId="1" applyNumberFormat="1" applyFont="1"/>
    <xf numFmtId="166" fontId="1" fillId="0" borderId="0" xfId="1" applyNumberFormat="1" applyFont="1"/>
    <xf numFmtId="165" fontId="0" fillId="0" borderId="0" xfId="0" applyNumberFormat="1"/>
    <xf numFmtId="165" fontId="0" fillId="5" borderId="0" xfId="0" applyNumberFormat="1" applyFill="1"/>
    <xf numFmtId="164" fontId="0" fillId="5" borderId="0" xfId="0" applyNumberFormat="1" applyFill="1"/>
    <xf numFmtId="0" fontId="14" fillId="6" borderId="58" xfId="0" applyFont="1" applyFill="1" applyBorder="1" applyAlignment="1">
      <alignment horizontal="center"/>
    </xf>
    <xf numFmtId="10" fontId="14" fillId="6" borderId="59" xfId="0" applyNumberFormat="1" applyFont="1" applyFill="1" applyBorder="1" applyAlignment="1">
      <alignment horizontal="center"/>
    </xf>
    <xf numFmtId="0" fontId="14" fillId="6" borderId="59" xfId="0" applyFont="1" applyFill="1" applyBorder="1" applyAlignment="1">
      <alignment horizontal="center"/>
    </xf>
    <xf numFmtId="0" fontId="14" fillId="6" borderId="53" xfId="0" applyFont="1" applyFill="1" applyBorder="1" applyAlignment="1">
      <alignment horizontal="center"/>
    </xf>
    <xf numFmtId="0" fontId="14" fillId="0" borderId="57" xfId="0" applyFont="1" applyFill="1" applyBorder="1" applyAlignment="1">
      <alignment horizontal="center"/>
    </xf>
    <xf numFmtId="10" fontId="14" fillId="0" borderId="47" xfId="0" applyNumberFormat="1" applyFont="1" applyFill="1" applyBorder="1" applyAlignment="1">
      <alignment horizontal="center"/>
    </xf>
    <xf numFmtId="0" fontId="14" fillId="0" borderId="47" xfId="0" applyFont="1" applyFill="1" applyBorder="1" applyAlignment="1">
      <alignment horizontal="center"/>
    </xf>
    <xf numFmtId="0" fontId="14" fillId="0" borderId="42" xfId="0" applyFont="1" applyFill="1" applyBorder="1" applyAlignment="1">
      <alignment horizontal="center"/>
    </xf>
    <xf numFmtId="9" fontId="1" fillId="0" borderId="0" xfId="1" applyNumberFormat="1" applyFont="1"/>
    <xf numFmtId="10" fontId="0" fillId="0" borderId="14" xfId="0" applyNumberFormat="1" applyBorder="1"/>
    <xf numFmtId="0" fontId="15" fillId="0" borderId="0" xfId="0" applyFont="1"/>
    <xf numFmtId="0" fontId="1" fillId="0" borderId="0" xfId="0" applyFont="1"/>
    <xf numFmtId="0" fontId="16" fillId="0" borderId="64" xfId="0" applyFont="1" applyBorder="1"/>
    <xf numFmtId="0" fontId="16" fillId="0" borderId="65" xfId="0" applyFont="1" applyBorder="1" applyAlignment="1">
      <alignment horizontal="center"/>
    </xf>
    <xf numFmtId="0" fontId="16" fillId="0" borderId="71" xfId="0" applyFont="1" applyBorder="1"/>
    <xf numFmtId="0" fontId="16" fillId="0" borderId="72" xfId="0" applyFont="1" applyBorder="1" applyAlignment="1">
      <alignment horizontal="center"/>
    </xf>
    <xf numFmtId="0" fontId="16" fillId="0" borderId="75" xfId="0" applyFont="1" applyBorder="1"/>
    <xf numFmtId="10" fontId="16" fillId="0" borderId="72" xfId="0" applyNumberFormat="1" applyFont="1" applyBorder="1"/>
    <xf numFmtId="0" fontId="16" fillId="0" borderId="76" xfId="0" applyFont="1" applyBorder="1"/>
    <xf numFmtId="3" fontId="16" fillId="0" borderId="77" xfId="0" applyNumberFormat="1" applyFont="1" applyBorder="1" applyAlignment="1">
      <alignment horizontal="center"/>
    </xf>
    <xf numFmtId="0" fontId="18" fillId="0" borderId="80" xfId="0" applyFont="1" applyBorder="1" applyAlignment="1">
      <alignment horizontal="center"/>
    </xf>
    <xf numFmtId="0" fontId="18" fillId="0" borderId="81" xfId="0" applyFont="1" applyBorder="1" applyAlignment="1">
      <alignment horizontal="center"/>
    </xf>
    <xf numFmtId="0" fontId="18" fillId="0" borderId="79" xfId="0" applyFont="1" applyBorder="1" applyAlignment="1">
      <alignment horizontal="center"/>
    </xf>
    <xf numFmtId="0" fontId="16" fillId="0" borderId="82" xfId="0" applyFont="1" applyBorder="1"/>
    <xf numFmtId="0" fontId="16" fillId="0" borderId="83" xfId="0" applyFont="1" applyBorder="1"/>
    <xf numFmtId="0" fontId="18" fillId="7" borderId="85" xfId="0" applyFont="1" applyFill="1" applyBorder="1" applyAlignment="1">
      <alignment horizontal="center"/>
    </xf>
    <xf numFmtId="10" fontId="18" fillId="7" borderId="86" xfId="0" applyNumberFormat="1" applyFont="1" applyFill="1" applyBorder="1" applyAlignment="1">
      <alignment horizontal="center"/>
    </xf>
    <xf numFmtId="0" fontId="18" fillId="7" borderId="86" xfId="0" applyFont="1" applyFill="1" applyBorder="1" applyAlignment="1">
      <alignment horizontal="center"/>
    </xf>
    <xf numFmtId="0" fontId="18" fillId="7" borderId="65" xfId="0" applyFont="1" applyFill="1" applyBorder="1" applyAlignment="1">
      <alignment horizontal="center"/>
    </xf>
    <xf numFmtId="0" fontId="16" fillId="0" borderId="72" xfId="0" applyFont="1" applyBorder="1"/>
    <xf numFmtId="0" fontId="18" fillId="0" borderId="87" xfId="0" applyFont="1" applyBorder="1" applyAlignment="1">
      <alignment horizontal="center"/>
    </xf>
    <xf numFmtId="10" fontId="18" fillId="0" borderId="88" xfId="0" applyNumberFormat="1" applyFont="1" applyBorder="1" applyAlignment="1">
      <alignment horizontal="center"/>
    </xf>
    <xf numFmtId="0" fontId="18" fillId="0" borderId="88" xfId="0" applyFont="1" applyBorder="1" applyAlignment="1">
      <alignment horizontal="center"/>
    </xf>
    <xf numFmtId="0" fontId="18" fillId="0" borderId="89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10" fontId="18" fillId="0" borderId="75" xfId="0" applyNumberFormat="1" applyFont="1" applyBorder="1" applyAlignment="1">
      <alignment horizontal="center"/>
    </xf>
    <xf numFmtId="0" fontId="18" fillId="0" borderId="75" xfId="0" applyFont="1" applyBorder="1" applyAlignment="1">
      <alignment horizontal="center"/>
    </xf>
    <xf numFmtId="0" fontId="18" fillId="0" borderId="72" xfId="0" applyFont="1" applyBorder="1" applyAlignment="1">
      <alignment horizontal="center"/>
    </xf>
    <xf numFmtId="0" fontId="16" fillId="0" borderId="91" xfId="0" applyFont="1" applyBorder="1"/>
    <xf numFmtId="0" fontId="16" fillId="0" borderId="77" xfId="0" applyFont="1" applyBorder="1"/>
    <xf numFmtId="0" fontId="16" fillId="0" borderId="92" xfId="0" applyFont="1" applyBorder="1"/>
    <xf numFmtId="0" fontId="15" fillId="8" borderId="83" xfId="0" applyFont="1" applyFill="1" applyBorder="1"/>
    <xf numFmtId="0" fontId="15" fillId="8" borderId="72" xfId="0" applyFont="1" applyFill="1" applyBorder="1"/>
    <xf numFmtId="165" fontId="16" fillId="0" borderId="0" xfId="0" applyNumberFormat="1" applyFont="1"/>
    <xf numFmtId="164" fontId="16" fillId="0" borderId="0" xfId="0" applyNumberFormat="1" applyFont="1"/>
    <xf numFmtId="10" fontId="16" fillId="0" borderId="0" xfId="0" applyNumberFormat="1" applyFont="1"/>
    <xf numFmtId="10" fontId="16" fillId="0" borderId="73" xfId="0" applyNumberFormat="1" applyFont="1" applyBorder="1"/>
    <xf numFmtId="166" fontId="16" fillId="0" borderId="0" xfId="0" applyNumberFormat="1" applyFont="1"/>
    <xf numFmtId="9" fontId="16" fillId="0" borderId="0" xfId="0" applyNumberFormat="1" applyFont="1"/>
    <xf numFmtId="0" fontId="18" fillId="0" borderId="85" xfId="0" applyFont="1" applyBorder="1" applyAlignment="1">
      <alignment horizontal="center"/>
    </xf>
    <xf numFmtId="10" fontId="18" fillId="0" borderId="86" xfId="0" applyNumberFormat="1" applyFont="1" applyBorder="1" applyAlignment="1">
      <alignment horizontal="center"/>
    </xf>
    <xf numFmtId="0" fontId="18" fillId="0" borderId="86" xfId="0" applyFont="1" applyBorder="1" applyAlignment="1">
      <alignment horizontal="center"/>
    </xf>
    <xf numFmtId="0" fontId="18" fillId="0" borderId="65" xfId="0" applyFont="1" applyBorder="1" applyAlignment="1">
      <alignment horizontal="center"/>
    </xf>
    <xf numFmtId="0" fontId="18" fillId="9" borderId="87" xfId="0" applyFont="1" applyFill="1" applyBorder="1" applyAlignment="1">
      <alignment horizontal="center"/>
    </xf>
    <xf numFmtId="10" fontId="18" fillId="9" borderId="88" xfId="0" applyNumberFormat="1" applyFont="1" applyFill="1" applyBorder="1" applyAlignment="1">
      <alignment horizontal="center"/>
    </xf>
    <xf numFmtId="0" fontId="18" fillId="9" borderId="88" xfId="0" applyFont="1" applyFill="1" applyBorder="1" applyAlignment="1">
      <alignment horizontal="center"/>
    </xf>
    <xf numFmtId="0" fontId="18" fillId="9" borderId="89" xfId="0" applyFont="1" applyFill="1" applyBorder="1" applyAlignment="1">
      <alignment horizontal="center"/>
    </xf>
    <xf numFmtId="0" fontId="3" fillId="2" borderId="3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23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30" xfId="0" applyFont="1" applyBorder="1" applyAlignment="1">
      <alignment vertical="center" wrapText="1"/>
    </xf>
    <xf numFmtId="0" fontId="12" fillId="2" borderId="26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14" fontId="13" fillId="0" borderId="18" xfId="0" applyNumberFormat="1" applyFont="1" applyBorder="1" applyAlignment="1">
      <alignment horizontal="center" vertical="center" wrapText="1"/>
    </xf>
    <xf numFmtId="14" fontId="13" fillId="0" borderId="29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10" fontId="0" fillId="0" borderId="52" xfId="0" applyNumberFormat="1" applyBorder="1" applyAlignment="1">
      <alignment horizontal="center"/>
    </xf>
    <xf numFmtId="10" fontId="0" fillId="0" borderId="51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1" fillId="0" borderId="20" xfId="1" applyNumberFormat="1" applyFont="1" applyBorder="1" applyAlignment="1">
      <alignment horizontal="center"/>
    </xf>
    <xf numFmtId="10" fontId="1" fillId="0" borderId="13" xfId="1" applyNumberFormat="1" applyFont="1" applyBorder="1" applyAlignment="1">
      <alignment horizontal="center"/>
    </xf>
    <xf numFmtId="0" fontId="0" fillId="0" borderId="41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0" fillId="0" borderId="43" xfId="0" applyBorder="1" applyAlignment="1">
      <alignment horizontal="center" wrapText="1"/>
    </xf>
    <xf numFmtId="0" fontId="0" fillId="0" borderId="48" xfId="0" applyBorder="1" applyAlignment="1">
      <alignment horizontal="center" wrapText="1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4" fillId="0" borderId="61" xfId="0" applyFont="1" applyBorder="1" applyAlignment="1">
      <alignment horizontal="center" vertical="center"/>
    </xf>
    <xf numFmtId="0" fontId="0" fillId="0" borderId="61" xfId="0" applyBorder="1"/>
    <xf numFmtId="0" fontId="0" fillId="0" borderId="16" xfId="0" applyBorder="1"/>
    <xf numFmtId="0" fontId="16" fillId="0" borderId="17" xfId="0" applyFont="1" applyBorder="1" applyAlignment="1">
      <alignment horizontal="center"/>
    </xf>
    <xf numFmtId="0" fontId="17" fillId="0" borderId="1" xfId="0" applyFont="1" applyBorder="1"/>
    <xf numFmtId="0" fontId="18" fillId="0" borderId="84" xfId="0" applyFont="1" applyBorder="1" applyAlignment="1">
      <alignment horizontal="center" vertical="center"/>
    </xf>
    <xf numFmtId="0" fontId="17" fillId="0" borderId="84" xfId="0" applyFont="1" applyBorder="1"/>
    <xf numFmtId="0" fontId="17" fillId="0" borderId="2" xfId="0" applyFont="1" applyBorder="1"/>
    <xf numFmtId="0" fontId="16" fillId="0" borderId="67" xfId="0" applyFont="1" applyBorder="1" applyAlignment="1">
      <alignment horizontal="center"/>
    </xf>
    <xf numFmtId="0" fontId="17" fillId="0" borderId="93" xfId="0" applyFont="1" applyBorder="1"/>
    <xf numFmtId="0" fontId="17" fillId="0" borderId="94" xfId="0" applyFont="1" applyBorder="1"/>
    <xf numFmtId="10" fontId="16" fillId="0" borderId="67" xfId="0" applyNumberFormat="1" applyFont="1" applyBorder="1" applyAlignment="1">
      <alignment horizontal="center"/>
    </xf>
    <xf numFmtId="10" fontId="16" fillId="0" borderId="17" xfId="0" applyNumberFormat="1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17" fillId="0" borderId="79" xfId="0" applyFont="1" applyBorder="1"/>
    <xf numFmtId="0" fontId="16" fillId="0" borderId="66" xfId="0" applyFont="1" applyBorder="1" applyAlignment="1">
      <alignment horizontal="center" vertical="center"/>
    </xf>
    <xf numFmtId="0" fontId="16" fillId="0" borderId="67" xfId="0" applyFont="1" applyBorder="1" applyAlignment="1">
      <alignment horizontal="center" wrapText="1"/>
    </xf>
    <xf numFmtId="0" fontId="17" fillId="0" borderId="68" xfId="0" applyFont="1" applyBorder="1"/>
    <xf numFmtId="0" fontId="17" fillId="0" borderId="73" xfId="0" applyFont="1" applyBorder="1"/>
    <xf numFmtId="0" fontId="17" fillId="0" borderId="74" xfId="0" applyFont="1" applyBorder="1"/>
    <xf numFmtId="0" fontId="16" fillId="0" borderId="69" xfId="0" applyFont="1" applyBorder="1" applyAlignment="1">
      <alignment horizontal="center"/>
    </xf>
    <xf numFmtId="0" fontId="17" fillId="0" borderId="70" xfId="0" applyFont="1" applyBorder="1"/>
    <xf numFmtId="0" fontId="20" fillId="10" borderId="0" xfId="0" applyFont="1" applyFill="1"/>
    <xf numFmtId="0" fontId="20" fillId="10" borderId="20" xfId="0" applyFont="1" applyFill="1" applyBorder="1" applyAlignment="1">
      <alignment horizontal="center" wrapText="1"/>
    </xf>
    <xf numFmtId="0" fontId="20" fillId="10" borderId="0" xfId="0" applyFont="1" applyFill="1" applyAlignment="1">
      <alignment horizontal="center"/>
    </xf>
    <xf numFmtId="0" fontId="14" fillId="3" borderId="49" xfId="0" applyFont="1" applyFill="1" applyBorder="1" applyAlignment="1">
      <alignment horizontal="center"/>
    </xf>
    <xf numFmtId="0" fontId="20" fillId="10" borderId="59" xfId="0" applyFont="1" applyFill="1" applyBorder="1" applyAlignment="1">
      <alignment horizontal="center" vertical="center"/>
    </xf>
    <xf numFmtId="0" fontId="2" fillId="4" borderId="95" xfId="0" applyFont="1" applyFill="1" applyBorder="1"/>
    <xf numFmtId="0" fontId="2" fillId="4" borderId="96" xfId="0" applyFont="1" applyFill="1" applyBorder="1"/>
    <xf numFmtId="0" fontId="20" fillId="10" borderId="59" xfId="0" applyFont="1" applyFill="1" applyBorder="1"/>
    <xf numFmtId="0" fontId="19" fillId="10" borderId="0" xfId="0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20" fillId="10" borderId="0" xfId="0" applyFont="1" applyFill="1" applyAlignment="1">
      <alignment horizontal="center" vertical="center" wrapText="1"/>
    </xf>
    <xf numFmtId="0" fontId="20" fillId="10" borderId="59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0" fillId="0" borderId="59" xfId="0" applyBorder="1"/>
    <xf numFmtId="0" fontId="21" fillId="10" borderId="59" xfId="0" applyFont="1" applyFill="1" applyBorder="1" applyAlignment="1">
      <alignment horizontal="center" vertical="center" wrapText="1"/>
    </xf>
    <xf numFmtId="0" fontId="19" fillId="0" borderId="59" xfId="0" applyFont="1" applyBorder="1" applyAlignment="1">
      <alignment horizontal="center" vertical="center"/>
    </xf>
    <xf numFmtId="9" fontId="19" fillId="6" borderId="59" xfId="0" applyNumberFormat="1" applyFont="1" applyFill="1" applyBorder="1" applyAlignment="1">
      <alignment horizontal="center" vertical="center"/>
    </xf>
    <xf numFmtId="0" fontId="19" fillId="0" borderId="59" xfId="0" applyFont="1" applyBorder="1"/>
    <xf numFmtId="10" fontId="19" fillId="0" borderId="59" xfId="0" applyNumberFormat="1" applyFont="1" applyBorder="1"/>
    <xf numFmtId="0" fontId="20" fillId="10" borderId="0" xfId="0" applyFont="1" applyFill="1" applyAlignment="1">
      <alignment horizontal="center" wrapText="1"/>
    </xf>
    <xf numFmtId="0" fontId="20" fillId="10" borderId="97" xfId="0" applyFont="1" applyFill="1" applyBorder="1" applyAlignment="1">
      <alignment horizontal="center" wrapText="1"/>
    </xf>
    <xf numFmtId="0" fontId="21" fillId="10" borderId="0" xfId="0" applyFont="1" applyFill="1" applyAlignment="1">
      <alignment horizontal="center" vertical="center" wrapText="1"/>
    </xf>
    <xf numFmtId="0" fontId="21" fillId="10" borderId="59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4" fillId="10" borderId="59" xfId="0" applyFont="1" applyFill="1" applyBorder="1" applyAlignment="1">
      <alignment horizontal="center" vertical="center" wrapText="1"/>
    </xf>
    <xf numFmtId="0" fontId="21" fillId="10" borderId="98" xfId="0" applyFont="1" applyFill="1" applyBorder="1" applyAlignment="1">
      <alignment horizontal="center" vertical="center" wrapText="1"/>
    </xf>
    <xf numFmtId="0" fontId="2" fillId="11" borderId="59" xfId="0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/>
    </xf>
    <xf numFmtId="0" fontId="20" fillId="10" borderId="59" xfId="0" applyFont="1" applyFill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0" fontId="17" fillId="0" borderId="17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CO normal Binomial, AQL 0,15%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 normal Binomial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Binomial!$C$39:$C$49</c:f>
              <c:numCache>
                <c:formatCode>0.000%</c:formatCode>
                <c:ptCount val="11"/>
                <c:pt idx="0">
                  <c:v>4.6999999999999999E-4</c:v>
                </c:pt>
                <c:pt idx="1">
                  <c:v>1.1299999999999999E-3</c:v>
                </c:pt>
                <c:pt idx="2">
                  <c:v>1.5E-3</c:v>
                </c:pt>
                <c:pt idx="3">
                  <c:v>1.6900000000000001E-3</c:v>
                </c:pt>
                <c:pt idx="4">
                  <c:v>3.0500000000000002E-3</c:v>
                </c:pt>
                <c:pt idx="5">
                  <c:v>5.3200000000000001E-3</c:v>
                </c:pt>
                <c:pt idx="6">
                  <c:v>8.5299999999999994E-3</c:v>
                </c:pt>
                <c:pt idx="7">
                  <c:v>0.01</c:v>
                </c:pt>
                <c:pt idx="8">
                  <c:v>1.23E-2</c:v>
                </c:pt>
                <c:pt idx="9">
                  <c:v>1.4999999999999999E-2</c:v>
                </c:pt>
                <c:pt idx="10">
                  <c:v>2.0899999999999998E-2</c:v>
                </c:pt>
              </c:numCache>
            </c:numRef>
          </c:cat>
          <c:val>
            <c:numRef>
              <c:f>Binomial!$D$39:$D$49</c:f>
              <c:numCache>
                <c:formatCode>0.0%</c:formatCode>
                <c:ptCount val="11"/>
                <c:pt idx="0">
                  <c:v>0.99</c:v>
                </c:pt>
                <c:pt idx="1">
                  <c:v>0.95</c:v>
                </c:pt>
                <c:pt idx="2">
                  <c:v>0.91700000000000004</c:v>
                </c:pt>
                <c:pt idx="3">
                  <c:v>0.9</c:v>
                </c:pt>
                <c:pt idx="4">
                  <c:v>0.75</c:v>
                </c:pt>
                <c:pt idx="5">
                  <c:v>0.5</c:v>
                </c:pt>
                <c:pt idx="6">
                  <c:v>0.25</c:v>
                </c:pt>
                <c:pt idx="7">
                  <c:v>0.1915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0F-4FB4-865A-038CB406E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15008"/>
        <c:axId val="-123817184"/>
      </c:lineChart>
      <c:catAx>
        <c:axId val="-123815008"/>
        <c:scaling>
          <c:orientation val="minMax"/>
        </c:scaling>
        <c:delete val="0"/>
        <c:axPos val="b"/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23817184"/>
        <c:crosses val="autoZero"/>
        <c:auto val="1"/>
        <c:lblAlgn val="ctr"/>
        <c:lblOffset val="100"/>
        <c:noMultiLvlLbl val="0"/>
      </c:catAx>
      <c:valAx>
        <c:axId val="-123817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2381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 normal Binomial, AQL 0,15%</a:t>
            </a:r>
            <a:endParaRPr lang="es-E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 normal Binomial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Binomial!$C$84:$C$93</c:f>
              <c:numCache>
                <c:formatCode>0.000%</c:formatCode>
                <c:ptCount val="10"/>
                <c:pt idx="0" formatCode="0.00%">
                  <c:v>8.7000000000000001E-4</c:v>
                </c:pt>
                <c:pt idx="1">
                  <c:v>1.5E-3</c:v>
                </c:pt>
                <c:pt idx="2" formatCode="0.00%">
                  <c:v>1.64E-3</c:v>
                </c:pt>
                <c:pt idx="3" formatCode="0.00%">
                  <c:v>2.2100000000000002E-3</c:v>
                </c:pt>
                <c:pt idx="4" formatCode="0.00%">
                  <c:v>3.46E-3</c:v>
                </c:pt>
                <c:pt idx="5" formatCode="0.00%">
                  <c:v>5.3400000000000001E-3</c:v>
                </c:pt>
                <c:pt idx="6" formatCode="0.00%">
                  <c:v>7.8300000000000002E-3</c:v>
                </c:pt>
                <c:pt idx="7" formatCode="0.00%">
                  <c:v>1.06E-2</c:v>
                </c:pt>
                <c:pt idx="8" formatCode="0.00%">
                  <c:v>1.2500000000000001E-2</c:v>
                </c:pt>
                <c:pt idx="9" formatCode="0.00%">
                  <c:v>1.67E-2</c:v>
                </c:pt>
              </c:numCache>
            </c:numRef>
          </c:cat>
          <c:val>
            <c:numRef>
              <c:f>Binomial!$D$84:$D$93</c:f>
              <c:numCache>
                <c:formatCode>0.0%</c:formatCode>
                <c:ptCount val="10"/>
                <c:pt idx="0" formatCode="0%">
                  <c:v>0.99</c:v>
                </c:pt>
                <c:pt idx="1">
                  <c:v>0.95569999999999999</c:v>
                </c:pt>
                <c:pt idx="2" formatCode="0%">
                  <c:v>0.95</c:v>
                </c:pt>
                <c:pt idx="3" formatCode="0%">
                  <c:v>0.9</c:v>
                </c:pt>
                <c:pt idx="4" formatCode="0%">
                  <c:v>0.75</c:v>
                </c:pt>
                <c:pt idx="5" formatCode="0%">
                  <c:v>0.5</c:v>
                </c:pt>
                <c:pt idx="6" formatCode="0%">
                  <c:v>0.25</c:v>
                </c:pt>
                <c:pt idx="7" formatCode="0%">
                  <c:v>0.1</c:v>
                </c:pt>
                <c:pt idx="8" formatCode="0%">
                  <c:v>0.05</c:v>
                </c:pt>
                <c:pt idx="9" formatCode="0%">
                  <c:v>0.01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C54-4289-9E31-70AA385E39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23812288"/>
        <c:axId val="-123819904"/>
      </c:lineChart>
      <c:catAx>
        <c:axId val="-123812288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23819904"/>
        <c:crosses val="autoZero"/>
        <c:auto val="1"/>
        <c:lblAlgn val="ctr"/>
        <c:lblOffset val="100"/>
        <c:noMultiLvlLbl val="0"/>
      </c:catAx>
      <c:valAx>
        <c:axId val="-12381990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238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r>
              <a:rPr lang="es-ES" sz="1400" b="0" i="0">
                <a:solidFill>
                  <a:srgbClr val="000000"/>
                </a:solidFill>
                <a:latin typeface="+mn-lt"/>
              </a:rPr>
              <a:t>CO normal Poisson, AQL 0,4%
</a:t>
            </a:r>
          </a:p>
        </c:rich>
      </c:tx>
      <c:layout>
        <c:manualLayout>
          <c:xMode val="edge"/>
          <c:yMode val="edge"/>
          <c:x val="4.230769230769231E-2"/>
          <c:y val="0.05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 normal Binomial</c:v>
          </c:tx>
          <c:spPr>
            <a:ln w="28575" cmpd="sng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numRef>
              <c:f>POISSON!$C$39:$C$49</c:f>
              <c:numCache>
                <c:formatCode>0.00%</c:formatCode>
                <c:ptCount val="11"/>
                <c:pt idx="0" formatCode="0.000%">
                  <c:v>2.1800000000000001E-3</c:v>
                </c:pt>
                <c:pt idx="1">
                  <c:v>4.0000000000000001E-3</c:v>
                </c:pt>
                <c:pt idx="2" formatCode="0.000%">
                  <c:v>4.0899999999999999E-3</c:v>
                </c:pt>
                <c:pt idx="3" formatCode="0.000%">
                  <c:v>5.5100000000000001E-3</c:v>
                </c:pt>
                <c:pt idx="4" formatCode="0.000%">
                  <c:v>8.6400000000000001E-3</c:v>
                </c:pt>
                <c:pt idx="5" formatCode="0.000%">
                  <c:v>1.34E-2</c:v>
                </c:pt>
                <c:pt idx="6" formatCode="0.000%">
                  <c:v>1.9599999999999999E-2</c:v>
                </c:pt>
                <c:pt idx="7" formatCode="0.000%">
                  <c:v>2.6599999999999999E-2</c:v>
                </c:pt>
                <c:pt idx="8" formatCode="0.000%">
                  <c:v>3.15E-2</c:v>
                </c:pt>
                <c:pt idx="9" formatCode="0.000%">
                  <c:v>4.2000000000000003E-2</c:v>
                </c:pt>
              </c:numCache>
            </c:numRef>
          </c:cat>
          <c:val>
            <c:numRef>
              <c:f>POISSON!$D$39:$D$49</c:f>
              <c:numCache>
                <c:formatCode>0.0%</c:formatCode>
                <c:ptCount val="11"/>
                <c:pt idx="0">
                  <c:v>0.99</c:v>
                </c:pt>
                <c:pt idx="1">
                  <c:v>0.95189999999999997</c:v>
                </c:pt>
                <c:pt idx="2">
                  <c:v>0.95</c:v>
                </c:pt>
                <c:pt idx="3">
                  <c:v>0.9</c:v>
                </c:pt>
                <c:pt idx="4">
                  <c:v>0.75</c:v>
                </c:pt>
                <c:pt idx="5">
                  <c:v>0.5</c:v>
                </c:pt>
                <c:pt idx="6">
                  <c:v>0.25</c:v>
                </c:pt>
                <c:pt idx="7">
                  <c:v>0.1915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F41-4B5D-99EE-149E95A90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23814464"/>
        <c:axId val="-123813920"/>
      </c:lineChart>
      <c:catAx>
        <c:axId val="-1238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layout/>
          <c:overlay val="0"/>
        </c:title>
        <c:numFmt formatCode="0.00%" sourceLinked="0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-123813920"/>
        <c:crosses val="autoZero"/>
        <c:auto val="1"/>
        <c:lblAlgn val="ctr"/>
        <c:lblOffset val="100"/>
        <c:noMultiLvlLbl val="1"/>
      </c:catAx>
      <c:valAx>
        <c:axId val="-123813920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AR"/>
          </a:p>
        </c:txPr>
        <c:crossAx val="-12381446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A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CO letra L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4924781277340332"/>
          <c:y val="0.15824074074074074"/>
          <c:w val="0.80441185476815402"/>
          <c:h val="0.63618839311752695"/>
        </c:manualLayout>
      </c:layout>
      <c:scatterChart>
        <c:scatterStyle val="lineMarker"/>
        <c:varyColors val="0"/>
        <c:ser>
          <c:idx val="0"/>
          <c:order val="0"/>
          <c:tx>
            <c:strRef>
              <c:f>POISSON!$O$38</c:f>
              <c:strCache>
                <c:ptCount val="1"/>
                <c:pt idx="0">
                  <c:v>Pa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POISSON!$N$39:$N$49</c:f>
              <c:numCache>
                <c:formatCode>General</c:formatCode>
                <c:ptCount val="11"/>
                <c:pt idx="0">
                  <c:v>0</c:v>
                </c:pt>
                <c:pt idx="1">
                  <c:v>0.218</c:v>
                </c:pt>
                <c:pt idx="2">
                  <c:v>0.4</c:v>
                </c:pt>
                <c:pt idx="3">
                  <c:v>0.40899999999999997</c:v>
                </c:pt>
                <c:pt idx="4">
                  <c:v>0.55100000000000005</c:v>
                </c:pt>
                <c:pt idx="5">
                  <c:v>0.86399999999999999</c:v>
                </c:pt>
                <c:pt idx="6">
                  <c:v>1.34</c:v>
                </c:pt>
                <c:pt idx="7">
                  <c:v>1.96</c:v>
                </c:pt>
                <c:pt idx="8">
                  <c:v>2.66</c:v>
                </c:pt>
                <c:pt idx="9">
                  <c:v>3.15</c:v>
                </c:pt>
                <c:pt idx="10">
                  <c:v>4.2</c:v>
                </c:pt>
              </c:numCache>
            </c:numRef>
          </c:xVal>
          <c:yVal>
            <c:numRef>
              <c:f>POISSON!$O$39:$O$49</c:f>
              <c:numCache>
                <c:formatCode>0%</c:formatCode>
                <c:ptCount val="11"/>
                <c:pt idx="0">
                  <c:v>1</c:v>
                </c:pt>
                <c:pt idx="1">
                  <c:v>0.99</c:v>
                </c:pt>
                <c:pt idx="2" formatCode="0.00%">
                  <c:v>0.9526</c:v>
                </c:pt>
                <c:pt idx="3">
                  <c:v>0.95</c:v>
                </c:pt>
                <c:pt idx="4">
                  <c:v>0.9</c:v>
                </c:pt>
                <c:pt idx="5">
                  <c:v>0.75</c:v>
                </c:pt>
                <c:pt idx="6">
                  <c:v>0.5</c:v>
                </c:pt>
                <c:pt idx="7">
                  <c:v>0.25</c:v>
                </c:pt>
                <c:pt idx="8">
                  <c:v>0.1</c:v>
                </c:pt>
                <c:pt idx="9">
                  <c:v>0.05</c:v>
                </c:pt>
                <c:pt idx="10">
                  <c:v>0.01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965518704"/>
        <c:axId val="-1965520336"/>
      </c:scatterChart>
      <c:valAx>
        <c:axId val="-1965518704"/>
        <c:scaling>
          <c:orientation val="minMax"/>
          <c:max val="4.4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defectos cada 100 unidades </a:t>
                </a:r>
              </a:p>
            </c:rich>
          </c:tx>
          <c:layout>
            <c:manualLayout>
              <c:xMode val="edge"/>
              <c:yMode val="edge"/>
              <c:x val="0.77076027409325509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965520336"/>
        <c:crosses val="autoZero"/>
        <c:crossBetween val="midCat"/>
        <c:majorUnit val="0.4"/>
      </c:valAx>
      <c:valAx>
        <c:axId val="-196552033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/>
                  <a:t>Probabilidad de aceptación Pa(%)</a:t>
                </a:r>
              </a:p>
            </c:rich>
          </c:tx>
          <c:layout>
            <c:manualLayout>
              <c:xMode val="edge"/>
              <c:yMode val="edge"/>
              <c:x val="5.589388574750305E-2"/>
              <c:y val="0.11197142023913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-196551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2</xdr:row>
      <xdr:rowOff>57149</xdr:rowOff>
    </xdr:from>
    <xdr:to>
      <xdr:col>1</xdr:col>
      <xdr:colOff>1343025</xdr:colOff>
      <xdr:row>4</xdr:row>
      <xdr:rowOff>152399</xdr:rowOff>
    </xdr:to>
    <xdr:pic>
      <xdr:nvPicPr>
        <xdr:cNvPr id="2" name="Imagen 11" descr="http://actividades.frba.utn.edu.ar/imagenes/logo-con-margenes.jpg">
          <a:extLst>
            <a:ext uri="{FF2B5EF4-FFF2-40B4-BE49-F238E27FC236}">
              <a16:creationId xmlns:a16="http://schemas.microsoft.com/office/drawing/2014/main" xmlns="" id="{BB66BF3C-D546-53EF-D11E-1C0B9B2E2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09674"/>
          <a:ext cx="1304925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123824</xdr:colOff>
      <xdr:row>37</xdr:row>
      <xdr:rowOff>23812</xdr:rowOff>
    </xdr:from>
    <xdr:to>
      <xdr:col>11</xdr:col>
      <xdr:colOff>171449</xdr:colOff>
      <xdr:row>54</xdr:row>
      <xdr:rowOff>100012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xmlns="" id="{6940E058-B262-482C-0659-860BD4E06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41</xdr:row>
      <xdr:rowOff>114300</xdr:rowOff>
    </xdr:from>
    <xdr:to>
      <xdr:col>7</xdr:col>
      <xdr:colOff>38100</xdr:colOff>
      <xdr:row>51</xdr:row>
      <xdr:rowOff>104775</xdr:rowOff>
    </xdr:to>
    <xdr:cxnSp macro="">
      <xdr:nvCxnSpPr>
        <xdr:cNvPr id="4" name="19 Conector recto">
          <a:extLst>
            <a:ext uri="{FF2B5EF4-FFF2-40B4-BE49-F238E27FC236}">
              <a16:creationId xmlns:a16="http://schemas.microsoft.com/office/drawing/2014/main" xmlns="" id="{311B95DF-BAF9-40F2-8B11-E0F4738BD442}"/>
            </a:ext>
          </a:extLst>
        </xdr:cNvPr>
        <xdr:cNvCxnSpPr/>
      </xdr:nvCxnSpPr>
      <xdr:spPr>
        <a:xfrm flipH="1" flipV="1">
          <a:off x="5600700" y="8020050"/>
          <a:ext cx="28575" cy="19050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457200</xdr:colOff>
      <xdr:row>50</xdr:row>
      <xdr:rowOff>76200</xdr:rowOff>
    </xdr:from>
    <xdr:to>
      <xdr:col>11</xdr:col>
      <xdr:colOff>85725</xdr:colOff>
      <xdr:row>50</xdr:row>
      <xdr:rowOff>95250</xdr:rowOff>
    </xdr:to>
    <xdr:cxnSp macro="">
      <xdr:nvCxnSpPr>
        <xdr:cNvPr id="7" name="19 Conector recto">
          <a:extLst>
            <a:ext uri="{FF2B5EF4-FFF2-40B4-BE49-F238E27FC236}">
              <a16:creationId xmlns:a16="http://schemas.microsoft.com/office/drawing/2014/main" xmlns="" id="{45B982AC-0C11-45F0-A676-F530D95B4A2C}"/>
            </a:ext>
          </a:extLst>
        </xdr:cNvPr>
        <xdr:cNvCxnSpPr/>
      </xdr:nvCxnSpPr>
      <xdr:spPr>
        <a:xfrm>
          <a:off x="4524375" y="9705975"/>
          <a:ext cx="4200525" cy="1905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41</xdr:row>
      <xdr:rowOff>104775</xdr:rowOff>
    </xdr:from>
    <xdr:to>
      <xdr:col>7</xdr:col>
      <xdr:colOff>104775</xdr:colOff>
      <xdr:row>41</xdr:row>
      <xdr:rowOff>114300</xdr:rowOff>
    </xdr:to>
    <xdr:cxnSp macro="">
      <xdr:nvCxnSpPr>
        <xdr:cNvPr id="10" name="19 Conector recto">
          <a:extLst>
            <a:ext uri="{FF2B5EF4-FFF2-40B4-BE49-F238E27FC236}">
              <a16:creationId xmlns:a16="http://schemas.microsoft.com/office/drawing/2014/main" xmlns="" id="{859D93F2-0932-4C2E-84FC-0972DDCE1D17}"/>
            </a:ext>
          </a:extLst>
        </xdr:cNvPr>
        <xdr:cNvCxnSpPr/>
      </xdr:nvCxnSpPr>
      <xdr:spPr>
        <a:xfrm>
          <a:off x="4572000" y="8010525"/>
          <a:ext cx="1123950" cy="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79</xdr:row>
      <xdr:rowOff>47625</xdr:rowOff>
    </xdr:from>
    <xdr:to>
      <xdr:col>11</xdr:col>
      <xdr:colOff>38100</xdr:colOff>
      <xdr:row>94</xdr:row>
      <xdr:rowOff>109537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xmlns="" id="{16409383-B1E1-6564-2601-DD04A3D4A8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266700</xdr:colOff>
      <xdr:row>81</xdr:row>
      <xdr:rowOff>171450</xdr:rowOff>
    </xdr:from>
    <xdr:to>
      <xdr:col>6</xdr:col>
      <xdr:colOff>295275</xdr:colOff>
      <xdr:row>91</xdr:row>
      <xdr:rowOff>171450</xdr:rowOff>
    </xdr:to>
    <xdr:cxnSp macro="">
      <xdr:nvCxnSpPr>
        <xdr:cNvPr id="17" name="19 Conector recto">
          <a:extLst>
            <a:ext uri="{FF2B5EF4-FFF2-40B4-BE49-F238E27FC236}">
              <a16:creationId xmlns:a16="http://schemas.microsoft.com/office/drawing/2014/main" xmlns="" id="{E0B41DFB-814F-4D1B-92A4-8AC67645DD2C}"/>
            </a:ext>
          </a:extLst>
        </xdr:cNvPr>
        <xdr:cNvCxnSpPr/>
      </xdr:nvCxnSpPr>
      <xdr:spPr>
        <a:xfrm flipH="1" flipV="1">
          <a:off x="5095875" y="15611475"/>
          <a:ext cx="28575" cy="190500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495300</xdr:colOff>
      <xdr:row>90</xdr:row>
      <xdr:rowOff>85725</xdr:rowOff>
    </xdr:from>
    <xdr:to>
      <xdr:col>10</xdr:col>
      <xdr:colOff>342900</xdr:colOff>
      <xdr:row>90</xdr:row>
      <xdr:rowOff>85725</xdr:rowOff>
    </xdr:to>
    <xdr:cxnSp macro="">
      <xdr:nvCxnSpPr>
        <xdr:cNvPr id="18" name="19 Conector recto">
          <a:extLst>
            <a:ext uri="{FF2B5EF4-FFF2-40B4-BE49-F238E27FC236}">
              <a16:creationId xmlns:a16="http://schemas.microsoft.com/office/drawing/2014/main" xmlns="" id="{B9993AAD-91E0-4F1B-AA40-5C9610802F08}"/>
            </a:ext>
          </a:extLst>
        </xdr:cNvPr>
        <xdr:cNvCxnSpPr/>
      </xdr:nvCxnSpPr>
      <xdr:spPr>
        <a:xfrm>
          <a:off x="4562475" y="17240250"/>
          <a:ext cx="3657600" cy="0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81</xdr:row>
      <xdr:rowOff>161925</xdr:rowOff>
    </xdr:from>
    <xdr:to>
      <xdr:col>6</xdr:col>
      <xdr:colOff>361950</xdr:colOff>
      <xdr:row>81</xdr:row>
      <xdr:rowOff>171450</xdr:rowOff>
    </xdr:to>
    <xdr:cxnSp macro="">
      <xdr:nvCxnSpPr>
        <xdr:cNvPr id="19" name="19 Conector recto">
          <a:extLst>
            <a:ext uri="{FF2B5EF4-FFF2-40B4-BE49-F238E27FC236}">
              <a16:creationId xmlns:a16="http://schemas.microsoft.com/office/drawing/2014/main" xmlns="" id="{19352480-9FC3-4A74-903C-46ECC2EE62B9}"/>
            </a:ext>
          </a:extLst>
        </xdr:cNvPr>
        <xdr:cNvCxnSpPr/>
      </xdr:nvCxnSpPr>
      <xdr:spPr>
        <a:xfrm>
          <a:off x="4572000" y="15601950"/>
          <a:ext cx="619125" cy="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37</xdr:row>
      <xdr:rowOff>19050</xdr:rowOff>
    </xdr:from>
    <xdr:ext cx="4333875" cy="3476625"/>
    <xdr:graphicFrame macro="">
      <xdr:nvGraphicFramePr>
        <xdr:cNvPr id="2" name="Chart 3" title="Gráfico">
          <a:extLst>
            <a:ext uri="{FF2B5EF4-FFF2-40B4-BE49-F238E27FC236}">
              <a16:creationId xmlns:a16="http://schemas.microsoft.com/office/drawing/2014/main" xmlns="" id="{86B671D8-25F2-4433-A722-15A13A5A6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657225</xdr:colOff>
      <xdr:row>40</xdr:row>
      <xdr:rowOff>47625</xdr:rowOff>
    </xdr:from>
    <xdr:ext cx="28575" cy="1990725"/>
    <xdr:grpSp>
      <xdr:nvGrpSpPr>
        <xdr:cNvPr id="3" name="Shape 2" title="Dibujo">
          <a:extLst>
            <a:ext uri="{FF2B5EF4-FFF2-40B4-BE49-F238E27FC236}">
              <a16:creationId xmlns:a16="http://schemas.microsoft.com/office/drawing/2014/main" xmlns="" id="{3DEDB6FC-B2EC-4474-BC09-906110AE7299}"/>
            </a:ext>
          </a:extLst>
        </xdr:cNvPr>
        <xdr:cNvGrpSpPr/>
      </xdr:nvGrpSpPr>
      <xdr:grpSpPr>
        <a:xfrm>
          <a:off x="5338082" y="7643435"/>
          <a:ext cx="28575" cy="1990725"/>
          <a:chOff x="5331713" y="2784638"/>
          <a:chExt cx="28575" cy="1990725"/>
        </a:xfrm>
      </xdr:grpSpPr>
      <xdr:cxnSp macro="">
        <xdr:nvCxnSpPr>
          <xdr:cNvPr id="4" name="Shape 3">
            <a:extLst>
              <a:ext uri="{FF2B5EF4-FFF2-40B4-BE49-F238E27FC236}">
                <a16:creationId xmlns:a16="http://schemas.microsoft.com/office/drawing/2014/main" xmlns="" id="{765C6286-7A37-A3E2-1607-6ABD2AE2D096}"/>
              </a:ext>
            </a:extLst>
          </xdr:cNvPr>
          <xdr:cNvCxnSpPr/>
        </xdr:nvCxnSpPr>
        <xdr:spPr>
          <a:xfrm rot="10800000">
            <a:off x="5331713" y="2784638"/>
            <a:ext cx="28575" cy="1990725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457200</xdr:colOff>
      <xdr:row>49</xdr:row>
      <xdr:rowOff>19050</xdr:rowOff>
    </xdr:from>
    <xdr:ext cx="3914775" cy="38100"/>
    <xdr:grpSp>
      <xdr:nvGrpSpPr>
        <xdr:cNvPr id="5" name="Shape 2">
          <a:extLst>
            <a:ext uri="{FF2B5EF4-FFF2-40B4-BE49-F238E27FC236}">
              <a16:creationId xmlns:a16="http://schemas.microsoft.com/office/drawing/2014/main" xmlns="" id="{D366D67E-9787-4F89-857E-DFB157C6A58B}"/>
            </a:ext>
          </a:extLst>
        </xdr:cNvPr>
        <xdr:cNvGrpSpPr/>
      </xdr:nvGrpSpPr>
      <xdr:grpSpPr>
        <a:xfrm>
          <a:off x="4412343" y="9356574"/>
          <a:ext cx="3914775" cy="38100"/>
          <a:chOff x="3388613" y="3770475"/>
          <a:chExt cx="3914775" cy="19050"/>
        </a:xfrm>
      </xdr:grpSpPr>
      <xdr:cxnSp macro="">
        <xdr:nvCxnSpPr>
          <xdr:cNvPr id="6" name="Shape 4">
            <a:extLst>
              <a:ext uri="{FF2B5EF4-FFF2-40B4-BE49-F238E27FC236}">
                <a16:creationId xmlns:a16="http://schemas.microsoft.com/office/drawing/2014/main" xmlns="" id="{5CE408FD-F9D2-999B-5A0B-91B9821787B7}"/>
              </a:ext>
            </a:extLst>
          </xdr:cNvPr>
          <xdr:cNvCxnSpPr/>
        </xdr:nvCxnSpPr>
        <xdr:spPr>
          <a:xfrm>
            <a:off x="3388613" y="3770475"/>
            <a:ext cx="3914775" cy="19050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oneCellAnchor>
    <xdr:from>
      <xdr:col>5</xdr:col>
      <xdr:colOff>419100</xdr:colOff>
      <xdr:row>40</xdr:row>
      <xdr:rowOff>180975</xdr:rowOff>
    </xdr:from>
    <xdr:ext cx="1028700" cy="28575"/>
    <xdr:grpSp>
      <xdr:nvGrpSpPr>
        <xdr:cNvPr id="7" name="Shape 2" title="Dibujo">
          <a:extLst>
            <a:ext uri="{FF2B5EF4-FFF2-40B4-BE49-F238E27FC236}">
              <a16:creationId xmlns:a16="http://schemas.microsoft.com/office/drawing/2014/main" xmlns="" id="{832DA7C8-1D1D-4F34-84B3-58AAA3AE6F08}"/>
            </a:ext>
          </a:extLst>
        </xdr:cNvPr>
        <xdr:cNvGrpSpPr/>
      </xdr:nvGrpSpPr>
      <xdr:grpSpPr>
        <a:xfrm>
          <a:off x="4374243" y="7776785"/>
          <a:ext cx="1028700" cy="28575"/>
          <a:chOff x="4831650" y="3775238"/>
          <a:chExt cx="1028700" cy="9525"/>
        </a:xfrm>
      </xdr:grpSpPr>
      <xdr:cxnSp macro="">
        <xdr:nvCxnSpPr>
          <xdr:cNvPr id="8" name="Shape 5">
            <a:extLst>
              <a:ext uri="{FF2B5EF4-FFF2-40B4-BE49-F238E27FC236}">
                <a16:creationId xmlns:a16="http://schemas.microsoft.com/office/drawing/2014/main" xmlns="" id="{99E02B1A-9B72-1FD6-59E4-C00947E5C569}"/>
              </a:ext>
            </a:extLst>
          </xdr:cNvPr>
          <xdr:cNvCxnSpPr/>
        </xdr:nvCxnSpPr>
        <xdr:spPr>
          <a:xfrm>
            <a:off x="4831650" y="3775238"/>
            <a:ext cx="1028700" cy="9525"/>
          </a:xfrm>
          <a:prstGeom prst="straightConnector1">
            <a:avLst/>
          </a:prstGeom>
          <a:noFill/>
          <a:ln w="19050" cap="flat" cmpd="sng">
            <a:solidFill>
              <a:schemeClr val="accent1"/>
            </a:solidFill>
            <a:prstDash val="solid"/>
            <a:miter lim="800000"/>
            <a:headEnd type="none" w="sm" len="sm"/>
            <a:tailEnd type="none" w="sm" len="sm"/>
          </a:ln>
        </xdr:spPr>
      </xdr:cxnSp>
    </xdr:grpSp>
    <xdr:clientData fLocksWithSheet="0"/>
  </xdr:oneCellAnchor>
  <xdr:twoCellAnchor>
    <xdr:from>
      <xdr:col>1</xdr:col>
      <xdr:colOff>716280</xdr:colOff>
      <xdr:row>38</xdr:row>
      <xdr:rowOff>30480</xdr:rowOff>
    </xdr:from>
    <xdr:to>
      <xdr:col>2</xdr:col>
      <xdr:colOff>236220</xdr:colOff>
      <xdr:row>39</xdr:row>
      <xdr:rowOff>15240</xdr:rowOff>
    </xdr:to>
    <xdr:cxnSp macro="">
      <xdr:nvCxnSpPr>
        <xdr:cNvPr id="10" name="Conector curvado 9"/>
        <xdr:cNvCxnSpPr/>
      </xdr:nvCxnSpPr>
      <xdr:spPr>
        <a:xfrm flipV="1">
          <a:off x="1447800" y="7322820"/>
          <a:ext cx="251460" cy="182880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144780</xdr:colOff>
      <xdr:row>35</xdr:row>
      <xdr:rowOff>190500</xdr:rowOff>
    </xdr:from>
    <xdr:to>
      <xdr:col>22</xdr:col>
      <xdr:colOff>701040</xdr:colOff>
      <xdr:row>49</xdr:row>
      <xdr:rowOff>160020</xdr:rowOff>
    </xdr:to>
    <xdr:graphicFrame macro="">
      <xdr:nvGraphicFramePr>
        <xdr:cNvPr id="11" name="Gráfico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266700</xdr:colOff>
      <xdr:row>46</xdr:row>
      <xdr:rowOff>15240</xdr:rowOff>
    </xdr:from>
    <xdr:to>
      <xdr:col>20</xdr:col>
      <xdr:colOff>53340</xdr:colOff>
      <xdr:row>46</xdr:row>
      <xdr:rowOff>30480</xdr:rowOff>
    </xdr:to>
    <xdr:cxnSp macro="">
      <xdr:nvCxnSpPr>
        <xdr:cNvPr id="13" name="Conector recto 12"/>
        <xdr:cNvCxnSpPr/>
      </xdr:nvCxnSpPr>
      <xdr:spPr>
        <a:xfrm>
          <a:off x="12481560" y="8892540"/>
          <a:ext cx="2712720" cy="15240"/>
        </a:xfrm>
        <a:prstGeom prst="line">
          <a:avLst/>
        </a:prstGeom>
        <a:ln>
          <a:solidFill>
            <a:srgbClr val="00B0F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83820</xdr:colOff>
      <xdr:row>46</xdr:row>
      <xdr:rowOff>22860</xdr:rowOff>
    </xdr:from>
    <xdr:to>
      <xdr:col>20</xdr:col>
      <xdr:colOff>91440</xdr:colOff>
      <xdr:row>48</xdr:row>
      <xdr:rowOff>68580</xdr:rowOff>
    </xdr:to>
    <xdr:cxnSp macro="">
      <xdr:nvCxnSpPr>
        <xdr:cNvPr id="15" name="Conector recto de flecha 14"/>
        <xdr:cNvCxnSpPr/>
      </xdr:nvCxnSpPr>
      <xdr:spPr>
        <a:xfrm flipH="1">
          <a:off x="15224760" y="8900160"/>
          <a:ext cx="7620" cy="44196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144780</xdr:colOff>
      <xdr:row>48</xdr:row>
      <xdr:rowOff>45720</xdr:rowOff>
    </xdr:from>
    <xdr:to>
      <xdr:col>20</xdr:col>
      <xdr:colOff>632460</xdr:colOff>
      <xdr:row>49</xdr:row>
      <xdr:rowOff>99060</xdr:rowOff>
    </xdr:to>
    <xdr:sp macro="" textlink="">
      <xdr:nvSpPr>
        <xdr:cNvPr id="16" name="CuadroTexto 15"/>
        <xdr:cNvSpPr txBox="1"/>
      </xdr:nvSpPr>
      <xdr:spPr>
        <a:xfrm>
          <a:off x="14554200" y="9319260"/>
          <a:ext cx="121920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800" b="1">
              <a:solidFill>
                <a:srgbClr val="00B0F0"/>
              </a:solidFill>
            </a:rPr>
            <a:t>LTPD:2.66 DEF/100UNI</a:t>
          </a:r>
        </a:p>
      </xdr:txBody>
    </xdr:sp>
    <xdr:clientData/>
  </xdr:twoCellAnchor>
  <xdr:twoCellAnchor>
    <xdr:from>
      <xdr:col>16</xdr:col>
      <xdr:colOff>662940</xdr:colOff>
      <xdr:row>38</xdr:row>
      <xdr:rowOff>106680</xdr:rowOff>
    </xdr:from>
    <xdr:to>
      <xdr:col>16</xdr:col>
      <xdr:colOff>678180</xdr:colOff>
      <xdr:row>46</xdr:row>
      <xdr:rowOff>167640</xdr:rowOff>
    </xdr:to>
    <xdr:cxnSp macro="">
      <xdr:nvCxnSpPr>
        <xdr:cNvPr id="18" name="Conector recto 17"/>
        <xdr:cNvCxnSpPr/>
      </xdr:nvCxnSpPr>
      <xdr:spPr>
        <a:xfrm>
          <a:off x="12877800" y="7399020"/>
          <a:ext cx="15240" cy="1645920"/>
        </a:xfrm>
        <a:prstGeom prst="line">
          <a:avLst/>
        </a:prstGeom>
        <a:ln>
          <a:solidFill>
            <a:srgbClr val="FF0000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548640</xdr:colOff>
      <xdr:row>47</xdr:row>
      <xdr:rowOff>175260</xdr:rowOff>
    </xdr:from>
    <xdr:to>
      <xdr:col>17</xdr:col>
      <xdr:colOff>312420</xdr:colOff>
      <xdr:row>49</xdr:row>
      <xdr:rowOff>38100</xdr:rowOff>
    </xdr:to>
    <xdr:sp macro="" textlink="">
      <xdr:nvSpPr>
        <xdr:cNvPr id="19" name="CuadroTexto 18"/>
        <xdr:cNvSpPr txBox="1"/>
      </xdr:nvSpPr>
      <xdr:spPr>
        <a:xfrm>
          <a:off x="12763500" y="9250680"/>
          <a:ext cx="49530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>
              <a:solidFill>
                <a:srgbClr val="FF0000"/>
              </a:solidFill>
            </a:rPr>
            <a:t>AQL</a:t>
          </a:r>
        </a:p>
      </xdr:txBody>
    </xdr:sp>
    <xdr:clientData/>
  </xdr:twoCellAnchor>
  <xdr:twoCellAnchor>
    <xdr:from>
      <xdr:col>16</xdr:col>
      <xdr:colOff>678180</xdr:colOff>
      <xdr:row>38</xdr:row>
      <xdr:rowOff>99060</xdr:rowOff>
    </xdr:from>
    <xdr:to>
      <xdr:col>17</xdr:col>
      <xdr:colOff>350520</xdr:colOff>
      <xdr:row>38</xdr:row>
      <xdr:rowOff>99060</xdr:rowOff>
    </xdr:to>
    <xdr:cxnSp macro="">
      <xdr:nvCxnSpPr>
        <xdr:cNvPr id="21" name="Conector recto 20"/>
        <xdr:cNvCxnSpPr/>
      </xdr:nvCxnSpPr>
      <xdr:spPr>
        <a:xfrm>
          <a:off x="12893040" y="7391400"/>
          <a:ext cx="40386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220980</xdr:colOff>
      <xdr:row>38</xdr:row>
      <xdr:rowOff>7620</xdr:rowOff>
    </xdr:from>
    <xdr:to>
      <xdr:col>17</xdr:col>
      <xdr:colOff>365760</xdr:colOff>
      <xdr:row>38</xdr:row>
      <xdr:rowOff>22860</xdr:rowOff>
    </xdr:to>
    <xdr:cxnSp macro="">
      <xdr:nvCxnSpPr>
        <xdr:cNvPr id="23" name="Conector recto 22"/>
        <xdr:cNvCxnSpPr/>
      </xdr:nvCxnSpPr>
      <xdr:spPr>
        <a:xfrm>
          <a:off x="12435840" y="7299960"/>
          <a:ext cx="876300" cy="1524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411480</xdr:colOff>
      <xdr:row>38</xdr:row>
      <xdr:rowOff>15240</xdr:rowOff>
    </xdr:from>
    <xdr:to>
      <xdr:col>17</xdr:col>
      <xdr:colOff>457199</xdr:colOff>
      <xdr:row>38</xdr:row>
      <xdr:rowOff>144780</xdr:rowOff>
    </xdr:to>
    <xdr:sp macro="" textlink="">
      <xdr:nvSpPr>
        <xdr:cNvPr id="24" name="Cerrar llave 23"/>
        <xdr:cNvSpPr/>
      </xdr:nvSpPr>
      <xdr:spPr>
        <a:xfrm>
          <a:off x="13357860" y="7307580"/>
          <a:ext cx="45719" cy="129540"/>
        </a:xfrm>
        <a:prstGeom prst="rightBrace">
          <a:avLst/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17</xdr:col>
      <xdr:colOff>426720</xdr:colOff>
      <xdr:row>37</xdr:row>
      <xdr:rowOff>129540</xdr:rowOff>
    </xdr:from>
    <xdr:to>
      <xdr:col>18</xdr:col>
      <xdr:colOff>449580</xdr:colOff>
      <xdr:row>38</xdr:row>
      <xdr:rowOff>182880</xdr:rowOff>
    </xdr:to>
    <xdr:sp macro="" textlink="">
      <xdr:nvSpPr>
        <xdr:cNvPr id="25" name="CuadroTexto 24"/>
        <xdr:cNvSpPr txBox="1"/>
      </xdr:nvSpPr>
      <xdr:spPr>
        <a:xfrm>
          <a:off x="13373100" y="7223760"/>
          <a:ext cx="75438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l-GR" sz="1100" b="1">
              <a:solidFill>
                <a:srgbClr val="FF0000"/>
              </a:solidFill>
            </a:rPr>
            <a:t>α</a:t>
          </a:r>
          <a:r>
            <a:rPr lang="es-ES" sz="1100" b="1">
              <a:solidFill>
                <a:srgbClr val="FF0000"/>
              </a:solidFill>
            </a:rPr>
            <a:t>=4,71%</a:t>
          </a:r>
          <a:endParaRPr lang="es-AR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114300</xdr:colOff>
      <xdr:row>73</xdr:row>
      <xdr:rowOff>167640</xdr:rowOff>
    </xdr:from>
    <xdr:to>
      <xdr:col>4</xdr:col>
      <xdr:colOff>1028700</xdr:colOff>
      <xdr:row>73</xdr:row>
      <xdr:rowOff>175260</xdr:rowOff>
    </xdr:to>
    <xdr:cxnSp macro="">
      <xdr:nvCxnSpPr>
        <xdr:cNvPr id="27" name="Conector curvado 26"/>
        <xdr:cNvCxnSpPr/>
      </xdr:nvCxnSpPr>
      <xdr:spPr>
        <a:xfrm rot="10800000" flipV="1">
          <a:off x="3040380" y="14394180"/>
          <a:ext cx="914400" cy="7620"/>
        </a:xfrm>
        <a:prstGeom prst="curvedConnector3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0.05369</cdr:x>
      <cdr:y>0.68889</cdr:y>
    </cdr:from>
    <cdr:to>
      <cdr:x>0.11409</cdr:x>
      <cdr:y>0.80556</cdr:y>
    </cdr:to>
    <cdr:sp macro="" textlink="">
      <cdr:nvSpPr>
        <cdr:cNvPr id="2" name="CuadroTexto 1"/>
        <cdr:cNvSpPr txBox="1"/>
      </cdr:nvSpPr>
      <cdr:spPr>
        <a:xfrm xmlns:a="http://schemas.openxmlformats.org/drawingml/2006/main">
          <a:off x="304800" y="1889760"/>
          <a:ext cx="34290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l-GR" sz="900" b="1">
              <a:solidFill>
                <a:srgbClr val="00B0F0"/>
              </a:solidFill>
            </a:rPr>
            <a:t>β</a:t>
          </a:r>
          <a:r>
            <a:rPr lang="es-ES" sz="900" b="1">
              <a:solidFill>
                <a:srgbClr val="00B0F0"/>
              </a:solidFill>
            </a:rPr>
            <a:t>=</a:t>
          </a:r>
          <a:endParaRPr lang="es-AR" sz="1200" b="1">
            <a:solidFill>
              <a:srgbClr val="00B0F0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12</xdr:col>
      <xdr:colOff>257175</xdr:colOff>
      <xdr:row>27</xdr:row>
      <xdr:rowOff>180091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C7BCF494-1F63-C6ED-376B-0B9A8C3DA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190501"/>
          <a:ext cx="8639175" cy="5133090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19</xdr:row>
      <xdr:rowOff>180974</xdr:rowOff>
    </xdr:from>
    <xdr:to>
      <xdr:col>10</xdr:col>
      <xdr:colOff>247650</xdr:colOff>
      <xdr:row>20</xdr:row>
      <xdr:rowOff>190499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xmlns="" id="{052F5D43-2768-B7D2-17A8-564B6AB30DBF}"/>
            </a:ext>
          </a:extLst>
        </xdr:cNvPr>
        <xdr:cNvSpPr/>
      </xdr:nvSpPr>
      <xdr:spPr>
        <a:xfrm>
          <a:off x="1171575" y="3800474"/>
          <a:ext cx="6696075" cy="2000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738189</xdr:colOff>
      <xdr:row>5</xdr:row>
      <xdr:rowOff>190499</xdr:rowOff>
    </xdr:from>
    <xdr:to>
      <xdr:col>10</xdr:col>
      <xdr:colOff>247651</xdr:colOff>
      <xdr:row>21</xdr:row>
      <xdr:rowOff>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xmlns="" id="{B3F32193-6797-43E7-A6ED-FD0A66C633F2}"/>
            </a:ext>
          </a:extLst>
        </xdr:cNvPr>
        <xdr:cNvSpPr/>
      </xdr:nvSpPr>
      <xdr:spPr>
        <a:xfrm rot="16200000">
          <a:off x="6303169" y="2436019"/>
          <a:ext cx="2857501" cy="2714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0</xdr:col>
      <xdr:colOff>742949</xdr:colOff>
      <xdr:row>28</xdr:row>
      <xdr:rowOff>180976</xdr:rowOff>
    </xdr:from>
    <xdr:to>
      <xdr:col>12</xdr:col>
      <xdr:colOff>238124</xdr:colOff>
      <xdr:row>53</xdr:row>
      <xdr:rowOff>152892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986EABB6-6871-20C6-2657-E95EEB48E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49" y="5514976"/>
          <a:ext cx="8639175" cy="473441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24</xdr:col>
      <xdr:colOff>749419</xdr:colOff>
      <xdr:row>53</xdr:row>
      <xdr:rowOff>142875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xmlns="" id="{5FF7EC17-6897-4BAE-07C3-59E1924DB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0" y="5524500"/>
          <a:ext cx="8369419" cy="4714875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29</xdr:row>
      <xdr:rowOff>1</xdr:rowOff>
    </xdr:from>
    <xdr:to>
      <xdr:col>38</xdr:col>
      <xdr:colOff>193376</xdr:colOff>
      <xdr:row>53</xdr:row>
      <xdr:rowOff>142875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xmlns="" id="{04175021-9BD6-2CF1-F75E-52C232172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00" y="5524501"/>
          <a:ext cx="8575376" cy="4714874"/>
        </a:xfrm>
        <a:prstGeom prst="rect">
          <a:avLst/>
        </a:prstGeom>
      </xdr:spPr>
    </xdr:pic>
    <xdr:clientData/>
  </xdr:twoCellAnchor>
  <xdr:twoCellAnchor>
    <xdr:from>
      <xdr:col>1</xdr:col>
      <xdr:colOff>190501</xdr:colOff>
      <xdr:row>46</xdr:row>
      <xdr:rowOff>66675</xdr:rowOff>
    </xdr:from>
    <xdr:to>
      <xdr:col>5</xdr:col>
      <xdr:colOff>523875</xdr:colOff>
      <xdr:row>48</xdr:row>
      <xdr:rowOff>57150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xmlns="" id="{02236105-4D68-468C-8260-BF53D6C6E6D5}"/>
            </a:ext>
          </a:extLst>
        </xdr:cNvPr>
        <xdr:cNvSpPr/>
      </xdr:nvSpPr>
      <xdr:spPr>
        <a:xfrm>
          <a:off x="952501" y="8829675"/>
          <a:ext cx="3381374" cy="37147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4</xdr:col>
      <xdr:colOff>395289</xdr:colOff>
      <xdr:row>33</xdr:row>
      <xdr:rowOff>133350</xdr:rowOff>
    </xdr:from>
    <xdr:to>
      <xdr:col>4</xdr:col>
      <xdr:colOff>695325</xdr:colOff>
      <xdr:row>48</xdr:row>
      <xdr:rowOff>57150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xmlns="" id="{3F7F927B-DA4A-4615-88F5-02BC3258385F}"/>
            </a:ext>
          </a:extLst>
        </xdr:cNvPr>
        <xdr:cNvSpPr/>
      </xdr:nvSpPr>
      <xdr:spPr>
        <a:xfrm rot="16200000">
          <a:off x="2202657" y="7660482"/>
          <a:ext cx="2781300" cy="3000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14</xdr:col>
      <xdr:colOff>38102</xdr:colOff>
      <xdr:row>42</xdr:row>
      <xdr:rowOff>136994</xdr:rowOff>
    </xdr:from>
    <xdr:to>
      <xdr:col>18</xdr:col>
      <xdr:colOff>361950</xdr:colOff>
      <xdr:row>43</xdr:row>
      <xdr:rowOff>95250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xmlns="" id="{0E944898-6E95-473B-BE50-B2EED9021028}"/>
            </a:ext>
          </a:extLst>
        </xdr:cNvPr>
        <xdr:cNvSpPr/>
      </xdr:nvSpPr>
      <xdr:spPr>
        <a:xfrm>
          <a:off x="10706102" y="8137994"/>
          <a:ext cx="3371848" cy="14875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17</xdr:col>
      <xdr:colOff>261940</xdr:colOff>
      <xdr:row>31</xdr:row>
      <xdr:rowOff>76199</xdr:rowOff>
    </xdr:from>
    <xdr:to>
      <xdr:col>17</xdr:col>
      <xdr:colOff>561976</xdr:colOff>
      <xdr:row>45</xdr:row>
      <xdr:rowOff>85724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xmlns="" id="{90AF0460-57D6-44D7-B093-FB526A269EF6}"/>
            </a:ext>
          </a:extLst>
        </xdr:cNvPr>
        <xdr:cNvSpPr/>
      </xdr:nvSpPr>
      <xdr:spPr>
        <a:xfrm rot="16200000">
          <a:off x="12027695" y="7169944"/>
          <a:ext cx="2676525" cy="3000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27</xdr:col>
      <xdr:colOff>380811</xdr:colOff>
      <xdr:row>45</xdr:row>
      <xdr:rowOff>151188</xdr:rowOff>
    </xdr:from>
    <xdr:to>
      <xdr:col>31</xdr:col>
      <xdr:colOff>645666</xdr:colOff>
      <xdr:row>46</xdr:row>
      <xdr:rowOff>125216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xmlns="" id="{EFCD31A2-5263-4617-965A-C1607608799B}"/>
            </a:ext>
          </a:extLst>
        </xdr:cNvPr>
        <xdr:cNvSpPr/>
      </xdr:nvSpPr>
      <xdr:spPr>
        <a:xfrm rot="21439096">
          <a:off x="20954811" y="8723688"/>
          <a:ext cx="3312855" cy="16452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30</xdr:col>
      <xdr:colOff>465608</xdr:colOff>
      <xdr:row>33</xdr:row>
      <xdr:rowOff>34515</xdr:rowOff>
    </xdr:from>
    <xdr:to>
      <xdr:col>31</xdr:col>
      <xdr:colOff>3644</xdr:colOff>
      <xdr:row>48</xdr:row>
      <xdr:rowOff>104914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xmlns="" id="{5ABB1C43-CD72-4D18-9FF2-21BAA1E00EA0}"/>
            </a:ext>
          </a:extLst>
        </xdr:cNvPr>
        <xdr:cNvSpPr/>
      </xdr:nvSpPr>
      <xdr:spPr>
        <a:xfrm rot="16039096">
          <a:off x="22011676" y="7634947"/>
          <a:ext cx="2927899" cy="3000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31</xdr:col>
      <xdr:colOff>266271</xdr:colOff>
      <xdr:row>33</xdr:row>
      <xdr:rowOff>6146</xdr:rowOff>
    </xdr:from>
    <xdr:to>
      <xdr:col>31</xdr:col>
      <xdr:colOff>566307</xdr:colOff>
      <xdr:row>46</xdr:row>
      <xdr:rowOff>79841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xmlns="" id="{46854A75-A959-47A7-8BC7-AEBA618B581C}"/>
            </a:ext>
          </a:extLst>
        </xdr:cNvPr>
        <xdr:cNvSpPr/>
      </xdr:nvSpPr>
      <xdr:spPr>
        <a:xfrm rot="16039096">
          <a:off x="22763191" y="7417726"/>
          <a:ext cx="2550195" cy="3000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18</xdr:col>
      <xdr:colOff>52391</xdr:colOff>
      <xdr:row>31</xdr:row>
      <xdr:rowOff>57149</xdr:rowOff>
    </xdr:from>
    <xdr:to>
      <xdr:col>18</xdr:col>
      <xdr:colOff>352427</xdr:colOff>
      <xdr:row>43</xdr:row>
      <xdr:rowOff>123824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xmlns="" id="{199DA06E-C0E2-4651-90FB-A92D54637C57}"/>
            </a:ext>
          </a:extLst>
        </xdr:cNvPr>
        <xdr:cNvSpPr/>
      </xdr:nvSpPr>
      <xdr:spPr>
        <a:xfrm rot="16200000">
          <a:off x="12742071" y="6988969"/>
          <a:ext cx="2352675" cy="3000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161925</xdr:colOff>
      <xdr:row>33</xdr:row>
      <xdr:rowOff>104774</xdr:rowOff>
    </xdr:from>
    <xdr:to>
      <xdr:col>5</xdr:col>
      <xdr:colOff>523877</xdr:colOff>
      <xdr:row>47</xdr:row>
      <xdr:rowOff>114299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xmlns="" id="{E7C5B1BA-9BF5-47FB-8685-84D1F8A955FF}"/>
            </a:ext>
          </a:extLst>
        </xdr:cNvPr>
        <xdr:cNvSpPr/>
      </xdr:nvSpPr>
      <xdr:spPr>
        <a:xfrm rot="16200000">
          <a:off x="2814638" y="7548561"/>
          <a:ext cx="2676525" cy="36195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ANDRO CASTRO (EXTERNAL)" id="{76A16D4B-A144-4A99-ADC0-E07A2FA97C52}" userId="S::SE41821@stellantis.com::2db9f2e7-a7bd-420a-b2bb-7aa0fb3e19c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6" dT="2024-07-05T20:54:37.85" personId="{76A16D4B-A144-4A99-ADC0-E07A2FA97C52}" id="{4F4DC9C2-226C-4B53-B808-C6817CF70894}">
    <text xml:space="preserve">0,4/100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3"/>
  <sheetViews>
    <sheetView workbookViewId="0">
      <selection activeCell="B10" sqref="B10:C10"/>
    </sheetView>
  </sheetViews>
  <sheetFormatPr baseColWidth="10" defaultRowHeight="14.4" x14ac:dyDescent="0.3"/>
  <cols>
    <col min="2" max="2" width="21.5546875" customWidth="1"/>
    <col min="3" max="3" width="20.33203125" bestFit="1" customWidth="1"/>
    <col min="4" max="4" width="43.5546875" customWidth="1"/>
    <col min="6" max="6" width="14.88671875" customWidth="1"/>
  </cols>
  <sheetData>
    <row r="2" spans="2:6" ht="15" thickBot="1" x14ac:dyDescent="0.35"/>
    <row r="3" spans="2:6" ht="16.5" customHeight="1" thickTop="1" thickBot="1" x14ac:dyDescent="0.35">
      <c r="B3" s="131"/>
      <c r="C3" s="138" t="s">
        <v>8</v>
      </c>
      <c r="D3" s="139"/>
      <c r="E3" s="134" t="s">
        <v>9</v>
      </c>
      <c r="F3" s="135"/>
    </row>
    <row r="4" spans="2:6" ht="15.75" customHeight="1" thickBot="1" x14ac:dyDescent="0.35">
      <c r="B4" s="132"/>
      <c r="C4" s="140"/>
      <c r="D4" s="141"/>
      <c r="E4" s="136">
        <v>45475</v>
      </c>
      <c r="F4" s="137"/>
    </row>
    <row r="5" spans="2:6" ht="15.75" customHeight="1" thickBot="1" x14ac:dyDescent="0.35">
      <c r="B5" s="133"/>
      <c r="C5" s="140" t="s">
        <v>10</v>
      </c>
      <c r="D5" s="142"/>
      <c r="E5" s="16" t="s">
        <v>11</v>
      </c>
      <c r="F5" s="5" t="s">
        <v>12</v>
      </c>
    </row>
    <row r="6" spans="2:6" ht="15.75" customHeight="1" thickBot="1" x14ac:dyDescent="0.35">
      <c r="B6" s="20" t="s">
        <v>13</v>
      </c>
      <c r="C6" s="140"/>
      <c r="D6" s="142"/>
      <c r="E6" s="18">
        <v>4054</v>
      </c>
      <c r="F6" s="19" t="s">
        <v>14</v>
      </c>
    </row>
    <row r="7" spans="2:6" ht="19.2" thickTop="1" thickBot="1" x14ac:dyDescent="0.35">
      <c r="B7" s="12" t="s">
        <v>6</v>
      </c>
      <c r="C7" s="13" t="s">
        <v>7</v>
      </c>
      <c r="D7" s="17" t="s">
        <v>6</v>
      </c>
      <c r="E7" s="125" t="s">
        <v>7</v>
      </c>
      <c r="F7" s="126"/>
    </row>
    <row r="8" spans="2:6" ht="24" thickBot="1" x14ac:dyDescent="0.35">
      <c r="B8" s="6">
        <v>1672850</v>
      </c>
      <c r="C8" s="3" t="s">
        <v>127</v>
      </c>
      <c r="D8" s="4">
        <v>1616638</v>
      </c>
      <c r="E8" s="127" t="s">
        <v>128</v>
      </c>
      <c r="F8" s="128"/>
    </row>
    <row r="9" spans="2:6" ht="24" thickBot="1" x14ac:dyDescent="0.35">
      <c r="B9" s="14">
        <v>1779801</v>
      </c>
      <c r="C9" s="15" t="s">
        <v>130</v>
      </c>
      <c r="D9" s="2">
        <v>1724782</v>
      </c>
      <c r="E9" s="129" t="s">
        <v>129</v>
      </c>
      <c r="F9" s="130"/>
    </row>
    <row r="10" spans="2:6" ht="18.75" customHeight="1" thickTop="1" thickBot="1" x14ac:dyDescent="0.35">
      <c r="B10" s="117" t="s">
        <v>0</v>
      </c>
      <c r="C10" s="118"/>
      <c r="D10" s="119" t="s">
        <v>1</v>
      </c>
      <c r="E10" s="121" t="s">
        <v>2</v>
      </c>
      <c r="F10" s="123" t="s">
        <v>3</v>
      </c>
    </row>
    <row r="11" spans="2:6" ht="15" thickBot="1" x14ac:dyDescent="0.35">
      <c r="B11" s="7" t="s">
        <v>4</v>
      </c>
      <c r="C11" s="1" t="s">
        <v>5</v>
      </c>
      <c r="D11" s="120"/>
      <c r="E11" s="122"/>
      <c r="F11" s="124"/>
    </row>
    <row r="12" spans="2:6" ht="66.75" customHeight="1" thickBot="1" x14ac:dyDescent="0.35">
      <c r="B12" s="8"/>
      <c r="C12" s="9"/>
      <c r="D12" s="10"/>
      <c r="E12" s="9"/>
      <c r="F12" s="11"/>
    </row>
    <row r="13" spans="2:6" ht="15" thickTop="1" x14ac:dyDescent="0.3"/>
  </sheetData>
  <mergeCells count="12">
    <mergeCell ref="B3:B5"/>
    <mergeCell ref="E3:F3"/>
    <mergeCell ref="E4:F4"/>
    <mergeCell ref="C3:D4"/>
    <mergeCell ref="C5:D6"/>
    <mergeCell ref="B10:C10"/>
    <mergeCell ref="D10:D11"/>
    <mergeCell ref="E10:E11"/>
    <mergeCell ref="F10:F11"/>
    <mergeCell ref="E7:F7"/>
    <mergeCell ref="E8:F8"/>
    <mergeCell ref="E9:F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U125"/>
  <sheetViews>
    <sheetView tabSelected="1" topLeftCell="A115" zoomScale="95" zoomScaleNormal="95" workbookViewId="0">
      <selection activeCell="D125" sqref="D125:E125"/>
    </sheetView>
  </sheetViews>
  <sheetFormatPr baseColWidth="10" defaultRowHeight="14.4" x14ac:dyDescent="0.3"/>
  <cols>
    <col min="5" max="5" width="15.33203125" bestFit="1" customWidth="1"/>
    <col min="15" max="15" width="13.44140625" bestFit="1" customWidth="1"/>
  </cols>
  <sheetData>
    <row r="2" spans="1:11" x14ac:dyDescent="0.3">
      <c r="B2" s="21" t="s">
        <v>16</v>
      </c>
    </row>
    <row r="3" spans="1:11" x14ac:dyDescent="0.3">
      <c r="B3" t="s">
        <v>63</v>
      </c>
    </row>
    <row r="4" spans="1:11" x14ac:dyDescent="0.3">
      <c r="B4" t="s">
        <v>15</v>
      </c>
    </row>
    <row r="5" spans="1:11" x14ac:dyDescent="0.3">
      <c r="B5" t="s">
        <v>64</v>
      </c>
    </row>
    <row r="6" spans="1:11" x14ac:dyDescent="0.3">
      <c r="B6" t="s">
        <v>65</v>
      </c>
    </row>
    <row r="8" spans="1:11" x14ac:dyDescent="0.3">
      <c r="B8" t="s">
        <v>17</v>
      </c>
    </row>
    <row r="9" spans="1:11" x14ac:dyDescent="0.3">
      <c r="B9" t="s">
        <v>18</v>
      </c>
    </row>
    <row r="10" spans="1:11" x14ac:dyDescent="0.3">
      <c r="B10" t="s">
        <v>19</v>
      </c>
    </row>
    <row r="11" spans="1:11" x14ac:dyDescent="0.3">
      <c r="B11" t="s">
        <v>20</v>
      </c>
    </row>
    <row r="12" spans="1:11" ht="15" thickBot="1" x14ac:dyDescent="0.35"/>
    <row r="13" spans="1:11" x14ac:dyDescent="0.3">
      <c r="A13" s="182" t="s">
        <v>131</v>
      </c>
      <c r="B13" t="s">
        <v>21</v>
      </c>
      <c r="C13" s="22" t="s">
        <v>23</v>
      </c>
      <c r="D13" s="23" t="s">
        <v>62</v>
      </c>
      <c r="G13" s="156" t="s">
        <v>38</v>
      </c>
      <c r="H13" s="150" t="s">
        <v>26</v>
      </c>
      <c r="I13" s="151"/>
      <c r="J13" s="154" t="s">
        <v>29</v>
      </c>
      <c r="K13" s="155"/>
    </row>
    <row r="14" spans="1:11" ht="15" thickBot="1" x14ac:dyDescent="0.35">
      <c r="C14" s="24" t="s">
        <v>22</v>
      </c>
      <c r="D14" s="25" t="s">
        <v>55</v>
      </c>
      <c r="G14" s="157"/>
      <c r="H14" s="152"/>
      <c r="I14" s="153"/>
      <c r="J14" s="28" t="s">
        <v>28</v>
      </c>
      <c r="K14" s="29">
        <v>1.5E-3</v>
      </c>
    </row>
    <row r="15" spans="1:11" ht="15.75" customHeight="1" thickBot="1" x14ac:dyDescent="0.35">
      <c r="B15" t="s">
        <v>24</v>
      </c>
      <c r="G15" s="156" t="s">
        <v>37</v>
      </c>
      <c r="H15" s="150" t="s">
        <v>27</v>
      </c>
      <c r="I15" s="151"/>
      <c r="J15" s="154" t="s">
        <v>30</v>
      </c>
      <c r="K15" s="155"/>
    </row>
    <row r="16" spans="1:11" ht="15" thickBot="1" x14ac:dyDescent="0.35">
      <c r="C16" s="26" t="s">
        <v>25</v>
      </c>
      <c r="D16" s="27">
        <v>7000</v>
      </c>
      <c r="G16" s="157"/>
      <c r="H16" s="152"/>
      <c r="I16" s="153"/>
      <c r="J16" s="28" t="s">
        <v>28</v>
      </c>
      <c r="K16" s="29">
        <f>0.4/100</f>
        <v>4.0000000000000001E-3</v>
      </c>
    </row>
    <row r="19" spans="2:21" x14ac:dyDescent="0.3">
      <c r="B19" t="s">
        <v>31</v>
      </c>
    </row>
    <row r="20" spans="2:21" x14ac:dyDescent="0.3">
      <c r="B20" t="s">
        <v>32</v>
      </c>
    </row>
    <row r="21" spans="2:21" x14ac:dyDescent="0.3">
      <c r="B21" t="s">
        <v>66</v>
      </c>
    </row>
    <row r="22" spans="2:21" x14ac:dyDescent="0.3">
      <c r="B22" t="s">
        <v>67</v>
      </c>
    </row>
    <row r="23" spans="2:21" x14ac:dyDescent="0.3">
      <c r="B23" t="s">
        <v>68</v>
      </c>
    </row>
    <row r="24" spans="2:21" x14ac:dyDescent="0.3">
      <c r="B24" t="s">
        <v>69</v>
      </c>
    </row>
    <row r="25" spans="2:21" x14ac:dyDescent="0.3">
      <c r="B25" t="s">
        <v>70</v>
      </c>
    </row>
    <row r="27" spans="2:21" ht="15" thickBot="1" x14ac:dyDescent="0.35">
      <c r="B27" t="s">
        <v>33</v>
      </c>
      <c r="C27" t="s">
        <v>34</v>
      </c>
      <c r="L27" t="s">
        <v>72</v>
      </c>
      <c r="P27" s="183" t="s">
        <v>132</v>
      </c>
      <c r="Q27" s="183"/>
      <c r="R27" s="183"/>
      <c r="S27" s="183"/>
    </row>
    <row r="28" spans="2:21" ht="15" thickBot="1" x14ac:dyDescent="0.35">
      <c r="C28" s="158" t="s">
        <v>38</v>
      </c>
      <c r="D28" s="159"/>
      <c r="G28" s="158" t="s">
        <v>37</v>
      </c>
      <c r="H28" s="159"/>
      <c r="L28" s="43" t="s">
        <v>39</v>
      </c>
      <c r="M28" s="33" t="s">
        <v>40</v>
      </c>
      <c r="N28" s="33" t="s">
        <v>41</v>
      </c>
      <c r="O28" s="33" t="s">
        <v>42</v>
      </c>
      <c r="P28" s="33" t="s">
        <v>43</v>
      </c>
      <c r="Q28" s="33" t="s">
        <v>44</v>
      </c>
      <c r="R28" s="33" t="s">
        <v>45</v>
      </c>
      <c r="S28" s="33" t="s">
        <v>46</v>
      </c>
      <c r="T28" s="34" t="s">
        <v>47</v>
      </c>
    </row>
    <row r="29" spans="2:21" x14ac:dyDescent="0.3">
      <c r="C29" s="31" t="s">
        <v>35</v>
      </c>
      <c r="D29" s="32">
        <f>ROUND($D$16*$K$14,0)</f>
        <v>11</v>
      </c>
      <c r="G29" s="31" t="s">
        <v>35</v>
      </c>
      <c r="H29" s="32">
        <f>ROUND(D16*K16,0)</f>
        <v>28</v>
      </c>
      <c r="L29" s="160" t="s">
        <v>71</v>
      </c>
      <c r="M29" s="44" t="s">
        <v>48</v>
      </c>
      <c r="N29" s="45">
        <f>$K$14</f>
        <v>1.5E-3</v>
      </c>
      <c r="O29" s="46" t="s">
        <v>49</v>
      </c>
      <c r="P29" s="46" t="s">
        <v>50</v>
      </c>
      <c r="Q29" s="46" t="s">
        <v>76</v>
      </c>
      <c r="R29" s="46">
        <v>200</v>
      </c>
      <c r="S29" s="46">
        <v>1</v>
      </c>
      <c r="T29" s="47">
        <v>2</v>
      </c>
    </row>
    <row r="30" spans="2:21" ht="15" thickBot="1" x14ac:dyDescent="0.35">
      <c r="C30" s="24" t="s">
        <v>36</v>
      </c>
      <c r="D30" s="30">
        <f>D29+1</f>
        <v>12</v>
      </c>
      <c r="G30" s="24" t="s">
        <v>36</v>
      </c>
      <c r="H30" s="30">
        <f>H29+1</f>
        <v>29</v>
      </c>
      <c r="L30" s="161"/>
      <c r="M30" s="35" t="s">
        <v>48</v>
      </c>
      <c r="N30" s="36">
        <f>$K$14</f>
        <v>1.5E-3</v>
      </c>
      <c r="O30" s="37" t="s">
        <v>51</v>
      </c>
      <c r="P30" s="37" t="s">
        <v>52</v>
      </c>
      <c r="Q30" s="37" t="s">
        <v>45</v>
      </c>
      <c r="R30" s="37">
        <v>200</v>
      </c>
      <c r="S30" s="37">
        <v>1</v>
      </c>
      <c r="T30" s="38">
        <v>2</v>
      </c>
    </row>
    <row r="31" spans="2:21" ht="15" thickBot="1" x14ac:dyDescent="0.35">
      <c r="L31" s="162"/>
      <c r="M31" s="39" t="s">
        <v>48</v>
      </c>
      <c r="N31" s="40">
        <f>$K$14</f>
        <v>1.5E-3</v>
      </c>
      <c r="O31" s="41" t="s">
        <v>53</v>
      </c>
      <c r="P31" s="41" t="s">
        <v>54</v>
      </c>
      <c r="Q31" s="41" t="s">
        <v>45</v>
      </c>
      <c r="R31" s="41">
        <v>200</v>
      </c>
      <c r="S31" s="41">
        <v>1</v>
      </c>
      <c r="T31" s="42">
        <v>2</v>
      </c>
    </row>
    <row r="32" spans="2:21" ht="15" thickBot="1" x14ac:dyDescent="0.35">
      <c r="B32" t="s">
        <v>56</v>
      </c>
      <c r="C32" s="26" t="s">
        <v>57</v>
      </c>
      <c r="D32" s="49" t="s">
        <v>58</v>
      </c>
      <c r="E32" s="49" t="s">
        <v>59</v>
      </c>
      <c r="F32" s="50" t="s">
        <v>60</v>
      </c>
      <c r="L32" s="160" t="s">
        <v>71</v>
      </c>
      <c r="M32" s="44" t="s">
        <v>48</v>
      </c>
      <c r="N32" s="45">
        <f>$K$16</f>
        <v>4.0000000000000001E-3</v>
      </c>
      <c r="O32" s="46" t="s">
        <v>49</v>
      </c>
      <c r="P32" s="46" t="s">
        <v>50</v>
      </c>
      <c r="Q32" s="46" t="s">
        <v>77</v>
      </c>
      <c r="R32" s="46">
        <v>200</v>
      </c>
      <c r="S32" s="46">
        <v>2</v>
      </c>
      <c r="T32" s="185">
        <v>3</v>
      </c>
      <c r="U32" s="186" t="s">
        <v>131</v>
      </c>
    </row>
    <row r="33" spans="1:20" x14ac:dyDescent="0.3">
      <c r="C33" s="31" t="s">
        <v>38</v>
      </c>
      <c r="D33" s="48">
        <f>S29</f>
        <v>1</v>
      </c>
      <c r="E33" s="48">
        <v>1</v>
      </c>
      <c r="F33" s="187" t="s">
        <v>61</v>
      </c>
      <c r="G33" s="189" t="s">
        <v>131</v>
      </c>
      <c r="L33" s="161"/>
      <c r="M33" s="35" t="s">
        <v>48</v>
      </c>
      <c r="N33" s="36">
        <f t="shared" ref="N33:N34" si="0">$K$16</f>
        <v>4.0000000000000001E-3</v>
      </c>
      <c r="O33" s="37" t="s">
        <v>51</v>
      </c>
      <c r="P33" s="37" t="s">
        <v>52</v>
      </c>
      <c r="Q33" s="37" t="s">
        <v>77</v>
      </c>
      <c r="R33" s="37">
        <v>200</v>
      </c>
      <c r="S33" s="37">
        <v>1</v>
      </c>
      <c r="T33" s="38">
        <v>2</v>
      </c>
    </row>
    <row r="34" spans="1:20" ht="15" thickBot="1" x14ac:dyDescent="0.35">
      <c r="C34" s="24" t="s">
        <v>37</v>
      </c>
      <c r="D34" s="28">
        <f>S32</f>
        <v>2</v>
      </c>
      <c r="E34" s="28">
        <v>1</v>
      </c>
      <c r="F34" s="188" t="s">
        <v>61</v>
      </c>
      <c r="G34" s="189" t="s">
        <v>131</v>
      </c>
      <c r="L34" s="162"/>
      <c r="M34" s="39" t="s">
        <v>48</v>
      </c>
      <c r="N34" s="40">
        <f t="shared" si="0"/>
        <v>4.0000000000000001E-3</v>
      </c>
      <c r="O34" s="41" t="s">
        <v>53</v>
      </c>
      <c r="P34" s="41" t="s">
        <v>54</v>
      </c>
      <c r="Q34" s="41" t="s">
        <v>77</v>
      </c>
      <c r="R34" s="41">
        <v>200</v>
      </c>
      <c r="S34" s="41">
        <v>1</v>
      </c>
      <c r="T34" s="42">
        <v>2</v>
      </c>
    </row>
    <row r="36" spans="1:20" x14ac:dyDescent="0.3">
      <c r="A36" s="191" t="s">
        <v>145</v>
      </c>
      <c r="B36" s="191"/>
      <c r="C36" s="191"/>
      <c r="D36" s="191"/>
      <c r="E36" s="191"/>
      <c r="F36" s="191"/>
      <c r="G36" s="191"/>
    </row>
    <row r="37" spans="1:20" x14ac:dyDescent="0.3">
      <c r="B37" t="s">
        <v>73</v>
      </c>
      <c r="C37" t="s">
        <v>78</v>
      </c>
    </row>
    <row r="38" spans="1:20" x14ac:dyDescent="0.3">
      <c r="C38" t="s">
        <v>74</v>
      </c>
      <c r="D38" t="s">
        <v>75</v>
      </c>
    </row>
    <row r="39" spans="1:20" x14ac:dyDescent="0.3">
      <c r="C39" s="57">
        <v>4.6999999999999999E-4</v>
      </c>
      <c r="D39" s="53">
        <v>0.99</v>
      </c>
    </row>
    <row r="40" spans="1:20" x14ac:dyDescent="0.3">
      <c r="C40" s="57">
        <v>1.1299999999999999E-3</v>
      </c>
      <c r="D40" s="53">
        <v>0.95</v>
      </c>
      <c r="M40" s="193" t="s">
        <v>150</v>
      </c>
      <c r="N40" s="193"/>
    </row>
    <row r="41" spans="1:20" x14ac:dyDescent="0.3">
      <c r="C41" s="58">
        <v>1.5E-3</v>
      </c>
      <c r="D41" s="59">
        <v>0.91700000000000004</v>
      </c>
      <c r="E41" t="s">
        <v>79</v>
      </c>
      <c r="M41" s="193"/>
      <c r="N41" s="193"/>
    </row>
    <row r="42" spans="1:20" x14ac:dyDescent="0.3">
      <c r="C42" s="57">
        <v>1.6900000000000001E-3</v>
      </c>
      <c r="D42" s="53">
        <v>0.9</v>
      </c>
      <c r="M42" s="193"/>
      <c r="N42" s="193"/>
    </row>
    <row r="43" spans="1:20" x14ac:dyDescent="0.3">
      <c r="C43" s="57">
        <v>3.0500000000000002E-3</v>
      </c>
      <c r="D43" s="53">
        <v>0.75</v>
      </c>
      <c r="M43" s="193"/>
      <c r="N43" s="193"/>
    </row>
    <row r="44" spans="1:20" x14ac:dyDescent="0.3">
      <c r="C44" s="57">
        <v>5.3200000000000001E-3</v>
      </c>
      <c r="D44" s="53">
        <v>0.5</v>
      </c>
      <c r="M44" s="193"/>
      <c r="N44" s="193"/>
    </row>
    <row r="45" spans="1:20" x14ac:dyDescent="0.3">
      <c r="C45" s="57">
        <v>8.5299999999999994E-3</v>
      </c>
      <c r="D45" s="53">
        <v>0.25</v>
      </c>
      <c r="M45" s="193"/>
      <c r="N45" s="193"/>
    </row>
    <row r="46" spans="1:20" x14ac:dyDescent="0.3">
      <c r="C46" s="57">
        <v>0.01</v>
      </c>
      <c r="D46" s="53">
        <v>0.1915</v>
      </c>
    </row>
    <row r="47" spans="1:20" x14ac:dyDescent="0.3">
      <c r="C47" s="57">
        <v>1.23E-2</v>
      </c>
      <c r="D47" s="53">
        <v>0.1</v>
      </c>
    </row>
    <row r="48" spans="1:20" x14ac:dyDescent="0.3">
      <c r="C48" s="57">
        <v>1.4999999999999999E-2</v>
      </c>
      <c r="D48" s="53">
        <v>0.05</v>
      </c>
    </row>
    <row r="49" spans="1:5" x14ac:dyDescent="0.3">
      <c r="C49" s="57">
        <v>2.0899999999999998E-2</v>
      </c>
      <c r="D49" s="53">
        <v>0.01</v>
      </c>
    </row>
    <row r="50" spans="1:5" x14ac:dyDescent="0.3">
      <c r="A50" s="210" t="s">
        <v>146</v>
      </c>
      <c r="B50" s="210"/>
      <c r="C50" s="210"/>
      <c r="D50" s="210"/>
      <c r="E50" s="210"/>
    </row>
    <row r="51" spans="1:5" x14ac:dyDescent="0.3">
      <c r="B51" t="s">
        <v>80</v>
      </c>
      <c r="C51" s="211" t="s">
        <v>83</v>
      </c>
      <c r="D51" s="212"/>
      <c r="E51" s="213"/>
    </row>
    <row r="52" spans="1:5" ht="15" thickBot="1" x14ac:dyDescent="0.35">
      <c r="C52" s="69">
        <v>8.2000000000000003E-2</v>
      </c>
      <c r="D52" s="148" t="s">
        <v>81</v>
      </c>
      <c r="E52" s="149"/>
    </row>
    <row r="53" spans="1:5" ht="15" thickBot="1" x14ac:dyDescent="0.35">
      <c r="A53" s="210" t="s">
        <v>147</v>
      </c>
      <c r="B53" s="210"/>
      <c r="C53" s="52"/>
      <c r="D53" s="54"/>
    </row>
    <row r="54" spans="1:5" x14ac:dyDescent="0.3">
      <c r="B54" t="s">
        <v>82</v>
      </c>
      <c r="C54" s="145" t="s">
        <v>84</v>
      </c>
      <c r="D54" s="146"/>
      <c r="E54" s="147"/>
    </row>
    <row r="55" spans="1:5" ht="15" thickBot="1" x14ac:dyDescent="0.35">
      <c r="C55" s="69">
        <v>3.7100000000000001E-2</v>
      </c>
      <c r="D55" s="148" t="s">
        <v>85</v>
      </c>
      <c r="E55" s="149"/>
    </row>
    <row r="56" spans="1:5" ht="15" thickBot="1" x14ac:dyDescent="0.35">
      <c r="A56" s="191" t="s">
        <v>131</v>
      </c>
      <c r="B56" s="191"/>
      <c r="C56" s="52"/>
      <c r="D56" s="55"/>
    </row>
    <row r="57" spans="1:5" x14ac:dyDescent="0.3">
      <c r="B57" t="s">
        <v>86</v>
      </c>
      <c r="C57" s="145" t="s">
        <v>87</v>
      </c>
      <c r="D57" s="146"/>
      <c r="E57" s="147"/>
    </row>
    <row r="58" spans="1:5" ht="15" thickBot="1" x14ac:dyDescent="0.35">
      <c r="C58" s="69">
        <v>1.23E-2</v>
      </c>
      <c r="D58" s="148" t="s">
        <v>88</v>
      </c>
      <c r="E58" s="149"/>
    </row>
    <row r="59" spans="1:5" x14ac:dyDescent="0.3">
      <c r="C59" s="53"/>
      <c r="D59" s="56"/>
    </row>
    <row r="60" spans="1:5" x14ac:dyDescent="0.3">
      <c r="C60" s="51"/>
      <c r="D60" s="56"/>
    </row>
    <row r="61" spans="1:5" x14ac:dyDescent="0.3">
      <c r="C61" s="52"/>
      <c r="D61" s="56"/>
    </row>
    <row r="62" spans="1:5" x14ac:dyDescent="0.3">
      <c r="B62" t="s">
        <v>91</v>
      </c>
    </row>
    <row r="63" spans="1:5" x14ac:dyDescent="0.3">
      <c r="B63" t="s">
        <v>92</v>
      </c>
    </row>
    <row r="64" spans="1:5" x14ac:dyDescent="0.3">
      <c r="B64" t="s">
        <v>96</v>
      </c>
    </row>
    <row r="65" spans="2:20" x14ac:dyDescent="0.3">
      <c r="B65" t="s">
        <v>97</v>
      </c>
    </row>
    <row r="66" spans="2:20" x14ac:dyDescent="0.3">
      <c r="B66" t="s">
        <v>98</v>
      </c>
    </row>
    <row r="67" spans="2:20" x14ac:dyDescent="0.3">
      <c r="B67" t="s">
        <v>99</v>
      </c>
    </row>
    <row r="68" spans="2:20" x14ac:dyDescent="0.3">
      <c r="B68" t="s">
        <v>107</v>
      </c>
    </row>
    <row r="69" spans="2:20" x14ac:dyDescent="0.3">
      <c r="B69" t="s">
        <v>108</v>
      </c>
    </row>
    <row r="70" spans="2:20" x14ac:dyDescent="0.3">
      <c r="N70" s="195"/>
      <c r="O70" s="208" t="s">
        <v>44</v>
      </c>
      <c r="P70" s="208" t="s">
        <v>45</v>
      </c>
      <c r="Q70" s="208" t="s">
        <v>35</v>
      </c>
      <c r="R70" s="208" t="s">
        <v>36</v>
      </c>
    </row>
    <row r="71" spans="2:20" x14ac:dyDescent="0.3">
      <c r="B71" t="s">
        <v>94</v>
      </c>
      <c r="N71" s="209" t="s">
        <v>143</v>
      </c>
      <c r="O71" s="194" t="s">
        <v>55</v>
      </c>
      <c r="P71" s="194">
        <v>500</v>
      </c>
      <c r="Q71" s="194">
        <v>1</v>
      </c>
      <c r="R71" s="194">
        <v>2</v>
      </c>
    </row>
    <row r="72" spans="2:20" ht="15" thickBot="1" x14ac:dyDescent="0.35">
      <c r="C72" t="s">
        <v>34</v>
      </c>
      <c r="E72" s="192" t="s">
        <v>148</v>
      </c>
      <c r="F72" s="192"/>
      <c r="G72" s="192"/>
      <c r="H72" s="192"/>
      <c r="I72" s="192"/>
      <c r="L72" t="s">
        <v>93</v>
      </c>
    </row>
    <row r="73" spans="2:20" ht="15" thickBot="1" x14ac:dyDescent="0.35">
      <c r="C73" s="158" t="s">
        <v>38</v>
      </c>
      <c r="D73" s="159"/>
      <c r="E73" s="192"/>
      <c r="F73" s="192"/>
      <c r="G73" s="192"/>
      <c r="H73" s="192"/>
      <c r="I73" s="192"/>
      <c r="L73" s="43" t="s">
        <v>39</v>
      </c>
      <c r="M73" s="33" t="s">
        <v>40</v>
      </c>
      <c r="N73" s="33" t="s">
        <v>41</v>
      </c>
      <c r="O73" s="33" t="s">
        <v>42</v>
      </c>
      <c r="P73" s="33" t="s">
        <v>43</v>
      </c>
      <c r="Q73" s="33" t="s">
        <v>44</v>
      </c>
      <c r="R73" s="33" t="s">
        <v>45</v>
      </c>
      <c r="S73" s="33" t="s">
        <v>46</v>
      </c>
      <c r="T73" s="34" t="s">
        <v>47</v>
      </c>
    </row>
    <row r="74" spans="2:20" x14ac:dyDescent="0.3">
      <c r="C74" s="31" t="s">
        <v>35</v>
      </c>
      <c r="D74" s="32">
        <f>ROUND($D$16*$K$14,0)</f>
        <v>11</v>
      </c>
      <c r="E74" s="192"/>
      <c r="F74" s="192"/>
      <c r="G74" s="192"/>
      <c r="H74" s="192"/>
      <c r="I74" s="192"/>
      <c r="L74" s="160" t="s">
        <v>71</v>
      </c>
      <c r="M74" s="64" t="s">
        <v>48</v>
      </c>
      <c r="N74" s="65">
        <f>$K$14</f>
        <v>1.5E-3</v>
      </c>
      <c r="O74" s="66" t="s">
        <v>49</v>
      </c>
      <c r="P74" s="66" t="s">
        <v>50</v>
      </c>
      <c r="Q74" s="66" t="s">
        <v>76</v>
      </c>
      <c r="R74" s="66">
        <v>200</v>
      </c>
      <c r="S74" s="66">
        <v>1</v>
      </c>
      <c r="T74" s="67">
        <v>2</v>
      </c>
    </row>
    <row r="75" spans="2:20" ht="15" thickBot="1" x14ac:dyDescent="0.35">
      <c r="C75" s="24" t="s">
        <v>36</v>
      </c>
      <c r="D75" s="30">
        <f>D74+1</f>
        <v>12</v>
      </c>
      <c r="L75" s="161"/>
      <c r="M75" s="60" t="s">
        <v>48</v>
      </c>
      <c r="N75" s="61">
        <f>$K$14</f>
        <v>1.5E-3</v>
      </c>
      <c r="O75" s="62" t="s">
        <v>51</v>
      </c>
      <c r="P75" s="62" t="s">
        <v>52</v>
      </c>
      <c r="Q75" s="62" t="s">
        <v>45</v>
      </c>
      <c r="R75" s="62">
        <v>200</v>
      </c>
      <c r="S75" s="62">
        <v>1</v>
      </c>
      <c r="T75" s="63">
        <v>2</v>
      </c>
    </row>
    <row r="76" spans="2:20" ht="15" thickBot="1" x14ac:dyDescent="0.35">
      <c r="L76" s="162"/>
      <c r="M76" s="39" t="s">
        <v>48</v>
      </c>
      <c r="N76" s="40">
        <f>$K$14</f>
        <v>1.5E-3</v>
      </c>
      <c r="O76" s="41" t="s">
        <v>53</v>
      </c>
      <c r="P76" s="41" t="s">
        <v>54</v>
      </c>
      <c r="Q76" s="41" t="s">
        <v>45</v>
      </c>
      <c r="R76" s="41">
        <v>200</v>
      </c>
      <c r="S76" s="41">
        <v>1</v>
      </c>
      <c r="T76" s="42">
        <v>2</v>
      </c>
    </row>
    <row r="77" spans="2:20" x14ac:dyDescent="0.3">
      <c r="L77" s="160" t="s">
        <v>71</v>
      </c>
      <c r="M77" s="64" t="s">
        <v>48</v>
      </c>
      <c r="N77" s="65">
        <f>$K$16</f>
        <v>4.0000000000000001E-3</v>
      </c>
      <c r="O77" s="66" t="s">
        <v>49</v>
      </c>
      <c r="P77" s="66" t="s">
        <v>50</v>
      </c>
      <c r="Q77" s="66" t="s">
        <v>77</v>
      </c>
      <c r="R77" s="66">
        <v>200</v>
      </c>
      <c r="S77" s="66">
        <v>2</v>
      </c>
      <c r="T77" s="67">
        <v>3</v>
      </c>
    </row>
    <row r="78" spans="2:20" x14ac:dyDescent="0.3">
      <c r="L78" s="161"/>
      <c r="M78" s="60" t="s">
        <v>48</v>
      </c>
      <c r="N78" s="61">
        <f t="shared" ref="N78:N79" si="1">$K$16</f>
        <v>4.0000000000000001E-3</v>
      </c>
      <c r="O78" s="62" t="s">
        <v>51</v>
      </c>
      <c r="P78" s="62" t="s">
        <v>52</v>
      </c>
      <c r="Q78" s="62" t="s">
        <v>77</v>
      </c>
      <c r="R78" s="62">
        <v>200</v>
      </c>
      <c r="S78" s="62">
        <v>1</v>
      </c>
      <c r="T78" s="63">
        <v>2</v>
      </c>
    </row>
    <row r="79" spans="2:20" ht="15" thickBot="1" x14ac:dyDescent="0.35">
      <c r="L79" s="162"/>
      <c r="M79" s="39" t="s">
        <v>48</v>
      </c>
      <c r="N79" s="40">
        <f t="shared" si="1"/>
        <v>4.0000000000000001E-3</v>
      </c>
      <c r="O79" s="41" t="s">
        <v>53</v>
      </c>
      <c r="P79" s="41" t="s">
        <v>54</v>
      </c>
      <c r="Q79" s="41" t="s">
        <v>77</v>
      </c>
      <c r="R79" s="41">
        <v>200</v>
      </c>
      <c r="S79" s="41">
        <v>1</v>
      </c>
      <c r="T79" s="42">
        <v>2</v>
      </c>
    </row>
    <row r="80" spans="2:20" x14ac:dyDescent="0.3">
      <c r="B80" t="s">
        <v>100</v>
      </c>
    </row>
    <row r="82" spans="1:13" x14ac:dyDescent="0.3">
      <c r="B82" t="s">
        <v>102</v>
      </c>
      <c r="C82" t="s">
        <v>103</v>
      </c>
      <c r="L82" s="193" t="s">
        <v>149</v>
      </c>
      <c r="M82" s="193"/>
    </row>
    <row r="83" spans="1:13" x14ac:dyDescent="0.3">
      <c r="C83" t="s">
        <v>95</v>
      </c>
      <c r="D83" t="s">
        <v>75</v>
      </c>
      <c r="L83" s="193"/>
      <c r="M83" s="193"/>
    </row>
    <row r="84" spans="1:13" x14ac:dyDescent="0.3">
      <c r="A84" s="193" t="s">
        <v>144</v>
      </c>
      <c r="B84" s="193"/>
      <c r="C84" s="52">
        <v>8.7000000000000001E-4</v>
      </c>
      <c r="D84" s="51">
        <v>0.99</v>
      </c>
      <c r="L84" s="193"/>
      <c r="M84" s="193"/>
    </row>
    <row r="85" spans="1:13" x14ac:dyDescent="0.3">
      <c r="A85" s="193"/>
      <c r="B85" s="193"/>
      <c r="C85" s="58">
        <v>1.5E-3</v>
      </c>
      <c r="D85" s="59">
        <v>0.95569999999999999</v>
      </c>
      <c r="E85" t="s">
        <v>101</v>
      </c>
      <c r="L85" s="193"/>
      <c r="M85" s="193"/>
    </row>
    <row r="86" spans="1:13" x14ac:dyDescent="0.3">
      <c r="A86" s="193"/>
      <c r="B86" s="193"/>
      <c r="C86" s="52">
        <v>1.64E-3</v>
      </c>
      <c r="D86" s="51">
        <v>0.95</v>
      </c>
      <c r="L86" s="193"/>
      <c r="M86" s="193"/>
    </row>
    <row r="87" spans="1:13" x14ac:dyDescent="0.3">
      <c r="A87" s="193"/>
      <c r="B87" s="193"/>
      <c r="C87" s="52">
        <v>2.2100000000000002E-3</v>
      </c>
      <c r="D87" s="51">
        <v>0.9</v>
      </c>
      <c r="L87" s="193"/>
      <c r="M87" s="193"/>
    </row>
    <row r="88" spans="1:13" x14ac:dyDescent="0.3">
      <c r="A88" s="193"/>
      <c r="B88" s="193"/>
      <c r="C88" s="52">
        <v>3.46E-3</v>
      </c>
      <c r="D88" s="51">
        <v>0.75</v>
      </c>
    </row>
    <row r="89" spans="1:13" x14ac:dyDescent="0.3">
      <c r="A89" s="193"/>
      <c r="B89" s="193"/>
      <c r="C89" s="52">
        <v>5.3400000000000001E-3</v>
      </c>
      <c r="D89" s="51">
        <v>0.5</v>
      </c>
    </row>
    <row r="90" spans="1:13" x14ac:dyDescent="0.3">
      <c r="C90" s="52">
        <v>7.8300000000000002E-3</v>
      </c>
      <c r="D90" s="51">
        <v>0.25</v>
      </c>
    </row>
    <row r="91" spans="1:13" x14ac:dyDescent="0.3">
      <c r="C91" s="52">
        <v>1.06E-2</v>
      </c>
      <c r="D91" s="51">
        <v>0.1</v>
      </c>
    </row>
    <row r="92" spans="1:13" x14ac:dyDescent="0.3">
      <c r="C92" s="52">
        <v>1.2500000000000001E-2</v>
      </c>
      <c r="D92" s="51">
        <v>0.05</v>
      </c>
    </row>
    <row r="93" spans="1:13" x14ac:dyDescent="0.3">
      <c r="C93" s="52">
        <v>1.67E-2</v>
      </c>
      <c r="D93" s="51">
        <v>0.01</v>
      </c>
    </row>
    <row r="98" spans="2:10" ht="15" thickBot="1" x14ac:dyDescent="0.35">
      <c r="C98" s="52"/>
      <c r="D98" s="68"/>
    </row>
    <row r="99" spans="2:10" x14ac:dyDescent="0.3">
      <c r="B99" t="s">
        <v>104</v>
      </c>
      <c r="C99" s="145" t="s">
        <v>83</v>
      </c>
      <c r="D99" s="146"/>
      <c r="E99" s="147"/>
      <c r="G99" t="s">
        <v>106</v>
      </c>
    </row>
    <row r="100" spans="2:10" ht="15" thickBot="1" x14ac:dyDescent="0.35">
      <c r="C100" s="69">
        <v>0.17299999999999999</v>
      </c>
      <c r="D100" s="148" t="s">
        <v>105</v>
      </c>
      <c r="E100" s="149"/>
    </row>
    <row r="101" spans="2:10" x14ac:dyDescent="0.3">
      <c r="C101" s="52"/>
      <c r="D101" s="54"/>
      <c r="G101" s="184" t="s">
        <v>151</v>
      </c>
    </row>
    <row r="102" spans="2:10" x14ac:dyDescent="0.3">
      <c r="C102" s="52"/>
      <c r="D102" s="68"/>
    </row>
    <row r="103" spans="2:10" x14ac:dyDescent="0.3">
      <c r="C103" s="52"/>
      <c r="D103" s="68"/>
    </row>
    <row r="104" spans="2:10" x14ac:dyDescent="0.3">
      <c r="B104" t="s">
        <v>109</v>
      </c>
      <c r="C104" s="52" t="s">
        <v>110</v>
      </c>
      <c r="D104" s="68"/>
      <c r="J104" s="182" t="s">
        <v>131</v>
      </c>
    </row>
    <row r="105" spans="2:10" x14ac:dyDescent="0.3">
      <c r="C105" s="52"/>
      <c r="D105" s="68"/>
    </row>
    <row r="106" spans="2:10" x14ac:dyDescent="0.3">
      <c r="B106" t="s">
        <v>111</v>
      </c>
      <c r="C106" s="143" t="s">
        <v>112</v>
      </c>
      <c r="D106" s="143"/>
      <c r="E106" s="143"/>
      <c r="F106" s="143"/>
      <c r="G106" s="143"/>
      <c r="H106" s="143"/>
      <c r="I106" s="143"/>
      <c r="J106" s="182" t="s">
        <v>131</v>
      </c>
    </row>
    <row r="107" spans="2:10" x14ac:dyDescent="0.3">
      <c r="C107" s="143"/>
      <c r="D107" s="143"/>
      <c r="E107" s="143"/>
      <c r="F107" s="143"/>
      <c r="G107" s="143"/>
      <c r="H107" s="143"/>
      <c r="I107" s="143"/>
    </row>
    <row r="108" spans="2:10" x14ac:dyDescent="0.3">
      <c r="C108" s="143"/>
      <c r="D108" s="143"/>
      <c r="E108" s="143"/>
      <c r="F108" s="143"/>
      <c r="G108" s="143"/>
      <c r="H108" s="143"/>
      <c r="I108" s="143"/>
    </row>
    <row r="109" spans="2:10" x14ac:dyDescent="0.3">
      <c r="C109" s="143"/>
      <c r="D109" s="143"/>
      <c r="E109" s="143"/>
      <c r="F109" s="143"/>
      <c r="G109" s="143"/>
      <c r="H109" s="143"/>
      <c r="I109" s="143"/>
    </row>
    <row r="111" spans="2:10" x14ac:dyDescent="0.3">
      <c r="B111" t="s">
        <v>118</v>
      </c>
    </row>
    <row r="112" spans="2:10" x14ac:dyDescent="0.3">
      <c r="B112" t="s">
        <v>119</v>
      </c>
    </row>
    <row r="113" spans="2:9" x14ac:dyDescent="0.3">
      <c r="B113" t="s">
        <v>120</v>
      </c>
    </row>
    <row r="114" spans="2:9" x14ac:dyDescent="0.3">
      <c r="B114" t="s">
        <v>121</v>
      </c>
    </row>
    <row r="115" spans="2:9" x14ac:dyDescent="0.3">
      <c r="B115" t="s">
        <v>122</v>
      </c>
    </row>
    <row r="116" spans="2:9" x14ac:dyDescent="0.3">
      <c r="B116" t="s">
        <v>123</v>
      </c>
    </row>
    <row r="117" spans="2:9" x14ac:dyDescent="0.3">
      <c r="B117" t="s">
        <v>124</v>
      </c>
    </row>
    <row r="119" spans="2:9" x14ac:dyDescent="0.3">
      <c r="B119" t="s">
        <v>125</v>
      </c>
      <c r="C119" s="144" t="s">
        <v>126</v>
      </c>
      <c r="D119" s="144"/>
      <c r="E119" s="144"/>
      <c r="F119" s="144"/>
      <c r="G119" s="144"/>
      <c r="H119" s="144"/>
      <c r="I119" s="144"/>
    </row>
    <row r="120" spans="2:9" x14ac:dyDescent="0.3">
      <c r="C120" s="144"/>
      <c r="D120" s="144"/>
      <c r="E120" s="144"/>
      <c r="F120" s="144"/>
      <c r="G120" s="144"/>
      <c r="H120" s="144"/>
      <c r="I120" s="144"/>
    </row>
    <row r="121" spans="2:9" x14ac:dyDescent="0.3">
      <c r="C121" s="144"/>
      <c r="D121" s="144"/>
      <c r="E121" s="144"/>
      <c r="F121" s="144"/>
      <c r="G121" s="144"/>
      <c r="H121" s="144"/>
      <c r="I121" s="144"/>
    </row>
    <row r="122" spans="2:9" x14ac:dyDescent="0.3">
      <c r="C122" s="144"/>
      <c r="D122" s="144"/>
      <c r="E122" s="144"/>
      <c r="F122" s="144"/>
      <c r="G122" s="144"/>
      <c r="H122" s="144"/>
      <c r="I122" s="144"/>
    </row>
    <row r="123" spans="2:9" x14ac:dyDescent="0.3">
      <c r="C123" s="144"/>
      <c r="D123" s="144"/>
      <c r="E123" s="144"/>
      <c r="F123" s="144"/>
      <c r="G123" s="144"/>
      <c r="H123" s="144"/>
      <c r="I123" s="144"/>
    </row>
    <row r="125" spans="2:9" x14ac:dyDescent="0.3">
      <c r="D125" s="182" t="s">
        <v>155</v>
      </c>
      <c r="E125" s="182"/>
    </row>
  </sheetData>
  <mergeCells count="32">
    <mergeCell ref="A84:B89"/>
    <mergeCell ref="A36:G36"/>
    <mergeCell ref="A50:E50"/>
    <mergeCell ref="E72:I74"/>
    <mergeCell ref="L82:M87"/>
    <mergeCell ref="M40:N45"/>
    <mergeCell ref="P27:S27"/>
    <mergeCell ref="A53:B53"/>
    <mergeCell ref="A56:B56"/>
    <mergeCell ref="L77:L79"/>
    <mergeCell ref="C54:E54"/>
    <mergeCell ref="D55:E55"/>
    <mergeCell ref="C57:E57"/>
    <mergeCell ref="D58:E58"/>
    <mergeCell ref="C73:D73"/>
    <mergeCell ref="L74:L76"/>
    <mergeCell ref="C28:D28"/>
    <mergeCell ref="G28:H28"/>
    <mergeCell ref="L29:L31"/>
    <mergeCell ref="L32:L34"/>
    <mergeCell ref="C51:E51"/>
    <mergeCell ref="H13:I14"/>
    <mergeCell ref="H15:I16"/>
    <mergeCell ref="J13:K13"/>
    <mergeCell ref="J15:K15"/>
    <mergeCell ref="G13:G14"/>
    <mergeCell ref="G15:G16"/>
    <mergeCell ref="C106:I109"/>
    <mergeCell ref="C119:I123"/>
    <mergeCell ref="C99:E99"/>
    <mergeCell ref="D100:E100"/>
    <mergeCell ref="D52:E52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000"/>
  <sheetViews>
    <sheetView topLeftCell="A74" zoomScale="63" zoomScaleNormal="63" workbookViewId="0">
      <selection activeCell="F85" sqref="F85:H87"/>
    </sheetView>
  </sheetViews>
  <sheetFormatPr baseColWidth="10" defaultColWidth="14.44140625" defaultRowHeight="15" customHeight="1" x14ac:dyDescent="0.3"/>
  <cols>
    <col min="1" max="4" width="10.6640625" customWidth="1"/>
    <col min="5" max="5" width="15.33203125" customWidth="1"/>
    <col min="6" max="14" width="10.6640625" customWidth="1"/>
    <col min="15" max="15" width="13.44140625" customWidth="1"/>
    <col min="16" max="26" width="10.6640625" customWidth="1"/>
  </cols>
  <sheetData>
    <row r="2" spans="2:11" ht="14.4" x14ac:dyDescent="0.3">
      <c r="B2" s="70" t="s">
        <v>16</v>
      </c>
    </row>
    <row r="3" spans="2:11" ht="14.4" x14ac:dyDescent="0.3">
      <c r="B3" s="71" t="s">
        <v>63</v>
      </c>
    </row>
    <row r="4" spans="2:11" ht="14.4" x14ac:dyDescent="0.3">
      <c r="B4" s="71" t="s">
        <v>15</v>
      </c>
    </row>
    <row r="5" spans="2:11" ht="14.4" x14ac:dyDescent="0.3">
      <c r="B5" s="71" t="s">
        <v>64</v>
      </c>
    </row>
    <row r="6" spans="2:11" ht="14.4" x14ac:dyDescent="0.3">
      <c r="B6" s="71" t="s">
        <v>65</v>
      </c>
    </row>
    <row r="8" spans="2:11" ht="14.4" x14ac:dyDescent="0.3">
      <c r="B8" s="71" t="s">
        <v>17</v>
      </c>
    </row>
    <row r="9" spans="2:11" ht="14.4" x14ac:dyDescent="0.3">
      <c r="B9" s="71" t="s">
        <v>18</v>
      </c>
    </row>
    <row r="10" spans="2:11" ht="14.4" x14ac:dyDescent="0.3">
      <c r="B10" s="71" t="s">
        <v>19</v>
      </c>
    </row>
    <row r="11" spans="2:11" ht="14.4" x14ac:dyDescent="0.3">
      <c r="B11" s="71" t="s">
        <v>20</v>
      </c>
    </row>
    <row r="13" spans="2:11" ht="14.4" x14ac:dyDescent="0.3">
      <c r="B13" s="71" t="s">
        <v>21</v>
      </c>
      <c r="C13" s="72" t="s">
        <v>23</v>
      </c>
      <c r="D13" s="73" t="s">
        <v>62</v>
      </c>
      <c r="G13" s="175" t="s">
        <v>38</v>
      </c>
      <c r="H13" s="176" t="s">
        <v>26</v>
      </c>
      <c r="I13" s="177"/>
      <c r="J13" s="180" t="s">
        <v>29</v>
      </c>
      <c r="K13" s="181"/>
    </row>
    <row r="14" spans="2:11" thickBot="1" x14ac:dyDescent="0.35">
      <c r="C14" s="74" t="s">
        <v>22</v>
      </c>
      <c r="D14" s="75" t="s">
        <v>55</v>
      </c>
      <c r="G14" s="167"/>
      <c r="H14" s="178"/>
      <c r="I14" s="179"/>
      <c r="J14" s="76" t="s">
        <v>28</v>
      </c>
      <c r="K14" s="77">
        <v>1.5E-3</v>
      </c>
    </row>
    <row r="15" spans="2:11" ht="15.75" customHeight="1" thickBot="1" x14ac:dyDescent="0.35">
      <c r="B15" s="71" t="s">
        <v>24</v>
      </c>
      <c r="G15" s="175" t="s">
        <v>37</v>
      </c>
      <c r="H15" s="176" t="s">
        <v>27</v>
      </c>
      <c r="I15" s="177"/>
      <c r="J15" s="180" t="s">
        <v>30</v>
      </c>
      <c r="K15" s="181"/>
    </row>
    <row r="16" spans="2:11" thickBot="1" x14ac:dyDescent="0.35">
      <c r="C16" s="78" t="s">
        <v>25</v>
      </c>
      <c r="D16" s="79">
        <v>7000</v>
      </c>
      <c r="G16" s="167"/>
      <c r="H16" s="178"/>
      <c r="I16" s="179"/>
      <c r="J16" s="76" t="s">
        <v>28</v>
      </c>
      <c r="K16" s="77">
        <f>0.4/100</f>
        <v>4.0000000000000001E-3</v>
      </c>
    </row>
    <row r="19" spans="2:20" ht="14.4" x14ac:dyDescent="0.3">
      <c r="B19" s="71" t="s">
        <v>31</v>
      </c>
    </row>
    <row r="20" spans="2:20" ht="14.4" x14ac:dyDescent="0.3">
      <c r="B20" s="71" t="s">
        <v>32</v>
      </c>
    </row>
    <row r="21" spans="2:20" ht="15.75" customHeight="1" x14ac:dyDescent="0.3">
      <c r="B21" s="71" t="s">
        <v>66</v>
      </c>
    </row>
    <row r="22" spans="2:20" ht="15.75" customHeight="1" x14ac:dyDescent="0.3">
      <c r="B22" s="71" t="s">
        <v>67</v>
      </c>
    </row>
    <row r="23" spans="2:20" ht="15.75" customHeight="1" x14ac:dyDescent="0.3">
      <c r="B23" s="71" t="s">
        <v>68</v>
      </c>
    </row>
    <row r="24" spans="2:20" ht="15.75" customHeight="1" x14ac:dyDescent="0.3">
      <c r="B24" s="71" t="s">
        <v>69</v>
      </c>
    </row>
    <row r="25" spans="2:20" ht="15.75" customHeight="1" x14ac:dyDescent="0.3">
      <c r="B25" s="71" t="s">
        <v>70</v>
      </c>
    </row>
    <row r="26" spans="2:20" ht="15.75" customHeight="1" x14ac:dyDescent="0.3"/>
    <row r="27" spans="2:20" ht="15.75" customHeight="1" thickBot="1" x14ac:dyDescent="0.35">
      <c r="B27" s="71" t="s">
        <v>33</v>
      </c>
      <c r="C27" s="71" t="s">
        <v>34</v>
      </c>
      <c r="L27" s="71" t="s">
        <v>72</v>
      </c>
    </row>
    <row r="28" spans="2:20" ht="15.75" customHeight="1" thickBot="1" x14ac:dyDescent="0.35">
      <c r="C28" s="173" t="s">
        <v>38</v>
      </c>
      <c r="D28" s="174"/>
      <c r="G28" s="173" t="s">
        <v>37</v>
      </c>
      <c r="H28" s="174"/>
      <c r="L28" s="80" t="s">
        <v>39</v>
      </c>
      <c r="M28" s="81" t="s">
        <v>40</v>
      </c>
      <c r="N28" s="81" t="s">
        <v>41</v>
      </c>
      <c r="O28" s="81" t="s">
        <v>42</v>
      </c>
      <c r="P28" s="81" t="s">
        <v>43</v>
      </c>
      <c r="Q28" s="81" t="s">
        <v>44</v>
      </c>
      <c r="R28" s="81" t="s">
        <v>45</v>
      </c>
      <c r="S28" s="81" t="s">
        <v>46</v>
      </c>
      <c r="T28" s="82" t="s">
        <v>47</v>
      </c>
    </row>
    <row r="29" spans="2:20" ht="15.75" customHeight="1" x14ac:dyDescent="0.3">
      <c r="C29" s="83" t="s">
        <v>35</v>
      </c>
      <c r="D29" s="84">
        <f>ROUND($D$16*$K$14,0)</f>
        <v>11</v>
      </c>
      <c r="G29" s="83" t="s">
        <v>35</v>
      </c>
      <c r="H29" s="84">
        <f>ROUND(D16*K16,0)</f>
        <v>28</v>
      </c>
      <c r="L29" s="165" t="s">
        <v>71</v>
      </c>
      <c r="M29" s="85" t="s">
        <v>48</v>
      </c>
      <c r="N29" s="86">
        <f t="shared" ref="N29:N31" si="0">$K$14</f>
        <v>1.5E-3</v>
      </c>
      <c r="O29" s="87" t="s">
        <v>49</v>
      </c>
      <c r="P29" s="87" t="s">
        <v>50</v>
      </c>
      <c r="Q29" s="87" t="s">
        <v>76</v>
      </c>
      <c r="R29" s="87">
        <v>200</v>
      </c>
      <c r="S29" s="87">
        <v>1</v>
      </c>
      <c r="T29" s="88">
        <v>2</v>
      </c>
    </row>
    <row r="30" spans="2:20" ht="15.75" customHeight="1" thickBot="1" x14ac:dyDescent="0.35">
      <c r="C30" s="74" t="s">
        <v>36</v>
      </c>
      <c r="D30" s="89">
        <f>D29+1</f>
        <v>12</v>
      </c>
      <c r="G30" s="74" t="s">
        <v>36</v>
      </c>
      <c r="H30" s="89">
        <f>H29+1</f>
        <v>29</v>
      </c>
      <c r="L30" s="166"/>
      <c r="M30" s="90" t="s">
        <v>48</v>
      </c>
      <c r="N30" s="91">
        <f t="shared" si="0"/>
        <v>1.5E-3</v>
      </c>
      <c r="O30" s="92" t="s">
        <v>51</v>
      </c>
      <c r="P30" s="92" t="s">
        <v>52</v>
      </c>
      <c r="Q30" s="92" t="s">
        <v>45</v>
      </c>
      <c r="R30" s="92">
        <v>200</v>
      </c>
      <c r="S30" s="92">
        <v>1</v>
      </c>
      <c r="T30" s="93">
        <v>2</v>
      </c>
    </row>
    <row r="31" spans="2:20" ht="15.75" customHeight="1" thickBot="1" x14ac:dyDescent="0.35">
      <c r="L31" s="167"/>
      <c r="M31" s="94" t="s">
        <v>48</v>
      </c>
      <c r="N31" s="95">
        <f t="shared" si="0"/>
        <v>1.5E-3</v>
      </c>
      <c r="O31" s="96" t="s">
        <v>53</v>
      </c>
      <c r="P31" s="96" t="s">
        <v>54</v>
      </c>
      <c r="Q31" s="96" t="s">
        <v>45</v>
      </c>
      <c r="R31" s="96">
        <v>200</v>
      </c>
      <c r="S31" s="96">
        <v>1</v>
      </c>
      <c r="T31" s="97">
        <v>2</v>
      </c>
    </row>
    <row r="32" spans="2:20" ht="15.75" customHeight="1" thickBot="1" x14ac:dyDescent="0.35">
      <c r="B32" s="71" t="s">
        <v>56</v>
      </c>
      <c r="C32" s="78" t="s">
        <v>57</v>
      </c>
      <c r="D32" s="98" t="s">
        <v>58</v>
      </c>
      <c r="E32" s="98" t="s">
        <v>59</v>
      </c>
      <c r="F32" s="99" t="s">
        <v>60</v>
      </c>
      <c r="L32" s="165" t="s">
        <v>71</v>
      </c>
      <c r="M32" s="85" t="s">
        <v>48</v>
      </c>
      <c r="N32" s="86">
        <f t="shared" ref="N32:N34" si="1">$K$16</f>
        <v>4.0000000000000001E-3</v>
      </c>
      <c r="O32" s="87" t="s">
        <v>49</v>
      </c>
      <c r="P32" s="87" t="s">
        <v>50</v>
      </c>
      <c r="Q32" s="87" t="s">
        <v>77</v>
      </c>
      <c r="R32" s="87">
        <v>200</v>
      </c>
      <c r="S32" s="87">
        <v>2</v>
      </c>
      <c r="T32" s="88">
        <v>3</v>
      </c>
    </row>
    <row r="33" spans="1:20" ht="15.75" customHeight="1" x14ac:dyDescent="0.3">
      <c r="C33" s="83" t="s">
        <v>38</v>
      </c>
      <c r="D33" s="100">
        <f>S29</f>
        <v>1</v>
      </c>
      <c r="E33" s="100">
        <v>1</v>
      </c>
      <c r="F33" s="101" t="s">
        <v>61</v>
      </c>
      <c r="L33" s="166"/>
      <c r="M33" s="90" t="s">
        <v>48</v>
      </c>
      <c r="N33" s="91">
        <f t="shared" si="1"/>
        <v>4.0000000000000001E-3</v>
      </c>
      <c r="O33" s="92" t="s">
        <v>51</v>
      </c>
      <c r="P33" s="92" t="s">
        <v>52</v>
      </c>
      <c r="Q33" s="92" t="s">
        <v>77</v>
      </c>
      <c r="R33" s="92">
        <v>200</v>
      </c>
      <c r="S33" s="92">
        <v>1</v>
      </c>
      <c r="T33" s="93">
        <v>2</v>
      </c>
    </row>
    <row r="34" spans="1:20" ht="15.75" customHeight="1" thickBot="1" x14ac:dyDescent="0.35">
      <c r="C34" s="74" t="s">
        <v>37</v>
      </c>
      <c r="D34" s="76">
        <f>S32</f>
        <v>2</v>
      </c>
      <c r="E34" s="76">
        <v>1</v>
      </c>
      <c r="F34" s="102" t="s">
        <v>61</v>
      </c>
      <c r="L34" s="167"/>
      <c r="M34" s="94" t="s">
        <v>48</v>
      </c>
      <c r="N34" s="95">
        <f t="shared" si="1"/>
        <v>4.0000000000000001E-3</v>
      </c>
      <c r="O34" s="96" t="s">
        <v>53</v>
      </c>
      <c r="P34" s="96" t="s">
        <v>54</v>
      </c>
      <c r="Q34" s="96" t="s">
        <v>77</v>
      </c>
      <c r="R34" s="96">
        <v>200</v>
      </c>
      <c r="S34" s="96">
        <v>1</v>
      </c>
      <c r="T34" s="97">
        <v>2</v>
      </c>
    </row>
    <row r="35" spans="1:20" ht="15.75" customHeight="1" x14ac:dyDescent="0.3"/>
    <row r="36" spans="1:20" ht="15.75" customHeight="1" x14ac:dyDescent="0.3">
      <c r="N36" s="191" t="s">
        <v>138</v>
      </c>
      <c r="O36" s="191"/>
      <c r="P36" s="191"/>
      <c r="Q36" s="191"/>
    </row>
    <row r="37" spans="1:20" ht="15.75" customHeight="1" x14ac:dyDescent="0.3">
      <c r="B37" s="71" t="s">
        <v>73</v>
      </c>
      <c r="C37" s="71" t="s">
        <v>113</v>
      </c>
    </row>
    <row r="38" spans="1:20" ht="15.75" customHeight="1" x14ac:dyDescent="0.3">
      <c r="C38" s="71" t="s">
        <v>74</v>
      </c>
      <c r="D38" s="71" t="s">
        <v>75</v>
      </c>
      <c r="N38" s="196" t="s">
        <v>135</v>
      </c>
      <c r="O38" s="186" t="s">
        <v>136</v>
      </c>
    </row>
    <row r="39" spans="1:20" ht="15.75" customHeight="1" x14ac:dyDescent="0.3">
      <c r="C39" s="103">
        <v>2.1800000000000001E-3</v>
      </c>
      <c r="D39" s="104">
        <v>0.99</v>
      </c>
      <c r="N39" s="197">
        <v>0</v>
      </c>
      <c r="O39" s="198">
        <v>1</v>
      </c>
    </row>
    <row r="40" spans="1:20" ht="15.75" customHeight="1" x14ac:dyDescent="0.3">
      <c r="A40" s="193" t="s">
        <v>133</v>
      </c>
      <c r="B40" s="193"/>
      <c r="C40" s="105">
        <v>4.0000000000000001E-3</v>
      </c>
      <c r="D40" s="104">
        <v>0.95189999999999997</v>
      </c>
      <c r="E40" s="71" t="s">
        <v>114</v>
      </c>
      <c r="N40" s="197">
        <v>0.218</v>
      </c>
      <c r="O40" s="198">
        <v>0.99</v>
      </c>
    </row>
    <row r="41" spans="1:20" ht="15.75" customHeight="1" x14ac:dyDescent="0.3">
      <c r="A41" s="193"/>
      <c r="B41" s="193"/>
      <c r="C41" s="103">
        <v>4.0899999999999999E-3</v>
      </c>
      <c r="D41" s="104">
        <v>0.95</v>
      </c>
      <c r="L41" s="201" t="s">
        <v>137</v>
      </c>
      <c r="M41" s="202"/>
      <c r="N41" s="199">
        <v>0.4</v>
      </c>
      <c r="O41" s="200">
        <f>1-4.74%</f>
        <v>0.9526</v>
      </c>
    </row>
    <row r="42" spans="1:20" ht="15.75" customHeight="1" x14ac:dyDescent="0.3">
      <c r="A42" s="193"/>
      <c r="B42" s="193"/>
      <c r="C42" s="103">
        <v>5.5100000000000001E-3</v>
      </c>
      <c r="D42" s="104">
        <v>0.9</v>
      </c>
      <c r="E42" s="205" t="s">
        <v>140</v>
      </c>
      <c r="L42" s="201"/>
      <c r="M42" s="202"/>
      <c r="N42" s="197">
        <v>0.40899999999999997</v>
      </c>
      <c r="O42" s="198">
        <v>0.95</v>
      </c>
    </row>
    <row r="43" spans="1:20" ht="15.75" customHeight="1" x14ac:dyDescent="0.3">
      <c r="A43" s="193"/>
      <c r="B43" s="193"/>
      <c r="C43" s="103">
        <v>8.6400000000000001E-3</v>
      </c>
      <c r="D43" s="104">
        <v>0.75</v>
      </c>
      <c r="E43" s="205"/>
      <c r="L43" s="201"/>
      <c r="M43" s="202"/>
      <c r="N43" s="197">
        <v>0.55100000000000005</v>
      </c>
      <c r="O43" s="198">
        <v>0.9</v>
      </c>
    </row>
    <row r="44" spans="1:20" ht="15.75" customHeight="1" x14ac:dyDescent="0.3">
      <c r="A44" s="193" t="s">
        <v>134</v>
      </c>
      <c r="B44" s="193"/>
      <c r="C44" s="103">
        <v>1.34E-2</v>
      </c>
      <c r="D44" s="104">
        <v>0.5</v>
      </c>
      <c r="E44" s="205"/>
      <c r="N44" s="197">
        <v>0.86399999999999999</v>
      </c>
      <c r="O44" s="198">
        <v>0.75</v>
      </c>
    </row>
    <row r="45" spans="1:20" ht="15.75" customHeight="1" x14ac:dyDescent="0.3">
      <c r="A45" s="193"/>
      <c r="B45" s="193"/>
      <c r="C45" s="103">
        <v>1.9599999999999999E-2</v>
      </c>
      <c r="D45" s="104">
        <v>0.25</v>
      </c>
      <c r="E45" s="205"/>
      <c r="N45" s="197">
        <v>1.34</v>
      </c>
      <c r="O45" s="198">
        <v>0.5</v>
      </c>
    </row>
    <row r="46" spans="1:20" ht="15.75" customHeight="1" x14ac:dyDescent="0.3">
      <c r="A46" s="193"/>
      <c r="B46" s="193"/>
      <c r="C46" s="103">
        <v>2.6599999999999999E-2</v>
      </c>
      <c r="D46" s="104">
        <v>0.1915</v>
      </c>
      <c r="E46" s="205"/>
      <c r="N46" s="197">
        <v>1.96</v>
      </c>
      <c r="O46" s="198">
        <v>0.25</v>
      </c>
    </row>
    <row r="47" spans="1:20" ht="15.75" customHeight="1" x14ac:dyDescent="0.3">
      <c r="C47" s="103">
        <v>3.15E-2</v>
      </c>
      <c r="D47" s="104">
        <v>0.1</v>
      </c>
      <c r="E47" s="205"/>
      <c r="N47" s="197">
        <v>2.66</v>
      </c>
      <c r="O47" s="198">
        <v>0.1</v>
      </c>
    </row>
    <row r="48" spans="1:20" ht="15.75" customHeight="1" x14ac:dyDescent="0.3">
      <c r="C48" s="103">
        <v>4.2000000000000003E-2</v>
      </c>
      <c r="D48" s="104">
        <v>0.05</v>
      </c>
      <c r="E48" s="205"/>
      <c r="N48" s="197">
        <v>3.15</v>
      </c>
      <c r="O48" s="198">
        <v>0.05</v>
      </c>
    </row>
    <row r="49" spans="1:15" ht="15.75" customHeight="1" x14ac:dyDescent="0.3">
      <c r="C49" s="103"/>
      <c r="D49" s="104">
        <v>0.01</v>
      </c>
      <c r="E49" s="205"/>
      <c r="N49" s="197">
        <v>4.2</v>
      </c>
      <c r="O49" s="198">
        <v>0.01</v>
      </c>
    </row>
    <row r="50" spans="1:15" ht="15.75" customHeight="1" thickBot="1" x14ac:dyDescent="0.35">
      <c r="A50" s="204" t="s">
        <v>139</v>
      </c>
      <c r="C50" s="104"/>
      <c r="D50" s="105"/>
    </row>
    <row r="51" spans="1:15" ht="15.75" customHeight="1" x14ac:dyDescent="0.3">
      <c r="A51" s="204"/>
      <c r="B51" s="71" t="s">
        <v>80</v>
      </c>
      <c r="C51" s="168" t="s">
        <v>115</v>
      </c>
      <c r="D51" s="169"/>
      <c r="E51" s="170"/>
    </row>
    <row r="52" spans="1:15" ht="15.75" customHeight="1" thickBot="1" x14ac:dyDescent="0.35">
      <c r="A52" s="204"/>
      <c r="C52" s="106">
        <v>4.7100000000000003E-2</v>
      </c>
      <c r="D52" s="172" t="s">
        <v>81</v>
      </c>
      <c r="E52" s="164"/>
    </row>
    <row r="53" spans="1:15" ht="15.75" customHeight="1" thickBot="1" x14ac:dyDescent="0.35">
      <c r="A53" s="204"/>
      <c r="C53" s="105"/>
      <c r="D53" s="105"/>
    </row>
    <row r="54" spans="1:15" ht="15.75" customHeight="1" x14ac:dyDescent="0.3">
      <c r="A54" s="206" t="s">
        <v>141</v>
      </c>
      <c r="B54" s="71" t="s">
        <v>82</v>
      </c>
      <c r="C54" s="171" t="s">
        <v>84</v>
      </c>
      <c r="D54" s="169"/>
      <c r="E54" s="170"/>
    </row>
    <row r="55" spans="1:15" ht="15.75" customHeight="1" thickBot="1" x14ac:dyDescent="0.35">
      <c r="A55" s="206"/>
      <c r="C55" s="106">
        <v>4.5900000000000003E-2</v>
      </c>
      <c r="D55" s="172" t="s">
        <v>85</v>
      </c>
      <c r="E55" s="164"/>
    </row>
    <row r="56" spans="1:15" ht="15.75" customHeight="1" thickBot="1" x14ac:dyDescent="0.35">
      <c r="A56" s="206"/>
      <c r="C56" s="105"/>
      <c r="D56" s="103"/>
    </row>
    <row r="57" spans="1:15" ht="15.75" customHeight="1" x14ac:dyDescent="0.3">
      <c r="A57" s="207" t="s">
        <v>142</v>
      </c>
      <c r="B57" s="71" t="s">
        <v>86</v>
      </c>
      <c r="C57" s="171" t="s">
        <v>87</v>
      </c>
      <c r="D57" s="169"/>
      <c r="E57" s="170"/>
    </row>
    <row r="58" spans="1:15" ht="15.75" customHeight="1" thickBot="1" x14ac:dyDescent="0.35">
      <c r="A58" s="203"/>
      <c r="C58" s="106">
        <v>2.6599999999999999E-2</v>
      </c>
      <c r="D58" s="163" t="s">
        <v>116</v>
      </c>
      <c r="E58" s="164"/>
    </row>
    <row r="59" spans="1:15" ht="15.75" customHeight="1" x14ac:dyDescent="0.3">
      <c r="A59" s="203"/>
      <c r="C59" s="104"/>
      <c r="D59" s="107"/>
    </row>
    <row r="60" spans="1:15" ht="15.75" customHeight="1" x14ac:dyDescent="0.3">
      <c r="A60" s="203"/>
      <c r="C60" s="108"/>
      <c r="D60" s="107"/>
    </row>
    <row r="61" spans="1:15" ht="15.75" customHeight="1" x14ac:dyDescent="0.3">
      <c r="A61" s="203"/>
      <c r="C61" s="105"/>
      <c r="D61" s="107"/>
    </row>
    <row r="62" spans="1:15" ht="15.75" customHeight="1" x14ac:dyDescent="0.3">
      <c r="B62" s="71" t="s">
        <v>91</v>
      </c>
    </row>
    <row r="63" spans="1:15" ht="15.75" customHeight="1" x14ac:dyDescent="0.3">
      <c r="B63" s="71" t="s">
        <v>92</v>
      </c>
    </row>
    <row r="64" spans="1:15" ht="15.75" customHeight="1" x14ac:dyDescent="0.3">
      <c r="B64" s="71" t="s">
        <v>96</v>
      </c>
    </row>
    <row r="65" spans="2:20" ht="15.75" customHeight="1" x14ac:dyDescent="0.3">
      <c r="B65" s="71" t="s">
        <v>97</v>
      </c>
    </row>
    <row r="66" spans="2:20" ht="15.75" customHeight="1" x14ac:dyDescent="0.3">
      <c r="B66" s="71" t="s">
        <v>98</v>
      </c>
    </row>
    <row r="67" spans="2:20" ht="15.75" customHeight="1" x14ac:dyDescent="0.3">
      <c r="B67" s="71" t="s">
        <v>99</v>
      </c>
    </row>
    <row r="68" spans="2:20" ht="15.75" customHeight="1" x14ac:dyDescent="0.3">
      <c r="B68" s="71" t="s">
        <v>89</v>
      </c>
    </row>
    <row r="69" spans="2:20" ht="15.75" customHeight="1" x14ac:dyDescent="0.3">
      <c r="B69" s="71" t="s">
        <v>90</v>
      </c>
    </row>
    <row r="70" spans="2:20" ht="15.75" customHeight="1" x14ac:dyDescent="0.3">
      <c r="O70" s="195"/>
      <c r="P70" s="208" t="s">
        <v>44</v>
      </c>
      <c r="Q70" s="208" t="s">
        <v>45</v>
      </c>
      <c r="R70" s="208" t="s">
        <v>35</v>
      </c>
      <c r="S70" s="208" t="s">
        <v>36</v>
      </c>
    </row>
    <row r="71" spans="2:20" ht="15.75" customHeight="1" x14ac:dyDescent="0.3">
      <c r="B71" s="71" t="s">
        <v>94</v>
      </c>
      <c r="O71" s="209" t="s">
        <v>143</v>
      </c>
      <c r="P71" s="194" t="s">
        <v>55</v>
      </c>
      <c r="Q71" s="194">
        <v>500</v>
      </c>
      <c r="R71" s="194">
        <v>1</v>
      </c>
      <c r="S71" s="194">
        <v>2</v>
      </c>
    </row>
    <row r="72" spans="2:20" ht="15.75" customHeight="1" thickBot="1" x14ac:dyDescent="0.35">
      <c r="C72" s="71" t="s">
        <v>34</v>
      </c>
      <c r="L72" s="71" t="s">
        <v>93</v>
      </c>
    </row>
    <row r="73" spans="2:20" ht="15.75" customHeight="1" thickBot="1" x14ac:dyDescent="0.35">
      <c r="C73" s="173" t="s">
        <v>37</v>
      </c>
      <c r="D73" s="174"/>
      <c r="L73" s="80" t="s">
        <v>39</v>
      </c>
      <c r="M73" s="81" t="s">
        <v>40</v>
      </c>
      <c r="N73" s="81" t="s">
        <v>41</v>
      </c>
      <c r="O73" s="81" t="s">
        <v>42</v>
      </c>
      <c r="P73" s="81" t="s">
        <v>43</v>
      </c>
      <c r="Q73" s="81" t="s">
        <v>44</v>
      </c>
      <c r="R73" s="81" t="s">
        <v>45</v>
      </c>
      <c r="S73" s="81" t="s">
        <v>46</v>
      </c>
      <c r="T73" s="82" t="s">
        <v>47</v>
      </c>
    </row>
    <row r="74" spans="2:20" ht="15.75" customHeight="1" x14ac:dyDescent="0.3">
      <c r="C74" s="83" t="s">
        <v>35</v>
      </c>
      <c r="D74" s="84">
        <v>28</v>
      </c>
      <c r="F74" s="190" t="s">
        <v>152</v>
      </c>
      <c r="G74" s="190"/>
      <c r="L74" s="165" t="s">
        <v>71</v>
      </c>
      <c r="M74" s="109" t="s">
        <v>48</v>
      </c>
      <c r="N74" s="110">
        <f t="shared" ref="N74:N76" si="2">$K$14</f>
        <v>1.5E-3</v>
      </c>
      <c r="O74" s="111" t="s">
        <v>49</v>
      </c>
      <c r="P74" s="111" t="s">
        <v>50</v>
      </c>
      <c r="Q74" s="111" t="s">
        <v>76</v>
      </c>
      <c r="R74" s="111">
        <v>200</v>
      </c>
      <c r="S74" s="111">
        <v>1</v>
      </c>
      <c r="T74" s="112">
        <v>2</v>
      </c>
    </row>
    <row r="75" spans="2:20" ht="15.75" customHeight="1" thickBot="1" x14ac:dyDescent="0.35">
      <c r="C75" s="74" t="s">
        <v>36</v>
      </c>
      <c r="D75" s="89">
        <v>29</v>
      </c>
      <c r="L75" s="166"/>
      <c r="M75" s="113" t="s">
        <v>48</v>
      </c>
      <c r="N75" s="114">
        <f t="shared" si="2"/>
        <v>1.5E-3</v>
      </c>
      <c r="O75" s="115" t="s">
        <v>51</v>
      </c>
      <c r="P75" s="115" t="s">
        <v>52</v>
      </c>
      <c r="Q75" s="115" t="s">
        <v>45</v>
      </c>
      <c r="R75" s="115">
        <v>200</v>
      </c>
      <c r="S75" s="115">
        <v>1</v>
      </c>
      <c r="T75" s="116">
        <v>2</v>
      </c>
    </row>
    <row r="76" spans="2:20" ht="15.75" customHeight="1" thickBot="1" x14ac:dyDescent="0.35">
      <c r="L76" s="167"/>
      <c r="M76" s="94" t="s">
        <v>48</v>
      </c>
      <c r="N76" s="95">
        <f t="shared" si="2"/>
        <v>1.5E-3</v>
      </c>
      <c r="O76" s="96" t="s">
        <v>53</v>
      </c>
      <c r="P76" s="96" t="s">
        <v>54</v>
      </c>
      <c r="Q76" s="96" t="s">
        <v>45</v>
      </c>
      <c r="R76" s="96">
        <v>200</v>
      </c>
      <c r="S76" s="96">
        <v>1</v>
      </c>
      <c r="T76" s="97">
        <v>2</v>
      </c>
    </row>
    <row r="77" spans="2:20" ht="15.75" customHeight="1" thickBot="1" x14ac:dyDescent="0.35">
      <c r="L77" s="165" t="s">
        <v>71</v>
      </c>
      <c r="M77" s="109" t="s">
        <v>48</v>
      </c>
      <c r="N77" s="110">
        <f t="shared" ref="N77:N79" si="3">$K$16</f>
        <v>4.0000000000000001E-3</v>
      </c>
      <c r="O77" s="111" t="s">
        <v>49</v>
      </c>
      <c r="P77" s="111" t="s">
        <v>50</v>
      </c>
      <c r="Q77" s="111" t="s">
        <v>77</v>
      </c>
      <c r="R77" s="111">
        <v>200</v>
      </c>
      <c r="S77" s="111">
        <v>2</v>
      </c>
      <c r="T77" s="112">
        <v>3</v>
      </c>
    </row>
    <row r="78" spans="2:20" ht="15.75" customHeight="1" x14ac:dyDescent="0.3">
      <c r="B78" s="71" t="s">
        <v>104</v>
      </c>
      <c r="C78" s="168" t="s">
        <v>115</v>
      </c>
      <c r="D78" s="169"/>
      <c r="E78" s="170"/>
      <c r="L78" s="166"/>
      <c r="M78" s="113" t="s">
        <v>48</v>
      </c>
      <c r="N78" s="114">
        <f t="shared" si="3"/>
        <v>4.0000000000000001E-3</v>
      </c>
      <c r="O78" s="115" t="s">
        <v>51</v>
      </c>
      <c r="P78" s="115" t="s">
        <v>52</v>
      </c>
      <c r="Q78" s="115" t="s">
        <v>77</v>
      </c>
      <c r="R78" s="115">
        <v>200</v>
      </c>
      <c r="S78" s="115">
        <v>1</v>
      </c>
      <c r="T78" s="116">
        <v>2</v>
      </c>
    </row>
    <row r="79" spans="2:20" ht="15.75" customHeight="1" thickBot="1" x14ac:dyDescent="0.35">
      <c r="C79" s="106">
        <v>0.191</v>
      </c>
      <c r="D79" s="163" t="s">
        <v>105</v>
      </c>
      <c r="E79" s="214"/>
      <c r="F79" s="189" t="s">
        <v>131</v>
      </c>
      <c r="L79" s="167"/>
      <c r="M79" s="94" t="s">
        <v>48</v>
      </c>
      <c r="N79" s="95">
        <f t="shared" si="3"/>
        <v>4.0000000000000001E-3</v>
      </c>
      <c r="O79" s="96" t="s">
        <v>53</v>
      </c>
      <c r="P79" s="96" t="s">
        <v>54</v>
      </c>
      <c r="Q79" s="96" t="s">
        <v>77</v>
      </c>
      <c r="R79" s="96">
        <v>200</v>
      </c>
      <c r="S79" s="96">
        <v>1</v>
      </c>
      <c r="T79" s="97">
        <v>2</v>
      </c>
    </row>
    <row r="80" spans="2:20" ht="15.75" customHeight="1" thickBot="1" x14ac:dyDescent="0.35">
      <c r="C80" s="105"/>
      <c r="D80" s="105"/>
    </row>
    <row r="81" spans="3:12" ht="15.75" customHeight="1" x14ac:dyDescent="0.3">
      <c r="C81" s="171" t="s">
        <v>84</v>
      </c>
      <c r="D81" s="169"/>
      <c r="E81" s="170"/>
      <c r="F81" s="190" t="s">
        <v>152</v>
      </c>
      <c r="G81" s="190"/>
    </row>
    <row r="82" spans="3:12" ht="15.75" customHeight="1" thickBot="1" x14ac:dyDescent="0.35">
      <c r="C82" s="106">
        <v>3.3099999999999997E-2</v>
      </c>
      <c r="D82" s="163" t="s">
        <v>117</v>
      </c>
      <c r="E82" s="164"/>
    </row>
    <row r="83" spans="3:12" ht="15.75" customHeight="1" thickBot="1" x14ac:dyDescent="0.35">
      <c r="C83" s="105"/>
      <c r="D83" s="103"/>
    </row>
    <row r="84" spans="3:12" ht="15.75" customHeight="1" x14ac:dyDescent="0.3">
      <c r="C84" s="171" t="s">
        <v>87</v>
      </c>
      <c r="D84" s="169"/>
      <c r="E84" s="170"/>
      <c r="J84" s="191" t="s">
        <v>153</v>
      </c>
      <c r="K84" s="191"/>
      <c r="L84" s="191"/>
    </row>
    <row r="85" spans="3:12" ht="15.75" customHeight="1" thickBot="1" x14ac:dyDescent="0.35">
      <c r="C85" s="106">
        <v>2.6599999999999999E-2</v>
      </c>
      <c r="D85" s="163" t="s">
        <v>116</v>
      </c>
      <c r="E85" s="164"/>
      <c r="F85" s="201" t="s">
        <v>154</v>
      </c>
      <c r="G85" s="201"/>
      <c r="H85" s="201"/>
    </row>
    <row r="86" spans="3:12" ht="15.75" customHeight="1" x14ac:dyDescent="0.3">
      <c r="C86" s="103"/>
      <c r="D86" s="104"/>
      <c r="F86" s="201"/>
      <c r="G86" s="201"/>
      <c r="H86" s="201"/>
    </row>
    <row r="87" spans="3:12" ht="15.75" customHeight="1" x14ac:dyDescent="0.3">
      <c r="C87" s="103"/>
      <c r="D87" s="104"/>
      <c r="F87" s="201"/>
      <c r="G87" s="201"/>
      <c r="H87" s="201"/>
    </row>
    <row r="88" spans="3:12" ht="15.75" customHeight="1" x14ac:dyDescent="0.3">
      <c r="C88" s="103"/>
      <c r="D88" s="104"/>
    </row>
    <row r="89" spans="3:12" ht="15.75" customHeight="1" x14ac:dyDescent="0.3">
      <c r="C89" s="103"/>
      <c r="D89" s="104"/>
    </row>
    <row r="90" spans="3:12" ht="15.75" customHeight="1" x14ac:dyDescent="0.3">
      <c r="C90" s="103"/>
      <c r="D90" s="104"/>
    </row>
    <row r="91" spans="3:12" ht="15.75" customHeight="1" x14ac:dyDescent="0.3">
      <c r="C91" s="103"/>
      <c r="D91" s="104"/>
    </row>
    <row r="92" spans="3:12" ht="15.75" customHeight="1" x14ac:dyDescent="0.3">
      <c r="C92" s="103"/>
      <c r="D92" s="104"/>
    </row>
    <row r="93" spans="3:12" ht="15.75" customHeight="1" x14ac:dyDescent="0.3">
      <c r="C93" s="103"/>
      <c r="D93" s="104"/>
    </row>
    <row r="94" spans="3:12" ht="15.75" customHeight="1" x14ac:dyDescent="0.3"/>
    <row r="95" spans="3:12" ht="15.75" customHeight="1" x14ac:dyDescent="0.3"/>
    <row r="96" spans="3:12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7">
    <mergeCell ref="A54:A56"/>
    <mergeCell ref="A57:A61"/>
    <mergeCell ref="F74:G74"/>
    <mergeCell ref="F81:G81"/>
    <mergeCell ref="J84:L84"/>
    <mergeCell ref="A40:B43"/>
    <mergeCell ref="A44:B46"/>
    <mergeCell ref="L41:M43"/>
    <mergeCell ref="N36:Q36"/>
    <mergeCell ref="A50:A53"/>
    <mergeCell ref="E42:E49"/>
    <mergeCell ref="G13:G14"/>
    <mergeCell ref="H13:I14"/>
    <mergeCell ref="J13:K13"/>
    <mergeCell ref="G15:G16"/>
    <mergeCell ref="H15:I16"/>
    <mergeCell ref="J15:K15"/>
    <mergeCell ref="L74:L76"/>
    <mergeCell ref="C28:D28"/>
    <mergeCell ref="G28:H28"/>
    <mergeCell ref="L29:L31"/>
    <mergeCell ref="L32:L34"/>
    <mergeCell ref="C51:E51"/>
    <mergeCell ref="D52:E52"/>
    <mergeCell ref="C54:E54"/>
    <mergeCell ref="D55:E55"/>
    <mergeCell ref="C57:E57"/>
    <mergeCell ref="D58:E58"/>
    <mergeCell ref="C73:D73"/>
    <mergeCell ref="D85:E85"/>
    <mergeCell ref="L77:L79"/>
    <mergeCell ref="C78:E78"/>
    <mergeCell ref="D79:E79"/>
    <mergeCell ref="C81:E81"/>
    <mergeCell ref="D82:E82"/>
    <mergeCell ref="C84:E84"/>
    <mergeCell ref="F85:H87"/>
  </mergeCells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31" zoomScale="43" zoomScaleNormal="43" workbookViewId="0">
      <selection activeCell="AA44" sqref="AA44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Caratula</vt:lpstr>
      <vt:lpstr>Binomial</vt:lpstr>
      <vt:lpstr>POISSON</vt:lpstr>
      <vt:lpstr>Tablas</vt:lpstr>
    </vt:vector>
  </TitlesOfParts>
  <Company>STELLANTIS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CASTRO (EXTERNAL)</dc:creator>
  <cp:lastModifiedBy>Rodrigo</cp:lastModifiedBy>
  <dcterms:created xsi:type="dcterms:W3CDTF">2024-07-05T20:25:51Z</dcterms:created>
  <dcterms:modified xsi:type="dcterms:W3CDTF">2024-12-20T17:16:17Z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2024-07-05T20:44:58Z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be673662-2b09-4aef-84f2-e5c8f4f750b7</vt:lpwstr>
  </property>
  <property fmtid="{D5CDD505-2E9C-101B-9397-08002B2CF9AE}" pid="8" name="MSIP_Label_725ca717-11da-4935-b601-f527b9741f2e_ContentBits">
    <vt:lpwstr>0</vt:lpwstr>
  </property>
</Properties>
</file>