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504" documentId="8_{B00F7D7D-2236-4C8B-840E-2CD3F92C0379}" xr6:coauthVersionLast="47" xr6:coauthVersionMax="47" xr10:uidLastSave="{633FFD6A-BC52-48AC-AEF4-62A0874264ED}"/>
  <bookViews>
    <workbookView xWindow="5160" yWindow="2088" windowWidth="17904" windowHeight="9960" tabRatio="445" xr2:uid="{00000000-000D-0000-FFFF-FFFF00000000}"/>
  </bookViews>
  <sheets>
    <sheet name="JUL25" sheetId="87" r:id="rId1"/>
    <sheet name="JUN25" sheetId="86" r:id="rId2"/>
    <sheet name="MAY25" sheetId="85" r:id="rId3"/>
    <sheet name="APR25" sheetId="84" r:id="rId4"/>
    <sheet name="MAR25" sheetId="83" r:id="rId5"/>
    <sheet name="FEB25" sheetId="82" r:id="rId6"/>
    <sheet name="JAN25" sheetId="81" r:id="rId7"/>
    <sheet name="DEC24" sheetId="80" r:id="rId8"/>
    <sheet name="NOV24" sheetId="79" r:id="rId9"/>
    <sheet name="OCT24" sheetId="78" r:id="rId10"/>
    <sheet name="SEP24" sheetId="77" r:id="rId11"/>
    <sheet name="AUG24" sheetId="76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7" l="1"/>
  <c r="H3" i="87"/>
  <c r="G13" i="87"/>
  <c r="E13" i="87"/>
  <c r="H12" i="87"/>
  <c r="H9" i="87"/>
  <c r="H8" i="87"/>
  <c r="H7" i="87"/>
  <c r="H6" i="87"/>
  <c r="H10" i="87"/>
  <c r="H11" i="87"/>
  <c r="H5" i="87"/>
  <c r="H4" i="87"/>
  <c r="H19" i="87"/>
  <c r="H14" i="86"/>
  <c r="H12" i="86"/>
  <c r="H11" i="86"/>
  <c r="G2" i="86"/>
  <c r="H2" i="86" s="1"/>
  <c r="H20" i="86"/>
  <c r="G14" i="86"/>
  <c r="E14" i="86"/>
  <c r="H13" i="86"/>
  <c r="G9" i="86"/>
  <c r="H9" i="86" s="1"/>
  <c r="G8" i="86"/>
  <c r="H8" i="86" s="1"/>
  <c r="G6" i="86"/>
  <c r="H6" i="86" s="1"/>
  <c r="G3" i="86"/>
  <c r="H3" i="86" s="1"/>
  <c r="G7" i="86"/>
  <c r="H7" i="86" s="1"/>
  <c r="G4" i="86"/>
  <c r="H4" i="86" s="1"/>
  <c r="G5" i="86"/>
  <c r="H5" i="86" s="1"/>
  <c r="H19" i="85"/>
  <c r="G9" i="85"/>
  <c r="H13" i="87" l="1"/>
  <c r="H14" i="87" s="1"/>
  <c r="H16" i="87" s="1"/>
  <c r="H20" i="87" s="1"/>
  <c r="H22" i="87" s="1"/>
  <c r="H10" i="86"/>
  <c r="H15" i="86"/>
  <c r="H17" i="86" s="1"/>
  <c r="H21" i="86" s="1"/>
  <c r="H23" i="86" s="1"/>
  <c r="H26" i="85"/>
  <c r="H20" i="85"/>
  <c r="G20" i="85"/>
  <c r="E20" i="85"/>
  <c r="G15" i="85"/>
  <c r="G16" i="85"/>
  <c r="G11" i="85"/>
  <c r="G13" i="85"/>
  <c r="G12" i="85"/>
  <c r="G8" i="85"/>
  <c r="G7" i="85"/>
  <c r="G10" i="85"/>
  <c r="G4" i="85"/>
  <c r="G17" i="85"/>
  <c r="G5" i="85"/>
  <c r="G6" i="85"/>
  <c r="G3" i="85"/>
  <c r="G2" i="85"/>
  <c r="L15" i="84"/>
  <c r="L14" i="84"/>
  <c r="L12" i="84"/>
  <c r="L11" i="84"/>
  <c r="L10" i="84"/>
  <c r="L9" i="84"/>
  <c r="L8" i="84"/>
  <c r="L13" i="84"/>
  <c r="H13" i="84"/>
  <c r="G7" i="84"/>
  <c r="E7" i="84"/>
  <c r="H6" i="84"/>
  <c r="H7" i="84" s="1"/>
  <c r="G4" i="84"/>
  <c r="H4" i="84" s="1"/>
  <c r="G3" i="84"/>
  <c r="H3" i="84" s="1"/>
  <c r="G2" i="84"/>
  <c r="H2" i="84" s="1"/>
  <c r="H20" i="83"/>
  <c r="H17" i="83"/>
  <c r="G11" i="83"/>
  <c r="E11" i="83"/>
  <c r="H10" i="83"/>
  <c r="H11" i="83" s="1"/>
  <c r="G8" i="83"/>
  <c r="H8" i="83" s="1"/>
  <c r="G7" i="83"/>
  <c r="H7" i="83" s="1"/>
  <c r="G6" i="83"/>
  <c r="H6" i="83" s="1"/>
  <c r="G5" i="83"/>
  <c r="H5" i="83" s="1"/>
  <c r="G4" i="83"/>
  <c r="H4" i="83" s="1"/>
  <c r="G3" i="83"/>
  <c r="H3" i="83" s="1"/>
  <c r="G2" i="83"/>
  <c r="H2" i="83" s="1"/>
  <c r="H7" i="82"/>
  <c r="H5" i="82"/>
  <c r="H4" i="82"/>
  <c r="H6" i="82"/>
  <c r="H3" i="82"/>
  <c r="H2" i="82"/>
  <c r="H8" i="82" s="1"/>
  <c r="H13" i="82"/>
  <c r="H18" i="82" s="1"/>
  <c r="H6" i="81"/>
  <c r="H11" i="81"/>
  <c r="G5" i="81"/>
  <c r="E5" i="81"/>
  <c r="H5" i="81"/>
  <c r="H8" i="81" s="1"/>
  <c r="H12" i="81" s="1"/>
  <c r="H14" i="81" s="1"/>
  <c r="G2" i="81"/>
  <c r="H2" i="81" s="1"/>
  <c r="H3" i="81" s="1"/>
  <c r="G6" i="80"/>
  <c r="H6" i="80" s="1"/>
  <c r="G8" i="80"/>
  <c r="H8" i="80" s="1"/>
  <c r="H21" i="80"/>
  <c r="G15" i="80"/>
  <c r="E15" i="80"/>
  <c r="H14" i="80"/>
  <c r="H15" i="80" s="1"/>
  <c r="G12" i="80"/>
  <c r="H12" i="80" s="1"/>
  <c r="G11" i="80"/>
  <c r="H11" i="80" s="1"/>
  <c r="G4" i="80"/>
  <c r="H4" i="80" s="1"/>
  <c r="G10" i="80"/>
  <c r="H10" i="80" s="1"/>
  <c r="G7" i="80"/>
  <c r="H7" i="80" s="1"/>
  <c r="G9" i="80"/>
  <c r="H9" i="80" s="1"/>
  <c r="G3" i="80"/>
  <c r="H3" i="80" s="1"/>
  <c r="G2" i="80"/>
  <c r="H2" i="80" s="1"/>
  <c r="G5" i="80"/>
  <c r="H5" i="80" s="1"/>
  <c r="H13" i="80" s="1"/>
  <c r="H16" i="80" s="1"/>
  <c r="H18" i="80" s="1"/>
  <c r="H22" i="80" s="1"/>
  <c r="H24" i="80" s="1"/>
  <c r="H4" i="79"/>
  <c r="H11" i="79"/>
  <c r="G5" i="79"/>
  <c r="E5" i="79"/>
  <c r="H5" i="79"/>
  <c r="G2" i="79"/>
  <c r="H2" i="79" s="1"/>
  <c r="H3" i="79" s="1"/>
  <c r="H6" i="79" s="1"/>
  <c r="H8" i="79" s="1"/>
  <c r="H12" i="79" s="1"/>
  <c r="H14" i="79" s="1"/>
  <c r="G2" i="78"/>
  <c r="H2" i="78" s="1"/>
  <c r="H11" i="78"/>
  <c r="G5" i="78"/>
  <c r="E5" i="78"/>
  <c r="H4" i="78"/>
  <c r="H5" i="78" s="1"/>
  <c r="H3" i="78"/>
  <c r="H6" i="78" s="1"/>
  <c r="H8" i="78" s="1"/>
  <c r="H12" i="78" s="1"/>
  <c r="H14" i="78" s="1"/>
  <c r="H26" i="77"/>
  <c r="H25" i="77"/>
  <c r="H24" i="77"/>
  <c r="H23" i="77"/>
  <c r="G18" i="77"/>
  <c r="H18" i="77" s="1"/>
  <c r="G40" i="77"/>
  <c r="H40" i="77" s="1"/>
  <c r="E28" i="77"/>
  <c r="G28" i="77"/>
  <c r="H22" i="77"/>
  <c r="G39" i="77"/>
  <c r="H39" i="77" s="1"/>
  <c r="G8" i="77"/>
  <c r="H8" i="77" s="1"/>
  <c r="G10" i="77"/>
  <c r="H34" i="77"/>
  <c r="H27" i="77"/>
  <c r="G20" i="77"/>
  <c r="H20" i="77" s="1"/>
  <c r="G19" i="77"/>
  <c r="H19" i="77" s="1"/>
  <c r="G16" i="77"/>
  <c r="H16" i="77" s="1"/>
  <c r="G15" i="77"/>
  <c r="H15" i="77" s="1"/>
  <c r="G17" i="77"/>
  <c r="H17" i="77" s="1"/>
  <c r="G14" i="77"/>
  <c r="H14" i="77" s="1"/>
  <c r="G6" i="77"/>
  <c r="H6" i="77" s="1"/>
  <c r="G5" i="77"/>
  <c r="H5" i="77" s="1"/>
  <c r="G4" i="77"/>
  <c r="H4" i="77" s="1"/>
  <c r="G3" i="77"/>
  <c r="H3" i="77" s="1"/>
  <c r="G11" i="77"/>
  <c r="H11" i="77" s="1"/>
  <c r="G7" i="77"/>
  <c r="H7" i="77" s="1"/>
  <c r="G12" i="77"/>
  <c r="G2" i="77"/>
  <c r="H2" i="77" s="1"/>
  <c r="G9" i="77"/>
  <c r="H9" i="77" s="1"/>
  <c r="G13" i="77"/>
  <c r="H13" i="77" s="1"/>
  <c r="H7" i="76"/>
  <c r="G8" i="76"/>
  <c r="E8" i="76"/>
  <c r="H6" i="76"/>
  <c r="H5" i="76"/>
  <c r="H14" i="76"/>
  <c r="H4" i="76"/>
  <c r="G2" i="76"/>
  <c r="H2" i="76" s="1"/>
  <c r="H3" i="76" s="1"/>
  <c r="H18" i="85" l="1"/>
  <c r="H5" i="84"/>
  <c r="H8" i="84" s="1"/>
  <c r="H10" i="84" s="1"/>
  <c r="H14" i="84" s="1"/>
  <c r="H16" i="84" s="1"/>
  <c r="L16" i="84" s="1"/>
  <c r="H9" i="83"/>
  <c r="H12" i="83" s="1"/>
  <c r="H14" i="83" s="1"/>
  <c r="H18" i="83" s="1"/>
  <c r="H10" i="82"/>
  <c r="H14" i="82" s="1"/>
  <c r="H16" i="82" s="1"/>
  <c r="H28" i="77"/>
  <c r="H21" i="77"/>
  <c r="H29" i="77" s="1"/>
  <c r="H31" i="77" s="1"/>
  <c r="H35" i="77" s="1"/>
  <c r="H37" i="77" s="1"/>
  <c r="H8" i="76"/>
  <c r="H9" i="76" s="1"/>
  <c r="H11" i="76" s="1"/>
  <c r="H15" i="76" s="1"/>
  <c r="H17" i="76" s="1"/>
  <c r="H21" i="85" l="1"/>
  <c r="H23" i="85" s="1"/>
  <c r="H27" i="85" s="1"/>
  <c r="H29" i="85" s="1"/>
</calcChain>
</file>

<file path=xl/sharedStrings.xml><?xml version="1.0" encoding="utf-8"?>
<sst xmlns="http://schemas.openxmlformats.org/spreadsheetml/2006/main" count="447" uniqueCount="65">
  <si>
    <t>Name</t>
  </si>
  <si>
    <t>Sales Date</t>
  </si>
  <si>
    <t>Volume</t>
  </si>
  <si>
    <t>Buy</t>
  </si>
  <si>
    <t>Purchase</t>
  </si>
  <si>
    <t>Sell</t>
  </si>
  <si>
    <t>Sales</t>
  </si>
  <si>
    <t>Net</t>
  </si>
  <si>
    <t>TFFIF</t>
  </si>
  <si>
    <t xml:space="preserve"> </t>
  </si>
  <si>
    <t>STA</t>
  </si>
  <si>
    <t>BCH</t>
  </si>
  <si>
    <t>Div+Gain</t>
  </si>
  <si>
    <t>B/F Expense</t>
  </si>
  <si>
    <t>C/F Expense</t>
  </si>
  <si>
    <t>Profit - Expense</t>
  </si>
  <si>
    <t>Carry Over</t>
  </si>
  <si>
    <t>February Exp</t>
  </si>
  <si>
    <t>DIF</t>
  </si>
  <si>
    <t>GVREIT</t>
  </si>
  <si>
    <t>CPNREIT</t>
  </si>
  <si>
    <t>WHART</t>
  </si>
  <si>
    <t>AIMIRT</t>
  </si>
  <si>
    <t>WHAIR</t>
  </si>
  <si>
    <t>March Exp</t>
  </si>
  <si>
    <t xml:space="preserve">SCC </t>
  </si>
  <si>
    <t>PTTGC</t>
  </si>
  <si>
    <t>ASK</t>
  </si>
  <si>
    <t>TMT</t>
  </si>
  <si>
    <t>PTT</t>
  </si>
  <si>
    <t>Div+Gain+CO</t>
  </si>
  <si>
    <t>April Exp</t>
  </si>
  <si>
    <t>Tax Refund</t>
  </si>
  <si>
    <t>Net Profit/Loss</t>
  </si>
  <si>
    <t>MCS</t>
  </si>
  <si>
    <t>JMT</t>
  </si>
  <si>
    <t>SYNEX</t>
  </si>
  <si>
    <t>NER</t>
  </si>
  <si>
    <t>JMART</t>
  </si>
  <si>
    <t>KCE</t>
  </si>
  <si>
    <t>ASP</t>
  </si>
  <si>
    <t>PTG</t>
  </si>
  <si>
    <t>RCL</t>
  </si>
  <si>
    <t>IVL</t>
  </si>
  <si>
    <t>ORI</t>
  </si>
  <si>
    <t>AH</t>
  </si>
  <si>
    <t>AWC</t>
  </si>
  <si>
    <t>SENA</t>
  </si>
  <si>
    <t>TOA</t>
  </si>
  <si>
    <t>May Exp</t>
  </si>
  <si>
    <t>June Exp</t>
  </si>
  <si>
    <t>JuLY Exp</t>
  </si>
  <si>
    <t>SCC</t>
  </si>
  <si>
    <t>Aug Exp</t>
  </si>
  <si>
    <t>3BBIF</t>
  </si>
  <si>
    <t>Sep Exp</t>
  </si>
  <si>
    <t>Oct Expense</t>
  </si>
  <si>
    <t>Nov Expense</t>
  </si>
  <si>
    <t>Dec Expense</t>
  </si>
  <si>
    <t>Jan Expense</t>
  </si>
  <si>
    <t>*1*</t>
  </si>
  <si>
    <t>*2*</t>
  </si>
  <si>
    <t>*1* - *2*</t>
  </si>
  <si>
    <t>Div-Exp+Refund</t>
  </si>
  <si>
    <t>TVO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</si>
</sst>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\฿#,##0.00"/>
    <numFmt numFmtId="166" formatCode="&quot;฿&quot;#,##0.00"/>
    <numFmt numFmtId="167" formatCode="0.0000"/>
    <numFmt numFmtId="168" formatCode="yyyy\-mm\-dd;@"/>
    <numFmt numFmtId="169" formatCode="yyyy/mm/dd;@"/>
  </numFmts>
  <fonts count="23" x14ac:knownFonts="1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Verdana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333333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color rgb="FF333333"/>
      <name val="Verdana"/>
      <family val="2"/>
    </font>
    <font>
      <sz val="12"/>
      <color rgb="FF33333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165" fontId="2" fillId="0" borderId="0" xfId="0" applyNumberFormat="1" applyFont="1"/>
    <xf numFmtId="165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/>
    <xf numFmtId="4" fontId="5" fillId="0" borderId="0" xfId="0" applyNumberFormat="1" applyFont="1" applyAlignment="1">
      <alignment wrapText="1"/>
    </xf>
    <xf numFmtId="166" fontId="4" fillId="0" borderId="0" xfId="0" applyNumberFormat="1" applyFont="1"/>
    <xf numFmtId="166" fontId="3" fillId="0" borderId="0" xfId="0" applyNumberFormat="1" applyFont="1"/>
    <xf numFmtId="165" fontId="1" fillId="0" borderId="0" xfId="0" applyNumberFormat="1" applyFont="1"/>
    <xf numFmtId="168" fontId="4" fillId="0" borderId="0" xfId="0" applyNumberFormat="1" applyFont="1"/>
    <xf numFmtId="165" fontId="0" fillId="0" borderId="0" xfId="0" applyNumberFormat="1"/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68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 applyAlignment="1">
      <alignment wrapText="1"/>
    </xf>
    <xf numFmtId="165" fontId="7" fillId="0" borderId="0" xfId="0" applyNumberFormat="1" applyFont="1"/>
    <xf numFmtId="164" fontId="7" fillId="0" borderId="0" xfId="0" applyNumberFormat="1" applyFont="1"/>
    <xf numFmtId="165" fontId="7" fillId="2" borderId="0" xfId="0" applyNumberFormat="1" applyFont="1" applyFill="1"/>
    <xf numFmtId="166" fontId="7" fillId="0" borderId="0" xfId="0" applyNumberFormat="1" applyFont="1"/>
    <xf numFmtId="4" fontId="7" fillId="2" borderId="0" xfId="0" applyNumberFormat="1" applyFont="1" applyFill="1"/>
    <xf numFmtId="167" fontId="7" fillId="0" borderId="0" xfId="0" applyNumberFormat="1" applyFont="1"/>
    <xf numFmtId="165" fontId="9" fillId="0" borderId="0" xfId="0" applyNumberFormat="1" applyFont="1"/>
    <xf numFmtId="165" fontId="9" fillId="3" borderId="0" xfId="0" applyNumberFormat="1" applyFont="1" applyFill="1"/>
    <xf numFmtId="165" fontId="6" fillId="0" borderId="0" xfId="0" applyNumberFormat="1" applyFont="1"/>
    <xf numFmtId="165" fontId="7" fillId="4" borderId="0" xfId="0" applyNumberFormat="1" applyFont="1" applyFill="1"/>
    <xf numFmtId="165" fontId="9" fillId="4" borderId="0" xfId="0" applyNumberFormat="1" applyFont="1" applyFill="1"/>
    <xf numFmtId="165" fontId="6" fillId="2" borderId="0" xfId="0" applyNumberFormat="1" applyFont="1" applyFill="1"/>
    <xf numFmtId="165" fontId="6" fillId="4" borderId="0" xfId="0" applyNumberFormat="1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4" fontId="6" fillId="4" borderId="0" xfId="0" applyNumberFormat="1" applyFont="1" applyFill="1"/>
    <xf numFmtId="165" fontId="10" fillId="4" borderId="0" xfId="0" applyNumberFormat="1" applyFont="1" applyFill="1"/>
    <xf numFmtId="167" fontId="4" fillId="0" borderId="0" xfId="0" applyNumberFormat="1" applyFont="1"/>
    <xf numFmtId="165" fontId="11" fillId="0" borderId="0" xfId="0" applyNumberFormat="1" applyFont="1"/>
    <xf numFmtId="167" fontId="13" fillId="0" borderId="0" xfId="0" applyNumberFormat="1" applyFont="1"/>
    <xf numFmtId="167" fontId="14" fillId="0" borderId="0" xfId="0" applyNumberFormat="1" applyFont="1"/>
    <xf numFmtId="4" fontId="5" fillId="0" borderId="0" xfId="0" applyNumberFormat="1" applyFont="1"/>
    <xf numFmtId="167" fontId="12" fillId="0" borderId="0" xfId="0" applyNumberFormat="1" applyFont="1"/>
    <xf numFmtId="167" fontId="15" fillId="0" borderId="0" xfId="0" applyNumberFormat="1" applyFont="1"/>
    <xf numFmtId="165" fontId="16" fillId="0" borderId="0" xfId="0" applyNumberFormat="1" applyFont="1"/>
    <xf numFmtId="0" fontId="12" fillId="0" borderId="0" xfId="0" applyFont="1"/>
    <xf numFmtId="167" fontId="16" fillId="0" borderId="0" xfId="0" applyNumberFormat="1" applyFont="1"/>
    <xf numFmtId="2" fontId="3" fillId="0" borderId="0" xfId="0" applyNumberFormat="1" applyFont="1" applyAlignment="1">
      <alignment horizontal="center"/>
    </xf>
    <xf numFmtId="2" fontId="9" fillId="0" borderId="0" xfId="0" applyNumberFormat="1" applyFont="1"/>
    <xf numFmtId="2" fontId="7" fillId="0" borderId="0" xfId="0" quotePrefix="1" applyNumberFormat="1" applyFont="1"/>
    <xf numFmtId="4" fontId="17" fillId="0" borderId="0" xfId="0" applyNumberFormat="1" applyFont="1"/>
    <xf numFmtId="0" fontId="17" fillId="0" borderId="0" xfId="0" applyFont="1"/>
    <xf numFmtId="14" fontId="7" fillId="0" borderId="0" xfId="0" applyNumberFormat="1" applyFont="1"/>
    <xf numFmtId="4" fontId="18" fillId="0" borderId="0" xfId="0" applyNumberFormat="1" applyFont="1" applyAlignment="1">
      <alignment wrapText="1"/>
    </xf>
    <xf numFmtId="165" fontId="19" fillId="0" borderId="0" xfId="0" applyNumberFormat="1" applyFont="1"/>
    <xf numFmtId="4" fontId="18" fillId="0" borderId="0" xfId="0" applyNumberFormat="1" applyFont="1"/>
    <xf numFmtId="165" fontId="19" fillId="4" borderId="0" xfId="0" applyNumberFormat="1" applyFont="1" applyFill="1"/>
    <xf numFmtId="166" fontId="19" fillId="0" borderId="0" xfId="0" applyNumberFormat="1" applyFont="1"/>
    <xf numFmtId="4" fontId="19" fillId="2" borderId="0" xfId="0" applyNumberFormat="1" applyFont="1" applyFill="1"/>
    <xf numFmtId="165" fontId="20" fillId="4" borderId="0" xfId="0" applyNumberFormat="1" applyFont="1" applyFill="1"/>
    <xf numFmtId="165" fontId="20" fillId="0" borderId="0" xfId="0" applyNumberFormat="1" applyFont="1"/>
    <xf numFmtId="167" fontId="6" fillId="0" borderId="0" xfId="0" applyNumberFormat="1" applyFont="1" applyAlignment="1">
      <alignment horizontal="center"/>
    </xf>
    <xf numFmtId="165" fontId="4" fillId="4" borderId="0" xfId="0" applyNumberFormat="1" applyFont="1" applyFill="1"/>
    <xf numFmtId="0" fontId="21" fillId="0" borderId="0" xfId="0" applyFont="1" applyAlignment="1">
      <alignment horizontal="left" vertical="center"/>
    </xf>
    <xf numFmtId="167" fontId="22" fillId="0" borderId="0" xfId="0" applyNumberFormat="1" applyFont="1"/>
    <xf numFmtId="4" fontId="3" fillId="0" borderId="0" xfId="0" applyNumberFormat="1" applyFont="1"/>
    <xf numFmtId="168" fontId="20" fillId="0" borderId="0" xfId="0" applyNumberFormat="1" applyFont="1" applyAlignment="1">
      <alignment horizontal="center"/>
    </xf>
    <xf numFmtId="169" fontId="19" fillId="0" borderId="0" xfId="0" applyNumberFormat="1" applyFont="1"/>
    <xf numFmtId="168" fontId="19" fillId="0" borderId="0" xfId="0" applyNumberFormat="1" applyFont="1"/>
    <xf numFmtId="14" fontId="19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3655-9E82-4E5C-9879-086AA4339AB9}">
  <dimension ref="A1:N26"/>
  <sheetViews>
    <sheetView tabSelected="1" workbookViewId="0">
      <pane ySplit="1" topLeftCell="A7" activePane="bottomLeft" state="frozen"/>
      <selection pane="bottomLeft" activeCell="K22" sqref="K22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5.125" style="7" bestFit="1" customWidth="1"/>
    <col min="9" max="9" width="14.75" style="11" bestFit="1" customWidth="1"/>
    <col min="10" max="10" width="12.875" style="7" bestFit="1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23</v>
      </c>
      <c r="B2" s="28">
        <v>44736</v>
      </c>
      <c r="C2" s="29">
        <v>40000</v>
      </c>
      <c r="D2" s="30" t="s">
        <v>9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43</v>
      </c>
      <c r="B4" s="28">
        <v>45868</v>
      </c>
      <c r="C4" s="29">
        <v>1800</v>
      </c>
      <c r="D4" s="30">
        <v>20</v>
      </c>
      <c r="E4" s="31">
        <v>36079.74</v>
      </c>
      <c r="F4" s="30">
        <v>22.9</v>
      </c>
      <c r="G4" s="31">
        <v>41128.699999999997</v>
      </c>
      <c r="H4" s="32">
        <f>G4-E4</f>
        <v>5048.9599999999991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23</v>
      </c>
      <c r="B5" s="28">
        <v>45868</v>
      </c>
      <c r="C5" s="29">
        <v>10000</v>
      </c>
      <c r="D5" s="30">
        <v>4.7</v>
      </c>
      <c r="E5" s="31">
        <v>47104.1</v>
      </c>
      <c r="F5" s="30">
        <v>5.5</v>
      </c>
      <c r="G5" s="31">
        <v>54878.18</v>
      </c>
      <c r="H5" s="32">
        <f>G5-E5</f>
        <v>7774.0800000000017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39</v>
      </c>
      <c r="B6" s="28">
        <v>45867</v>
      </c>
      <c r="C6" s="29">
        <v>1000</v>
      </c>
      <c r="D6" s="30">
        <v>87</v>
      </c>
      <c r="E6" s="31">
        <v>87192.7</v>
      </c>
      <c r="F6" s="30">
        <v>22.9</v>
      </c>
      <c r="G6" s="31">
        <v>22849.279999999999</v>
      </c>
      <c r="H6" s="32">
        <f>G6-E6</f>
        <v>-64343.42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39</v>
      </c>
      <c r="B7" s="28">
        <v>45862</v>
      </c>
      <c r="C7" s="29">
        <v>1000</v>
      </c>
      <c r="D7" s="30">
        <v>87</v>
      </c>
      <c r="E7" s="31">
        <v>87192.7</v>
      </c>
      <c r="F7" s="30">
        <v>22.4</v>
      </c>
      <c r="G7" s="31">
        <v>22350.38</v>
      </c>
      <c r="H7" s="32">
        <f>G7-E7</f>
        <v>-64842.319999999992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39</v>
      </c>
      <c r="B8" s="28">
        <v>45856</v>
      </c>
      <c r="C8" s="29">
        <v>1000</v>
      </c>
      <c r="D8" s="30">
        <v>87</v>
      </c>
      <c r="E8" s="31">
        <v>87192.7</v>
      </c>
      <c r="F8" s="30">
        <v>22.2</v>
      </c>
      <c r="G8" s="31">
        <v>22150.83</v>
      </c>
      <c r="H8" s="32">
        <f>G8-E8</f>
        <v>-65041.869999999995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39</v>
      </c>
      <c r="B9" s="28">
        <v>45854</v>
      </c>
      <c r="C9" s="29">
        <v>1000</v>
      </c>
      <c r="D9" s="30">
        <v>87</v>
      </c>
      <c r="E9" s="31">
        <v>87192.7</v>
      </c>
      <c r="F9" s="30">
        <v>21.7</v>
      </c>
      <c r="G9" s="31">
        <v>21651.94</v>
      </c>
      <c r="H9" s="32">
        <f>G9-E9</f>
        <v>-65540.759999999995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39</v>
      </c>
      <c r="B10" s="28">
        <v>45841</v>
      </c>
      <c r="C10" s="29">
        <v>1000</v>
      </c>
      <c r="D10" s="30">
        <v>81</v>
      </c>
      <c r="E10" s="31">
        <v>81179.41</v>
      </c>
      <c r="F10" s="30">
        <v>21</v>
      </c>
      <c r="G10" s="31">
        <v>20953.490000000002</v>
      </c>
      <c r="H10" s="32">
        <f>G10-E10</f>
        <v>-60225.919999999998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7" t="s">
        <v>35</v>
      </c>
      <c r="B11" s="28">
        <v>45841</v>
      </c>
      <c r="C11" s="29">
        <v>2500</v>
      </c>
      <c r="D11" s="30">
        <v>9</v>
      </c>
      <c r="E11" s="31">
        <v>22549.84</v>
      </c>
      <c r="F11" s="30">
        <v>10.199999999999999</v>
      </c>
      <c r="G11" s="31">
        <v>25443.51</v>
      </c>
      <c r="H11" s="32">
        <f>G11-E11</f>
        <v>2893.6699999999983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45840</v>
      </c>
      <c r="C12" s="29">
        <v>1000</v>
      </c>
      <c r="D12" s="30">
        <v>81</v>
      </c>
      <c r="E12" s="31">
        <v>81179.41</v>
      </c>
      <c r="F12" s="30">
        <v>19.600000000000001</v>
      </c>
      <c r="G12" s="31">
        <v>19556.59</v>
      </c>
      <c r="H12" s="32">
        <f>G12-E12</f>
        <v>-61622.820000000007</v>
      </c>
      <c r="I12" s="11"/>
      <c r="J12" s="7"/>
      <c r="K12" s="7"/>
      <c r="L12" s="15"/>
      <c r="M12" s="15"/>
      <c r="N12" s="6"/>
    </row>
    <row r="13" spans="1:14" ht="15.6" x14ac:dyDescent="0.3">
      <c r="A13" s="26"/>
      <c r="B13" s="28"/>
      <c r="C13" s="29"/>
      <c r="D13" s="33"/>
      <c r="E13" s="32">
        <f>SUM(E4:E12)</f>
        <v>616863.30000000005</v>
      </c>
      <c r="F13" s="30"/>
      <c r="G13" s="32">
        <f t="shared" ref="G13:H13" si="0">SUM(G4:G12)</f>
        <v>250962.9</v>
      </c>
      <c r="H13" s="32">
        <f t="shared" si="0"/>
        <v>-365900.39999999997</v>
      </c>
      <c r="K13" s="7"/>
      <c r="L13" s="15"/>
      <c r="M13" s="15"/>
    </row>
    <row r="14" spans="1:14" s="1" customFormat="1" ht="21" x14ac:dyDescent="0.6">
      <c r="A14" s="26"/>
      <c r="B14" s="28"/>
      <c r="C14" s="29"/>
      <c r="D14" s="33"/>
      <c r="E14" s="32"/>
      <c r="F14" s="30"/>
      <c r="G14" s="32" t="s">
        <v>12</v>
      </c>
      <c r="H14" s="34">
        <f>H3+H13</f>
        <v>-365900.39999999997</v>
      </c>
      <c r="I14" s="11" t="s">
        <v>12</v>
      </c>
      <c r="J14" s="7">
        <v>-101058.68999999999</v>
      </c>
      <c r="K14" s="7"/>
      <c r="L14" s="15"/>
      <c r="M14" s="15"/>
      <c r="N14" s="6"/>
    </row>
    <row r="15" spans="1:14" ht="15.6" x14ac:dyDescent="0.3">
      <c r="A15" s="26"/>
      <c r="B15" s="28"/>
      <c r="C15" s="29"/>
      <c r="D15" s="33"/>
      <c r="E15" s="32"/>
      <c r="F15" s="30"/>
      <c r="G15" s="32" t="s">
        <v>16</v>
      </c>
      <c r="H15" s="32">
        <v>-187350.93</v>
      </c>
      <c r="I15" s="11" t="s">
        <v>16</v>
      </c>
      <c r="J15" s="7">
        <v>-86292.24</v>
      </c>
      <c r="K15" s="7"/>
      <c r="L15" s="15"/>
      <c r="M15" s="15"/>
    </row>
    <row r="16" spans="1:14" ht="15.6" x14ac:dyDescent="0.3">
      <c r="A16" s="26"/>
      <c r="B16" s="28"/>
      <c r="C16" s="29"/>
      <c r="D16" s="33"/>
      <c r="E16" s="32"/>
      <c r="F16" s="30"/>
      <c r="G16" s="32" t="s">
        <v>30</v>
      </c>
      <c r="H16" s="34">
        <f>H14+H15</f>
        <v>-553251.32999999996</v>
      </c>
      <c r="I16" s="11" t="s">
        <v>30</v>
      </c>
      <c r="J16" s="7">
        <v>-187350.93</v>
      </c>
      <c r="K16" s="7"/>
      <c r="L16" s="15"/>
      <c r="M16" s="15"/>
    </row>
    <row r="17" spans="1:14" ht="15.6" x14ac:dyDescent="0.3">
      <c r="A17" s="26"/>
      <c r="B17" s="28"/>
      <c r="C17" s="29"/>
      <c r="D17" s="33"/>
      <c r="E17" s="32"/>
      <c r="F17" s="30"/>
      <c r="G17" s="32" t="s">
        <v>13</v>
      </c>
      <c r="H17" s="35">
        <v>377810</v>
      </c>
      <c r="I17" s="11" t="s">
        <v>13</v>
      </c>
      <c r="J17" s="7">
        <v>336660</v>
      </c>
      <c r="K17" s="7"/>
      <c r="L17" s="15"/>
      <c r="M17" s="15"/>
    </row>
    <row r="18" spans="1:14" ht="15.6" x14ac:dyDescent="0.3">
      <c r="A18" s="26"/>
      <c r="B18" s="28"/>
      <c r="C18" s="29"/>
      <c r="D18" s="33"/>
      <c r="E18" s="32"/>
      <c r="F18" s="30"/>
      <c r="G18" s="32" t="s">
        <v>51</v>
      </c>
      <c r="H18" s="35">
        <v>8610</v>
      </c>
      <c r="I18" s="11" t="s">
        <v>50</v>
      </c>
      <c r="J18" s="7">
        <v>41150</v>
      </c>
      <c r="K18" s="7"/>
      <c r="L18" s="15"/>
      <c r="M18" s="15"/>
    </row>
    <row r="19" spans="1:14" s="1" customFormat="1" ht="21" x14ac:dyDescent="0.6">
      <c r="A19" s="26"/>
      <c r="B19" s="28"/>
      <c r="C19" s="29"/>
      <c r="D19" s="33"/>
      <c r="E19" s="32"/>
      <c r="F19" s="30"/>
      <c r="G19" s="32" t="s">
        <v>14</v>
      </c>
      <c r="H19" s="41">
        <f>H17+H18</f>
        <v>386420</v>
      </c>
      <c r="I19" s="11" t="s">
        <v>14</v>
      </c>
      <c r="J19" s="7">
        <v>377810</v>
      </c>
      <c r="K19" s="7"/>
      <c r="L19" s="15"/>
      <c r="M19" s="15"/>
      <c r="N19" s="6"/>
    </row>
    <row r="20" spans="1:14" s="1" customFormat="1" ht="21" x14ac:dyDescent="0.6">
      <c r="A20" s="5"/>
      <c r="B20" s="12"/>
      <c r="C20" s="8"/>
      <c r="D20" s="9"/>
      <c r="E20" s="7"/>
      <c r="F20" s="10"/>
      <c r="G20" s="32" t="s">
        <v>15</v>
      </c>
      <c r="H20" s="46">
        <f>H16-H19</f>
        <v>-939671.33</v>
      </c>
      <c r="I20" s="11" t="s">
        <v>15</v>
      </c>
      <c r="J20" s="7">
        <v>-565160.92999999993</v>
      </c>
      <c r="K20" s="7"/>
      <c r="L20" s="15"/>
      <c r="M20" s="15"/>
      <c r="N20" s="6"/>
    </row>
    <row r="21" spans="1:14" s="1" customFormat="1" ht="21" x14ac:dyDescent="0.6">
      <c r="A21" s="5"/>
      <c r="B21" s="12"/>
      <c r="C21" s="8"/>
      <c r="D21" s="9"/>
      <c r="E21" s="7"/>
      <c r="F21" s="10"/>
      <c r="G21" s="38" t="s">
        <v>32</v>
      </c>
      <c r="H21" s="38">
        <v>57000</v>
      </c>
      <c r="I21" s="11" t="s">
        <v>32</v>
      </c>
      <c r="J21" s="7">
        <v>57000</v>
      </c>
      <c r="K21" s="7"/>
      <c r="L21" s="15"/>
      <c r="M21" s="15"/>
      <c r="N21" s="6"/>
    </row>
    <row r="22" spans="1:14" s="1" customFormat="1" ht="21" x14ac:dyDescent="0.6">
      <c r="A22" s="6"/>
      <c r="B22" s="12"/>
      <c r="C22" s="8"/>
      <c r="D22" s="10"/>
      <c r="E22" s="14"/>
      <c r="F22" s="10"/>
      <c r="G22" s="38" t="s">
        <v>33</v>
      </c>
      <c r="H22" s="39">
        <f>H20+H21</f>
        <v>-882671.33</v>
      </c>
      <c r="I22" s="11" t="s">
        <v>33</v>
      </c>
      <c r="J22" s="7">
        <v>-508160.92999999993</v>
      </c>
      <c r="K22" s="7"/>
      <c r="L22" s="15"/>
      <c r="M22" s="15"/>
      <c r="N22" s="6"/>
    </row>
    <row r="23" spans="1:14" x14ac:dyDescent="0.3">
      <c r="K23" s="7"/>
      <c r="M23" s="7"/>
    </row>
    <row r="24" spans="1:14" x14ac:dyDescent="0.3">
      <c r="M24" s="7"/>
    </row>
    <row r="25" spans="1:14" x14ac:dyDescent="0.3">
      <c r="M25" s="7"/>
    </row>
    <row r="26" spans="1:14" x14ac:dyDescent="0.3">
      <c r="C26" s="12"/>
      <c r="D26" s="8"/>
      <c r="E26" s="9"/>
      <c r="F26" s="7"/>
      <c r="G26" s="10"/>
      <c r="I26" s="7"/>
      <c r="J26" s="11"/>
      <c r="K26" s="7"/>
      <c r="L26" s="6"/>
      <c r="M26" s="7"/>
    </row>
  </sheetData>
  <sheetProtection selectLockedCells="1" selectUnlockedCells="1"/>
  <sortState xmlns:xlrd2="http://schemas.microsoft.com/office/spreadsheetml/2017/richdata2" ref="A4:H12">
    <sortCondition descending="1" ref="B4:B12"/>
    <sortCondition ref="A4:A1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D5A8-C6BD-47CE-94D2-6F0DD38CBCC4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38</v>
      </c>
      <c r="B2" s="28">
        <v>45576</v>
      </c>
      <c r="C2" s="29">
        <v>6800</v>
      </c>
      <c r="D2" s="30" t="s">
        <v>9</v>
      </c>
      <c r="E2" s="31"/>
      <c r="F2" s="55">
        <v>0.24</v>
      </c>
      <c r="G2" s="31">
        <f>C2*F2</f>
        <v>1632</v>
      </c>
      <c r="H2" s="56">
        <f>G2*0.9</f>
        <v>1468.8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1468.8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27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40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34">
        <f>H3+H5</f>
        <v>1468.8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316673.09525200003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614170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56</v>
      </c>
      <c r="H10" s="35">
        <v>60880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675050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45">
        <f>H8-H11</f>
        <v>-356908.10474799998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2">
        <f>H12+H13</f>
        <v>311091.89525200002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FE74-71A4-490B-8947-83CEB1364CED}">
  <dimension ref="A1:N41"/>
  <sheetViews>
    <sheetView workbookViewId="0">
      <pane ySplit="1" topLeftCell="A30" activePane="bottomLeft" state="frozen"/>
      <selection pane="bottomLeft" activeCell="H31" sqref="H31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9.25" style="8" bestFit="1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2.125" style="10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59"/>
      <c r="J1" s="5"/>
      <c r="K1" s="6"/>
      <c r="L1" s="6"/>
      <c r="M1" s="6"/>
      <c r="N1" s="6"/>
    </row>
    <row r="2" spans="1:14" s="1" customFormat="1" ht="21" x14ac:dyDescent="0.6">
      <c r="A2" s="27" t="s">
        <v>18</v>
      </c>
      <c r="B2" s="28">
        <v>45540</v>
      </c>
      <c r="C2" s="29">
        <v>30000</v>
      </c>
      <c r="D2" s="30" t="s">
        <v>9</v>
      </c>
      <c r="E2" s="31"/>
      <c r="F2" s="54">
        <v>0.22220000000000001</v>
      </c>
      <c r="G2" s="31">
        <f t="shared" ref="G2:G20" si="0">C2*F2</f>
        <v>6666</v>
      </c>
      <c r="H2" s="56">
        <f>G2*0.9</f>
        <v>5999.4000000000005</v>
      </c>
      <c r="I2" s="10"/>
      <c r="J2" s="7"/>
      <c r="K2" s="7"/>
      <c r="L2" s="15"/>
      <c r="M2" s="15"/>
      <c r="N2" s="6"/>
    </row>
    <row r="3" spans="1:14" s="1" customFormat="1" ht="21" x14ac:dyDescent="0.6">
      <c r="A3" s="27" t="s">
        <v>35</v>
      </c>
      <c r="B3" s="28">
        <v>45540</v>
      </c>
      <c r="C3" s="29">
        <v>7500</v>
      </c>
      <c r="D3" s="30" t="s">
        <v>9</v>
      </c>
      <c r="E3" s="31"/>
      <c r="F3" s="55">
        <v>0.38</v>
      </c>
      <c r="G3" s="31">
        <f t="shared" si="0"/>
        <v>2850</v>
      </c>
      <c r="H3" s="56">
        <f>G3*0.9</f>
        <v>2565</v>
      </c>
      <c r="I3" s="10"/>
      <c r="J3" s="7"/>
      <c r="K3" s="7"/>
      <c r="L3" s="15"/>
      <c r="M3" s="15"/>
      <c r="N3" s="6"/>
    </row>
    <row r="4" spans="1:14" s="1" customFormat="1" ht="21" x14ac:dyDescent="0.6">
      <c r="A4" s="27" t="s">
        <v>37</v>
      </c>
      <c r="B4" s="28">
        <v>45541</v>
      </c>
      <c r="C4" s="29">
        <v>27000</v>
      </c>
      <c r="D4" s="30" t="s">
        <v>9</v>
      </c>
      <c r="E4" s="31"/>
      <c r="F4" s="37">
        <v>0.05</v>
      </c>
      <c r="G4" s="31">
        <f t="shared" si="0"/>
        <v>1350</v>
      </c>
      <c r="H4" s="56">
        <f>G4</f>
        <v>1350</v>
      </c>
      <c r="I4" s="10"/>
      <c r="J4" s="7"/>
      <c r="K4" s="7"/>
      <c r="L4" s="15"/>
      <c r="M4" s="15"/>
      <c r="N4" s="6"/>
    </row>
    <row r="5" spans="1:14" s="1" customFormat="1" ht="21" x14ac:dyDescent="0.6">
      <c r="A5" s="27" t="s">
        <v>42</v>
      </c>
      <c r="B5" s="28">
        <v>45541</v>
      </c>
      <c r="C5" s="29">
        <v>27000</v>
      </c>
      <c r="D5" s="30" t="s">
        <v>9</v>
      </c>
      <c r="E5" s="31"/>
      <c r="F5" s="55">
        <v>0.5</v>
      </c>
      <c r="G5" s="31">
        <f t="shared" si="0"/>
        <v>13500</v>
      </c>
      <c r="H5" s="56">
        <f>G5*0.9</f>
        <v>12150</v>
      </c>
      <c r="I5" s="10"/>
      <c r="J5" s="7"/>
      <c r="K5" s="7"/>
      <c r="L5" s="15"/>
      <c r="M5" s="15"/>
      <c r="N5" s="6"/>
    </row>
    <row r="6" spans="1:14" s="1" customFormat="1" ht="21" x14ac:dyDescent="0.6">
      <c r="A6" s="27" t="s">
        <v>28</v>
      </c>
      <c r="B6" s="28">
        <v>45541</v>
      </c>
      <c r="C6" s="29">
        <v>36000</v>
      </c>
      <c r="D6" s="30" t="s">
        <v>9</v>
      </c>
      <c r="E6" s="31"/>
      <c r="F6" s="54">
        <v>0.05</v>
      </c>
      <c r="G6" s="31">
        <f t="shared" si="0"/>
        <v>1800</v>
      </c>
      <c r="H6" s="56">
        <f>G6*0.9</f>
        <v>1620</v>
      </c>
      <c r="I6" s="10"/>
      <c r="J6" s="7"/>
      <c r="K6" s="7"/>
      <c r="L6" s="15"/>
      <c r="M6" s="15"/>
      <c r="N6" s="6"/>
    </row>
    <row r="7" spans="1:14" s="1" customFormat="1" ht="21" x14ac:dyDescent="0.6">
      <c r="A7" s="27" t="s">
        <v>21</v>
      </c>
      <c r="B7" s="28">
        <v>45541</v>
      </c>
      <c r="C7" s="29">
        <v>30000</v>
      </c>
      <c r="D7" s="30" t="s">
        <v>9</v>
      </c>
      <c r="E7" s="31"/>
      <c r="F7" s="37">
        <v>0.193</v>
      </c>
      <c r="G7" s="31">
        <f t="shared" si="0"/>
        <v>5790</v>
      </c>
      <c r="H7" s="56">
        <f>G7*0.9</f>
        <v>5211</v>
      </c>
      <c r="I7" s="10"/>
      <c r="J7" s="7"/>
      <c r="K7" s="7"/>
      <c r="L7" s="15"/>
      <c r="M7" s="15"/>
      <c r="N7" s="6"/>
    </row>
    <row r="8" spans="1:14" s="1" customFormat="1" ht="21" x14ac:dyDescent="0.6">
      <c r="A8" s="27" t="s">
        <v>34</v>
      </c>
      <c r="B8" s="28">
        <v>45545</v>
      </c>
      <c r="C8" s="29">
        <v>78000</v>
      </c>
      <c r="D8" s="30" t="s">
        <v>9</v>
      </c>
      <c r="E8" s="31"/>
      <c r="F8" s="55">
        <v>0.2</v>
      </c>
      <c r="G8" s="31">
        <f t="shared" si="0"/>
        <v>15600</v>
      </c>
      <c r="H8" s="32">
        <f>G8</f>
        <v>15600</v>
      </c>
      <c r="I8" s="10"/>
      <c r="J8" s="7"/>
      <c r="K8" s="7"/>
      <c r="L8" s="15"/>
      <c r="M8" s="15"/>
      <c r="N8" s="6"/>
    </row>
    <row r="9" spans="1:14" s="1" customFormat="1" ht="21" x14ac:dyDescent="0.6">
      <c r="A9" s="27" t="s">
        <v>36</v>
      </c>
      <c r="B9" s="28">
        <v>45545</v>
      </c>
      <c r="C9" s="29">
        <v>15000</v>
      </c>
      <c r="D9" s="30" t="s">
        <v>9</v>
      </c>
      <c r="E9" s="31"/>
      <c r="F9" s="37">
        <v>0.1</v>
      </c>
      <c r="G9" s="31">
        <f t="shared" si="0"/>
        <v>1500</v>
      </c>
      <c r="H9" s="32">
        <f>G9*0.9</f>
        <v>1350</v>
      </c>
      <c r="I9" s="10"/>
      <c r="J9" s="7"/>
      <c r="K9" s="7"/>
      <c r="L9" s="15"/>
      <c r="M9" s="15"/>
      <c r="N9" s="6"/>
    </row>
    <row r="10" spans="1:14" s="1" customFormat="1" ht="21" x14ac:dyDescent="0.6">
      <c r="A10" s="27" t="s">
        <v>45</v>
      </c>
      <c r="B10" s="28">
        <v>45546</v>
      </c>
      <c r="C10" s="29">
        <v>1200</v>
      </c>
      <c r="D10" s="30" t="s">
        <v>9</v>
      </c>
      <c r="E10" s="31"/>
      <c r="F10" s="54">
        <v>0.3</v>
      </c>
      <c r="G10" s="31">
        <f t="shared" si="0"/>
        <v>360</v>
      </c>
      <c r="H10" s="32">
        <v>328.8</v>
      </c>
      <c r="I10" s="10"/>
      <c r="J10" s="7"/>
      <c r="K10" s="7"/>
      <c r="L10" s="15"/>
      <c r="M10" s="15"/>
      <c r="N10" s="6"/>
    </row>
    <row r="11" spans="1:14" s="1" customFormat="1" ht="21" x14ac:dyDescent="0.6">
      <c r="A11" s="57" t="s">
        <v>20</v>
      </c>
      <c r="B11" s="28">
        <v>45546</v>
      </c>
      <c r="C11" s="29">
        <v>60000</v>
      </c>
      <c r="D11" s="30" t="s">
        <v>9</v>
      </c>
      <c r="E11" s="31"/>
      <c r="F11" s="54">
        <v>3.9899999999999998E-2</v>
      </c>
      <c r="G11" s="31">
        <f t="shared" si="0"/>
        <v>2394</v>
      </c>
      <c r="H11" s="56">
        <f>G11*0.9</f>
        <v>2154.6</v>
      </c>
      <c r="I11" s="10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45546</v>
      </c>
      <c r="C12" s="29">
        <v>10000</v>
      </c>
      <c r="D12" s="30" t="s">
        <v>9</v>
      </c>
      <c r="E12" s="31"/>
      <c r="F12" s="37">
        <v>0.6</v>
      </c>
      <c r="G12" s="31">
        <f t="shared" si="0"/>
        <v>6000</v>
      </c>
      <c r="H12" s="56">
        <v>5520</v>
      </c>
      <c r="I12" s="10"/>
      <c r="J12" s="7"/>
      <c r="K12" s="7"/>
      <c r="L12" s="15"/>
      <c r="M12" s="15"/>
      <c r="N12" s="6"/>
    </row>
    <row r="13" spans="1:14" s="1" customFormat="1" ht="21" x14ac:dyDescent="0.6">
      <c r="A13" s="27" t="s">
        <v>22</v>
      </c>
      <c r="B13" s="28">
        <v>45547</v>
      </c>
      <c r="C13" s="29">
        <v>12500</v>
      </c>
      <c r="D13" s="30" t="s">
        <v>9</v>
      </c>
      <c r="E13" s="31"/>
      <c r="F13" s="54">
        <v>0.14330000000000001</v>
      </c>
      <c r="G13" s="31">
        <f t="shared" si="0"/>
        <v>1791.2500000000002</v>
      </c>
      <c r="H13" s="32">
        <f>G13*0.9</f>
        <v>1612.1250000000002</v>
      </c>
      <c r="I13" s="10"/>
      <c r="J13" s="7"/>
      <c r="K13" s="7"/>
      <c r="L13" s="15"/>
      <c r="M13" s="15"/>
      <c r="N13" s="6"/>
    </row>
    <row r="14" spans="1:14" s="1" customFormat="1" ht="21" x14ac:dyDescent="0.6">
      <c r="A14" s="27" t="s">
        <v>40</v>
      </c>
      <c r="B14" s="28">
        <v>45547</v>
      </c>
      <c r="C14" s="29">
        <v>30000</v>
      </c>
      <c r="D14" s="30" t="s">
        <v>9</v>
      </c>
      <c r="E14" s="31"/>
      <c r="F14" s="54">
        <v>7.0000000000000007E-2</v>
      </c>
      <c r="G14" s="31">
        <f t="shared" si="0"/>
        <v>2100</v>
      </c>
      <c r="H14" s="32">
        <f>G14*0.9</f>
        <v>1890</v>
      </c>
      <c r="I14" s="10"/>
      <c r="J14" s="7"/>
      <c r="K14" s="7"/>
      <c r="L14" s="15"/>
      <c r="M14" s="15"/>
      <c r="N14" s="6"/>
    </row>
    <row r="15" spans="1:14" s="1" customFormat="1" ht="21" x14ac:dyDescent="0.6">
      <c r="A15" s="27" t="s">
        <v>11</v>
      </c>
      <c r="B15" s="28">
        <v>45547</v>
      </c>
      <c r="C15" s="29">
        <v>4000</v>
      </c>
      <c r="D15" s="30" t="s">
        <v>9</v>
      </c>
      <c r="E15" s="31"/>
      <c r="F15" s="55">
        <v>0.12</v>
      </c>
      <c r="G15" s="31">
        <f t="shared" si="0"/>
        <v>480</v>
      </c>
      <c r="H15" s="32">
        <f>G15*0.9</f>
        <v>432</v>
      </c>
      <c r="I15" s="10"/>
      <c r="J15" s="7"/>
      <c r="K15" s="7"/>
      <c r="L15" s="15"/>
      <c r="M15" s="15"/>
      <c r="N15" s="6"/>
    </row>
    <row r="16" spans="1:14" s="1" customFormat="1" ht="21" x14ac:dyDescent="0.6">
      <c r="A16" s="27" t="s">
        <v>19</v>
      </c>
      <c r="B16" s="28">
        <v>45547</v>
      </c>
      <c r="C16" s="29">
        <v>66000</v>
      </c>
      <c r="D16" s="30" t="s">
        <v>9</v>
      </c>
      <c r="E16" s="31"/>
      <c r="F16" s="54">
        <v>0.1963</v>
      </c>
      <c r="G16" s="31">
        <f t="shared" si="0"/>
        <v>12955.8</v>
      </c>
      <c r="H16" s="32">
        <f>G16*0.9</f>
        <v>11660.22</v>
      </c>
      <c r="I16" s="10"/>
      <c r="J16" s="7"/>
      <c r="K16" s="7"/>
      <c r="L16" s="15"/>
      <c r="M16" s="15"/>
      <c r="N16" s="6"/>
    </row>
    <row r="17" spans="1:14" s="1" customFormat="1" ht="21" x14ac:dyDescent="0.6">
      <c r="A17" s="27" t="s">
        <v>43</v>
      </c>
      <c r="B17" s="28">
        <v>45547</v>
      </c>
      <c r="C17" s="29">
        <v>8000</v>
      </c>
      <c r="D17" s="30" t="s">
        <v>9</v>
      </c>
      <c r="E17" s="31"/>
      <c r="F17" s="54">
        <v>0.17499999999999999</v>
      </c>
      <c r="G17" s="31">
        <f t="shared" si="0"/>
        <v>1400</v>
      </c>
      <c r="H17" s="32">
        <f>G17*0.9</f>
        <v>1260</v>
      </c>
      <c r="I17" s="10"/>
      <c r="J17" s="7"/>
      <c r="K17" s="7"/>
      <c r="L17" s="15"/>
      <c r="M17" s="15"/>
      <c r="N17" s="6"/>
    </row>
    <row r="18" spans="1:14" s="1" customFormat="1" ht="21" x14ac:dyDescent="0.6">
      <c r="A18" s="27" t="s">
        <v>8</v>
      </c>
      <c r="B18" s="28">
        <v>45548</v>
      </c>
      <c r="C18" s="29">
        <v>20000</v>
      </c>
      <c r="D18" s="30" t="s">
        <v>9</v>
      </c>
      <c r="E18" s="31"/>
      <c r="F18" s="55">
        <v>0.11020000000000001</v>
      </c>
      <c r="G18" s="31">
        <f t="shared" si="0"/>
        <v>2204</v>
      </c>
      <c r="H18" s="32">
        <f>G18</f>
        <v>2204</v>
      </c>
      <c r="I18" s="10"/>
      <c r="J18" s="7"/>
      <c r="K18" s="7"/>
      <c r="L18" s="15"/>
      <c r="M18" s="15"/>
      <c r="N18" s="6"/>
    </row>
    <row r="19" spans="1:14" s="1" customFormat="1" ht="21" x14ac:dyDescent="0.6">
      <c r="A19" s="27" t="s">
        <v>48</v>
      </c>
      <c r="B19" s="28">
        <v>45548</v>
      </c>
      <c r="C19" s="29">
        <v>1000</v>
      </c>
      <c r="D19" s="30" t="s">
        <v>9</v>
      </c>
      <c r="E19" s="31"/>
      <c r="F19" s="58">
        <v>0.33</v>
      </c>
      <c r="G19" s="31">
        <f t="shared" si="0"/>
        <v>330</v>
      </c>
      <c r="H19" s="32">
        <f>G19*0.9</f>
        <v>297</v>
      </c>
      <c r="I19" s="10"/>
      <c r="J19" s="7"/>
      <c r="K19" s="7"/>
      <c r="L19" s="15"/>
      <c r="M19" s="15"/>
      <c r="N19" s="6"/>
    </row>
    <row r="20" spans="1:14" s="1" customFormat="1" ht="21" x14ac:dyDescent="0.6">
      <c r="A20" s="27" t="s">
        <v>23</v>
      </c>
      <c r="B20" s="28">
        <v>45559</v>
      </c>
      <c r="C20" s="29">
        <v>50000</v>
      </c>
      <c r="D20" s="30" t="s">
        <v>9</v>
      </c>
      <c r="E20" s="31"/>
      <c r="F20" s="55">
        <v>0.13719999999999999</v>
      </c>
      <c r="G20" s="31">
        <f t="shared" si="0"/>
        <v>6859.9999999999991</v>
      </c>
      <c r="H20" s="32">
        <f>G20*0.9</f>
        <v>6173.9999999999991</v>
      </c>
      <c r="I20" s="10"/>
      <c r="J20" s="7"/>
      <c r="K20" s="7"/>
      <c r="L20" s="15"/>
      <c r="M20" s="15"/>
      <c r="N20" s="6"/>
    </row>
    <row r="21" spans="1:14" s="1" customFormat="1" ht="21.75" customHeight="1" x14ac:dyDescent="0.6">
      <c r="A21" s="27"/>
      <c r="B21" s="28"/>
      <c r="C21" s="29"/>
      <c r="D21" s="30"/>
      <c r="E21" s="31"/>
      <c r="F21" s="30"/>
      <c r="G21" s="31"/>
      <c r="H21" s="34">
        <f>SUM(H2:H20)</f>
        <v>79378.145000000004</v>
      </c>
      <c r="I21" s="10"/>
      <c r="J21" s="7"/>
      <c r="K21" s="7"/>
      <c r="L21" s="15"/>
      <c r="M21" s="15"/>
      <c r="N21" s="6"/>
    </row>
    <row r="22" spans="1:14" s="1" customFormat="1" ht="21.75" customHeight="1" x14ac:dyDescent="0.6">
      <c r="A22" s="27" t="s">
        <v>44</v>
      </c>
      <c r="B22" s="28">
        <v>45541</v>
      </c>
      <c r="C22" s="29">
        <v>3000</v>
      </c>
      <c r="D22" s="30">
        <v>4.5999999999999996</v>
      </c>
      <c r="E22" s="31">
        <v>13830.565619999999</v>
      </c>
      <c r="F22" s="30">
        <v>5.6</v>
      </c>
      <c r="G22" s="31">
        <v>16762.645872000001</v>
      </c>
      <c r="H22" s="32">
        <f t="shared" ref="H22:H27" si="1">G22-E22</f>
        <v>2932.0802520000016</v>
      </c>
      <c r="I22" s="60"/>
      <c r="J22" s="7"/>
      <c r="K22" s="7"/>
      <c r="L22" s="15"/>
      <c r="M22" s="15"/>
      <c r="N22" s="6"/>
    </row>
    <row r="23" spans="1:14" s="1" customFormat="1" ht="21.75" customHeight="1" x14ac:dyDescent="0.6">
      <c r="A23" s="27" t="s">
        <v>20</v>
      </c>
      <c r="B23" s="28">
        <v>45545</v>
      </c>
      <c r="C23" s="29">
        <v>5000</v>
      </c>
      <c r="D23" s="30">
        <v>12.6</v>
      </c>
      <c r="E23" s="31">
        <v>63139.54</v>
      </c>
      <c r="F23" s="30">
        <v>12.7</v>
      </c>
      <c r="G23" s="31">
        <v>63359.35</v>
      </c>
      <c r="H23" s="32">
        <f t="shared" si="1"/>
        <v>219.80999999999767</v>
      </c>
      <c r="I23" s="60"/>
      <c r="J23" s="7"/>
      <c r="K23" s="7"/>
      <c r="L23" s="15"/>
      <c r="M23" s="15"/>
      <c r="N23" s="6"/>
    </row>
    <row r="24" spans="1:14" s="1" customFormat="1" ht="21.75" customHeight="1" x14ac:dyDescent="0.6">
      <c r="A24" s="27" t="s">
        <v>43</v>
      </c>
      <c r="B24" s="28">
        <v>45551</v>
      </c>
      <c r="C24" s="29">
        <v>800</v>
      </c>
      <c r="D24" s="30">
        <v>20</v>
      </c>
      <c r="E24" s="31">
        <v>16035.44</v>
      </c>
      <c r="F24" s="30">
        <v>23.9</v>
      </c>
      <c r="G24" s="31">
        <v>19077.650000000001</v>
      </c>
      <c r="H24" s="32">
        <f t="shared" si="1"/>
        <v>3042.2100000000009</v>
      </c>
      <c r="I24" s="60"/>
      <c r="J24" s="7"/>
      <c r="K24" s="7"/>
      <c r="L24" s="15"/>
      <c r="M24" s="15"/>
      <c r="N24" s="6"/>
    </row>
    <row r="25" spans="1:14" s="1" customFormat="1" ht="21.75" customHeight="1" x14ac:dyDescent="0.6">
      <c r="A25" s="27" t="s">
        <v>19</v>
      </c>
      <c r="B25" s="28">
        <v>45554</v>
      </c>
      <c r="C25" s="29">
        <v>6000</v>
      </c>
      <c r="D25" s="30">
        <v>6</v>
      </c>
      <c r="E25" s="31">
        <v>36079.74</v>
      </c>
      <c r="F25" s="30">
        <v>6.95</v>
      </c>
      <c r="G25" s="31">
        <v>41607.64</v>
      </c>
      <c r="H25" s="32">
        <f t="shared" si="1"/>
        <v>5527.9000000000015</v>
      </c>
      <c r="I25" s="60"/>
      <c r="J25" s="7"/>
      <c r="K25" s="7"/>
      <c r="L25" s="15"/>
      <c r="M25" s="15"/>
      <c r="N25" s="6"/>
    </row>
    <row r="26" spans="1:14" s="1" customFormat="1" ht="21.75" customHeight="1" x14ac:dyDescent="0.6">
      <c r="A26" s="27" t="s">
        <v>54</v>
      </c>
      <c r="B26" s="28">
        <v>45555</v>
      </c>
      <c r="C26" s="29">
        <v>10000</v>
      </c>
      <c r="D26" s="30">
        <v>9.15</v>
      </c>
      <c r="E26" s="31">
        <v>91702.67</v>
      </c>
      <c r="F26" s="30">
        <v>6.5</v>
      </c>
      <c r="G26" s="31">
        <v>64856.03</v>
      </c>
      <c r="H26" s="32">
        <f t="shared" si="1"/>
        <v>-26846.639999999999</v>
      </c>
      <c r="I26" s="60"/>
      <c r="J26" s="7"/>
      <c r="K26" s="7"/>
      <c r="L26" s="15"/>
      <c r="M26" s="15"/>
      <c r="N26" s="6"/>
    </row>
    <row r="27" spans="1:14" s="1" customFormat="1" ht="21.75" customHeight="1" x14ac:dyDescent="0.6">
      <c r="A27" s="27" t="s">
        <v>34</v>
      </c>
      <c r="B27" s="28">
        <v>45560</v>
      </c>
      <c r="C27" s="29">
        <v>3000</v>
      </c>
      <c r="D27" s="30">
        <v>7.6</v>
      </c>
      <c r="E27" s="31">
        <v>22850.5</v>
      </c>
      <c r="F27" s="30">
        <v>8.0500000000000007</v>
      </c>
      <c r="G27" s="31">
        <v>24096.51</v>
      </c>
      <c r="H27" s="32">
        <f t="shared" si="1"/>
        <v>1246.0099999999984</v>
      </c>
      <c r="I27" s="60"/>
      <c r="J27" s="7"/>
      <c r="K27" s="7"/>
      <c r="L27" s="15"/>
      <c r="M27" s="15"/>
      <c r="N27" s="6"/>
    </row>
    <row r="28" spans="1:14" ht="21.75" customHeight="1" x14ac:dyDescent="0.3">
      <c r="A28" s="26"/>
      <c r="B28" s="28"/>
      <c r="C28" s="29"/>
      <c r="D28" s="33"/>
      <c r="E28" s="32">
        <f>SUM(E22:E27)</f>
        <v>243638.45562000002</v>
      </c>
      <c r="F28" s="30"/>
      <c r="G28" s="32">
        <f>SUM(G22:G27)</f>
        <v>229759.82587199999</v>
      </c>
      <c r="H28" s="32">
        <f>SUM(H22:H27)</f>
        <v>-13878.629747999999</v>
      </c>
      <c r="I28" s="32"/>
      <c r="K28" s="7"/>
      <c r="L28" s="15"/>
      <c r="M28" s="15"/>
    </row>
    <row r="29" spans="1:14" s="1" customFormat="1" ht="21.75" customHeight="1" x14ac:dyDescent="0.6">
      <c r="A29" s="26"/>
      <c r="B29" s="28"/>
      <c r="C29" s="29"/>
      <c r="D29" s="33"/>
      <c r="E29" s="32"/>
      <c r="F29" s="30"/>
      <c r="G29" s="32" t="s">
        <v>12</v>
      </c>
      <c r="H29" s="34">
        <f>H21+H28</f>
        <v>65499.515252000005</v>
      </c>
      <c r="I29" s="10"/>
      <c r="J29" s="7"/>
      <c r="K29" s="7"/>
      <c r="L29" s="15"/>
      <c r="M29" s="15"/>
      <c r="N29" s="6"/>
    </row>
    <row r="30" spans="1:14" ht="21.75" customHeight="1" x14ac:dyDescent="0.3">
      <c r="A30" s="26"/>
      <c r="B30" s="28"/>
      <c r="C30" s="29"/>
      <c r="D30" s="33"/>
      <c r="E30" s="32"/>
      <c r="F30" s="30"/>
      <c r="G30" s="32" t="s">
        <v>16</v>
      </c>
      <c r="H30" s="32">
        <v>251173.58000000005</v>
      </c>
      <c r="K30" s="7"/>
      <c r="L30" s="15"/>
      <c r="M30" s="15"/>
    </row>
    <row r="31" spans="1:14" ht="21.75" customHeight="1" x14ac:dyDescent="0.3">
      <c r="A31" s="26"/>
      <c r="B31" s="28"/>
      <c r="C31" s="29"/>
      <c r="D31" s="33"/>
      <c r="E31" s="32"/>
      <c r="F31" s="30"/>
      <c r="G31" s="32" t="s">
        <v>30</v>
      </c>
      <c r="H31" s="41">
        <f>H29+H30</f>
        <v>316673.09525200003</v>
      </c>
      <c r="K31" s="7"/>
      <c r="L31" s="15"/>
      <c r="M31" s="15"/>
    </row>
    <row r="32" spans="1:14" ht="21.75" customHeight="1" x14ac:dyDescent="0.3">
      <c r="A32" s="26"/>
      <c r="B32" s="28"/>
      <c r="C32" s="29"/>
      <c r="D32" s="33"/>
      <c r="E32" s="32"/>
      <c r="F32" s="30"/>
      <c r="G32" s="32" t="s">
        <v>13</v>
      </c>
      <c r="H32" s="35">
        <v>574170</v>
      </c>
      <c r="K32" s="7"/>
      <c r="L32" s="15"/>
      <c r="M32" s="15"/>
    </row>
    <row r="33" spans="1:14" ht="21.75" customHeight="1" x14ac:dyDescent="0.3">
      <c r="A33" s="26"/>
      <c r="B33" s="28"/>
      <c r="C33" s="29"/>
      <c r="D33" s="33"/>
      <c r="E33" s="32"/>
      <c r="F33" s="30"/>
      <c r="G33" s="32" t="s">
        <v>55</v>
      </c>
      <c r="H33" s="35">
        <v>24140</v>
      </c>
      <c r="K33" s="7"/>
      <c r="L33" s="15"/>
      <c r="M33" s="15"/>
    </row>
    <row r="34" spans="1:14" s="1" customFormat="1" ht="21.75" customHeight="1" x14ac:dyDescent="0.6">
      <c r="A34" s="26"/>
      <c r="B34" s="28"/>
      <c r="C34" s="29"/>
      <c r="D34" s="33"/>
      <c r="E34" s="32"/>
      <c r="F34" s="30"/>
      <c r="G34" s="32" t="s">
        <v>14</v>
      </c>
      <c r="H34" s="41">
        <f>H32+H33</f>
        <v>598310</v>
      </c>
      <c r="I34" s="10"/>
      <c r="J34" s="7"/>
      <c r="K34" s="7"/>
      <c r="L34" s="15"/>
      <c r="M34" s="15"/>
      <c r="N34" s="6"/>
    </row>
    <row r="35" spans="1:14" s="1" customFormat="1" ht="21.75" customHeight="1" x14ac:dyDescent="0.6">
      <c r="A35" s="5"/>
      <c r="B35" s="12"/>
      <c r="C35" s="8"/>
      <c r="D35" s="9"/>
      <c r="E35" s="7"/>
      <c r="F35" s="10"/>
      <c r="G35" s="32" t="s">
        <v>15</v>
      </c>
      <c r="H35" s="45">
        <f>H31-H34</f>
        <v>-281636.90474799997</v>
      </c>
      <c r="I35" s="10"/>
      <c r="J35" s="7"/>
      <c r="K35" s="7"/>
      <c r="L35" s="15"/>
      <c r="M35" s="15"/>
      <c r="N35" s="6"/>
    </row>
    <row r="36" spans="1:14" s="1" customFormat="1" ht="21.75" customHeight="1" x14ac:dyDescent="0.6">
      <c r="A36" s="5"/>
      <c r="B36" s="12"/>
      <c r="C36" s="8"/>
      <c r="D36" s="9"/>
      <c r="E36" s="7"/>
      <c r="F36" s="10"/>
      <c r="G36" s="38" t="s">
        <v>32</v>
      </c>
      <c r="H36" s="38">
        <v>668000</v>
      </c>
      <c r="I36" s="10"/>
      <c r="J36" s="7"/>
      <c r="K36" s="7"/>
      <c r="L36" s="15"/>
      <c r="M36" s="15"/>
      <c r="N36" s="6"/>
    </row>
    <row r="37" spans="1:14" s="1" customFormat="1" ht="21.75" customHeight="1" x14ac:dyDescent="0.6">
      <c r="A37" s="6"/>
      <c r="B37" s="12"/>
      <c r="C37" s="8"/>
      <c r="D37" s="10"/>
      <c r="E37" s="14"/>
      <c r="F37" s="10"/>
      <c r="G37" s="38" t="s">
        <v>33</v>
      </c>
      <c r="H37" s="42">
        <f>H35+H36</f>
        <v>386363.09525200003</v>
      </c>
      <c r="I37" s="10"/>
      <c r="J37" s="7"/>
      <c r="K37" s="7"/>
      <c r="L37" s="15"/>
      <c r="M37" s="15"/>
      <c r="N37" s="6"/>
    </row>
    <row r="38" spans="1:14" x14ac:dyDescent="0.3">
      <c r="K38" s="7"/>
      <c r="M38" s="7"/>
    </row>
    <row r="39" spans="1:14" ht="15.6" x14ac:dyDescent="0.3">
      <c r="A39" s="57" t="s">
        <v>20</v>
      </c>
      <c r="B39" s="28">
        <v>45546</v>
      </c>
      <c r="C39" s="29">
        <v>24000</v>
      </c>
      <c r="D39" s="30" t="s">
        <v>9</v>
      </c>
      <c r="E39" s="31"/>
      <c r="F39" s="54">
        <v>3.9899999999999998E-2</v>
      </c>
      <c r="G39" s="31">
        <f>C39*F39</f>
        <v>957.59999999999991</v>
      </c>
      <c r="H39" s="56">
        <f>G39*0.9</f>
        <v>861.83999999999992</v>
      </c>
      <c r="K39" s="7"/>
      <c r="L39" s="15"/>
      <c r="M39" s="15"/>
    </row>
    <row r="40" spans="1:14" ht="15.6" x14ac:dyDescent="0.3">
      <c r="A40" s="57" t="s">
        <v>54</v>
      </c>
      <c r="B40" s="28">
        <v>45530</v>
      </c>
      <c r="C40" s="29">
        <v>30000</v>
      </c>
      <c r="D40" s="30" t="s">
        <v>9</v>
      </c>
      <c r="E40" s="31"/>
      <c r="F40" s="37">
        <v>0.19</v>
      </c>
      <c r="G40" s="31">
        <f>C40*F40</f>
        <v>5700</v>
      </c>
      <c r="H40" s="32">
        <f>G40</f>
        <v>5700</v>
      </c>
      <c r="K40" s="7"/>
      <c r="L40" s="15"/>
      <c r="M40" s="15"/>
    </row>
    <row r="41" spans="1:14" x14ac:dyDescent="0.3">
      <c r="C41" s="12"/>
      <c r="D41" s="8"/>
      <c r="E41" s="9"/>
      <c r="F41" s="7"/>
      <c r="G41" s="10"/>
      <c r="J41" s="11"/>
      <c r="K41" s="7"/>
      <c r="L41" s="6"/>
      <c r="M41" s="7"/>
    </row>
  </sheetData>
  <sheetProtection selectLockedCells="1" selectUnlockedCells="1"/>
  <sortState xmlns:xlrd2="http://schemas.microsoft.com/office/spreadsheetml/2017/richdata2" ref="A13:N17">
    <sortCondition ref="A13:A1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4914-ACBB-4D20-87ED-E769BFD61729}">
  <dimension ref="A1:N21"/>
  <sheetViews>
    <sheetView workbookViewId="0">
      <pane ySplit="1" topLeftCell="A7" activePane="bottomLeft" state="frozen"/>
      <selection pane="bottomLeft" activeCell="H11" sqref="H11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2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38">
        <v>501000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52</v>
      </c>
      <c r="B2" s="28">
        <v>45527</v>
      </c>
      <c r="C2" s="29">
        <v>600</v>
      </c>
      <c r="D2" s="30" t="s">
        <v>9</v>
      </c>
      <c r="E2" s="31"/>
      <c r="F2" s="37">
        <v>2.5</v>
      </c>
      <c r="G2" s="31">
        <f>C2*F2</f>
        <v>1500</v>
      </c>
      <c r="H2" s="32">
        <f>G2*0.9</f>
        <v>1350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41">
        <f>SUM(H2:H2)</f>
        <v>1350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21</v>
      </c>
      <c r="B4" s="28">
        <v>45525</v>
      </c>
      <c r="C4" s="29">
        <v>5000</v>
      </c>
      <c r="D4" s="30">
        <v>8.6</v>
      </c>
      <c r="E4" s="31">
        <v>43095.24</v>
      </c>
      <c r="F4" s="30">
        <v>10.1</v>
      </c>
      <c r="G4" s="31">
        <v>50388.14</v>
      </c>
      <c r="H4" s="32">
        <f>G4-E4</f>
        <v>7292.9000000000015</v>
      </c>
      <c r="I4" s="11"/>
      <c r="J4" s="7"/>
      <c r="K4" s="7"/>
      <c r="L4" s="15"/>
      <c r="M4" s="15"/>
      <c r="N4" s="6"/>
    </row>
    <row r="5" spans="1:14" s="1" customFormat="1" ht="21.75" customHeight="1" x14ac:dyDescent="0.6">
      <c r="A5" s="27" t="s">
        <v>35</v>
      </c>
      <c r="B5" s="28">
        <v>45526</v>
      </c>
      <c r="C5" s="29">
        <v>1500</v>
      </c>
      <c r="D5" s="30">
        <v>11.5</v>
      </c>
      <c r="E5" s="31">
        <v>17288.21</v>
      </c>
      <c r="F5" s="30">
        <v>14.9</v>
      </c>
      <c r="G5" s="31">
        <v>22300.5</v>
      </c>
      <c r="H5" s="32">
        <f>G5-E5</f>
        <v>5012.2900000000009</v>
      </c>
      <c r="I5" s="11"/>
      <c r="J5" s="7"/>
      <c r="K5" s="7"/>
      <c r="L5" s="15"/>
      <c r="M5" s="15"/>
      <c r="N5" s="6"/>
    </row>
    <row r="6" spans="1:14" s="1" customFormat="1" ht="21.75" customHeight="1" x14ac:dyDescent="0.6">
      <c r="A6" s="27" t="s">
        <v>21</v>
      </c>
      <c r="B6" s="28">
        <v>45530</v>
      </c>
      <c r="C6" s="29">
        <v>5000</v>
      </c>
      <c r="D6" s="30">
        <v>8.8000000000000007</v>
      </c>
      <c r="E6" s="31">
        <v>44097.46</v>
      </c>
      <c r="F6" s="30">
        <v>10.3</v>
      </c>
      <c r="G6" s="31">
        <v>51385.93</v>
      </c>
      <c r="H6" s="32">
        <f>G6-E6</f>
        <v>7288.4700000000012</v>
      </c>
      <c r="I6" s="11"/>
      <c r="J6" s="7"/>
      <c r="K6" s="7"/>
      <c r="L6" s="15"/>
      <c r="M6" s="15"/>
      <c r="N6" s="6"/>
    </row>
    <row r="7" spans="1:14" s="1" customFormat="1" ht="21.75" customHeight="1" x14ac:dyDescent="0.6">
      <c r="A7" s="27" t="s">
        <v>35</v>
      </c>
      <c r="B7" s="28">
        <v>45531</v>
      </c>
      <c r="C7" s="29">
        <v>1800</v>
      </c>
      <c r="D7" s="30">
        <v>13</v>
      </c>
      <c r="E7" s="31">
        <v>23451.83</v>
      </c>
      <c r="F7" s="30">
        <v>16.399999999999999</v>
      </c>
      <c r="G7" s="31">
        <v>29454.61</v>
      </c>
      <c r="H7" s="32">
        <f>G7-E7</f>
        <v>6002.7799999999988</v>
      </c>
      <c r="I7" s="11"/>
      <c r="J7" s="7"/>
      <c r="K7" s="7"/>
      <c r="L7" s="15"/>
      <c r="M7" s="15"/>
      <c r="N7" s="6"/>
    </row>
    <row r="8" spans="1:14" ht="21.75" customHeight="1" x14ac:dyDescent="0.3">
      <c r="A8" s="26"/>
      <c r="B8" s="28"/>
      <c r="C8" s="29"/>
      <c r="D8" s="33"/>
      <c r="E8" s="32">
        <f>SUM(E4:E7)</f>
        <v>127932.74</v>
      </c>
      <c r="F8" s="30"/>
      <c r="G8" s="32">
        <f t="shared" ref="G8:H8" si="0">SUM(G4:G7)</f>
        <v>153529.18</v>
      </c>
      <c r="H8" s="32">
        <f t="shared" si="0"/>
        <v>25596.440000000002</v>
      </c>
      <c r="K8" s="7"/>
      <c r="L8" s="15"/>
      <c r="M8" s="15"/>
    </row>
    <row r="9" spans="1:14" s="1" customFormat="1" ht="21.75" customHeight="1" x14ac:dyDescent="0.6">
      <c r="A9" s="26"/>
      <c r="B9" s="28"/>
      <c r="C9" s="29"/>
      <c r="D9" s="33"/>
      <c r="E9" s="32"/>
      <c r="F9" s="30"/>
      <c r="G9" s="32" t="s">
        <v>12</v>
      </c>
      <c r="H9" s="41">
        <f>H3+H8</f>
        <v>26946.440000000002</v>
      </c>
      <c r="I9" s="11"/>
      <c r="J9" s="7"/>
      <c r="K9" s="7"/>
      <c r="L9" s="15"/>
      <c r="M9" s="15"/>
      <c r="N9" s="6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16</v>
      </c>
      <c r="H10" s="32">
        <v>224227.14000000004</v>
      </c>
      <c r="K10" s="7"/>
      <c r="L10" s="15"/>
      <c r="M10" s="15"/>
    </row>
    <row r="11" spans="1:14" ht="21.75" customHeight="1" x14ac:dyDescent="0.3">
      <c r="A11" s="26"/>
      <c r="B11" s="28"/>
      <c r="C11" s="29"/>
      <c r="D11" s="33"/>
      <c r="E11" s="32"/>
      <c r="F11" s="30"/>
      <c r="G11" s="32" t="s">
        <v>30</v>
      </c>
      <c r="H11" s="41">
        <f>H9+H10</f>
        <v>251173.58000000005</v>
      </c>
      <c r="K11" s="7"/>
      <c r="L11" s="15"/>
      <c r="M11" s="15"/>
    </row>
    <row r="12" spans="1:14" ht="21.75" customHeight="1" x14ac:dyDescent="0.3">
      <c r="A12" s="26"/>
      <c r="B12" s="28"/>
      <c r="C12" s="29"/>
      <c r="D12" s="33"/>
      <c r="E12" s="32"/>
      <c r="F12" s="30"/>
      <c r="G12" s="32" t="s">
        <v>13</v>
      </c>
      <c r="H12" s="35">
        <v>508580</v>
      </c>
      <c r="K12" s="7"/>
      <c r="L12" s="15"/>
      <c r="M12" s="15"/>
    </row>
    <row r="13" spans="1:14" ht="21.75" customHeight="1" x14ac:dyDescent="0.3">
      <c r="A13" s="26"/>
      <c r="B13" s="28"/>
      <c r="C13" s="29"/>
      <c r="D13" s="33"/>
      <c r="E13" s="32"/>
      <c r="F13" s="30"/>
      <c r="G13" s="32" t="s">
        <v>53</v>
      </c>
      <c r="H13" s="35">
        <v>65590</v>
      </c>
      <c r="K13" s="7"/>
      <c r="L13" s="15"/>
      <c r="M13" s="15"/>
    </row>
    <row r="14" spans="1:14" s="1" customFormat="1" ht="21.75" customHeight="1" x14ac:dyDescent="0.6">
      <c r="A14" s="26"/>
      <c r="B14" s="28"/>
      <c r="C14" s="29"/>
      <c r="D14" s="33"/>
      <c r="E14" s="32"/>
      <c r="F14" s="30"/>
      <c r="G14" s="32" t="s">
        <v>14</v>
      </c>
      <c r="H14" s="41">
        <f>H12+H13</f>
        <v>574170</v>
      </c>
      <c r="I14" s="11"/>
      <c r="J14" s="7"/>
      <c r="K14" s="7"/>
      <c r="L14" s="15"/>
      <c r="M14" s="15"/>
      <c r="N14" s="6"/>
    </row>
    <row r="15" spans="1:14" s="1" customFormat="1" ht="21.75" customHeight="1" x14ac:dyDescent="0.6">
      <c r="A15" s="5"/>
      <c r="B15" s="12"/>
      <c r="C15" s="8"/>
      <c r="D15" s="9"/>
      <c r="E15" s="7"/>
      <c r="F15" s="10"/>
      <c r="G15" s="32" t="s">
        <v>15</v>
      </c>
      <c r="H15" s="47">
        <f>H11-H14</f>
        <v>-322996.41999999993</v>
      </c>
      <c r="I15" s="11"/>
      <c r="J15" s="7"/>
      <c r="K15" s="7"/>
      <c r="L15" s="15"/>
      <c r="M15" s="15"/>
      <c r="N15" s="6"/>
    </row>
    <row r="16" spans="1:14" s="1" customFormat="1" ht="21.75" customHeight="1" x14ac:dyDescent="0.6">
      <c r="A16" s="5"/>
      <c r="B16" s="12"/>
      <c r="C16" s="8"/>
      <c r="D16" s="9"/>
      <c r="E16" s="7"/>
      <c r="F16" s="10"/>
      <c r="G16" s="38" t="s">
        <v>32</v>
      </c>
      <c r="H16" s="38">
        <v>501000</v>
      </c>
      <c r="I16" s="11"/>
      <c r="J16" s="7"/>
      <c r="K16" s="7"/>
      <c r="L16" s="15"/>
      <c r="M16" s="15"/>
      <c r="N16" s="6"/>
    </row>
    <row r="17" spans="1:14" s="1" customFormat="1" ht="21.75" customHeight="1" x14ac:dyDescent="0.6">
      <c r="A17" s="6"/>
      <c r="B17" s="12"/>
      <c r="C17" s="8"/>
      <c r="D17" s="10"/>
      <c r="E17" s="14"/>
      <c r="F17" s="10"/>
      <c r="G17" s="38" t="s">
        <v>33</v>
      </c>
      <c r="H17" s="42">
        <f>H15+H16</f>
        <v>178003.58000000007</v>
      </c>
      <c r="I17" s="11"/>
      <c r="J17" s="7"/>
      <c r="K17" s="7"/>
      <c r="L17" s="15"/>
      <c r="M17" s="15"/>
      <c r="N17" s="6"/>
    </row>
    <row r="18" spans="1:14" x14ac:dyDescent="0.3">
      <c r="K18" s="7"/>
      <c r="M18" s="7"/>
    </row>
    <row r="19" spans="1:14" x14ac:dyDescent="0.3">
      <c r="M19" s="7"/>
    </row>
    <row r="20" spans="1:14" x14ac:dyDescent="0.3">
      <c r="M20" s="7"/>
    </row>
    <row r="21" spans="1:14" x14ac:dyDescent="0.3">
      <c r="C21" s="12"/>
      <c r="D21" s="8"/>
      <c r="E21" s="9"/>
      <c r="F21" s="7"/>
      <c r="G21" s="10"/>
      <c r="I21" s="7"/>
      <c r="J21" s="11"/>
      <c r="K21" s="7"/>
      <c r="L21" s="6"/>
      <c r="M21" s="7"/>
    </row>
  </sheetData>
  <sheetProtection selectLockedCells="1" selectUnlockedCells="1"/>
  <sortState xmlns:xlrd2="http://schemas.microsoft.com/office/spreadsheetml/2017/richdata2" ref="A4:N7">
    <sortCondition ref="B4:B7"/>
    <sortCondition ref="A4:A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E1F0-60EA-46C8-9C11-E7180F21BFAA}">
  <dimension ref="A1:N29"/>
  <sheetViews>
    <sheetView workbookViewId="0">
      <pane ySplit="1" topLeftCell="A6" activePane="bottomLeft" state="frozen"/>
      <selection pane="bottomLeft" activeCell="G15" sqref="G15:H23"/>
    </sheetView>
  </sheetViews>
  <sheetFormatPr defaultColWidth="8.625" defaultRowHeight="13.8" x14ac:dyDescent="0.3"/>
  <cols>
    <col min="1" max="1" width="10.875" style="5" bestFit="1" customWidth="1"/>
    <col min="2" max="2" width="12.625" style="12" bestFit="1" customWidth="1"/>
    <col min="3" max="3" width="8.75" style="8" bestFit="1" customWidth="1"/>
    <col min="4" max="4" width="7.25" style="9" customWidth="1"/>
    <col min="5" max="5" width="14.375" style="7" bestFit="1" customWidth="1"/>
    <col min="6" max="6" width="11" style="10" bestFit="1" customWidth="1"/>
    <col min="7" max="7" width="29.375" style="7" customWidth="1"/>
    <col min="8" max="8" width="14.5" style="7" bestFit="1" customWidth="1"/>
    <col min="9" max="9" width="14.75" style="11" bestFit="1" customWidth="1"/>
    <col min="10" max="10" width="12.87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20</v>
      </c>
      <c r="B2" s="28">
        <v>45812</v>
      </c>
      <c r="C2" s="29">
        <v>55000</v>
      </c>
      <c r="D2" s="30" t="s">
        <v>9</v>
      </c>
      <c r="E2" s="31"/>
      <c r="F2" s="37">
        <v>0.2505</v>
      </c>
      <c r="G2" s="31">
        <f t="shared" ref="G2:G9" si="0">C2*F2</f>
        <v>13777.5</v>
      </c>
      <c r="H2" s="40">
        <f t="shared" ref="H2:H7" si="1">G2*0.9</f>
        <v>12399.75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22</v>
      </c>
      <c r="B3" s="28">
        <v>45814</v>
      </c>
      <c r="C3" s="29">
        <v>12500</v>
      </c>
      <c r="D3" s="30" t="s">
        <v>9</v>
      </c>
      <c r="E3" s="31"/>
      <c r="F3" s="54">
        <v>0.215</v>
      </c>
      <c r="G3" s="31">
        <f t="shared" si="0"/>
        <v>2687.5</v>
      </c>
      <c r="H3" s="40">
        <f t="shared" si="1"/>
        <v>2418.75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21</v>
      </c>
      <c r="B4" s="28">
        <v>45814</v>
      </c>
      <c r="C4" s="29">
        <v>20000</v>
      </c>
      <c r="D4" s="30" t="s">
        <v>9</v>
      </c>
      <c r="E4" s="31"/>
      <c r="F4" s="37">
        <v>0.1915</v>
      </c>
      <c r="G4" s="31">
        <f t="shared" si="0"/>
        <v>3830</v>
      </c>
      <c r="H4" s="40">
        <f t="shared" si="1"/>
        <v>3447</v>
      </c>
      <c r="I4" s="11"/>
      <c r="J4" s="17"/>
      <c r="K4" s="7"/>
      <c r="L4" s="6"/>
      <c r="M4" s="6"/>
      <c r="N4" s="6"/>
    </row>
    <row r="5" spans="1:14" s="1" customFormat="1" ht="21" x14ac:dyDescent="0.6">
      <c r="A5" s="27" t="s">
        <v>18</v>
      </c>
      <c r="B5" s="28">
        <v>45817</v>
      </c>
      <c r="C5" s="29">
        <v>40000</v>
      </c>
      <c r="D5" s="30" t="s">
        <v>9</v>
      </c>
      <c r="E5" s="31"/>
      <c r="F5" s="37">
        <v>0.22220000000000001</v>
      </c>
      <c r="G5" s="31">
        <f t="shared" si="0"/>
        <v>8888</v>
      </c>
      <c r="H5" s="40">
        <f t="shared" si="1"/>
        <v>7999.2</v>
      </c>
      <c r="I5" s="11"/>
      <c r="J5" s="17"/>
      <c r="K5" s="7"/>
      <c r="L5" s="6"/>
      <c r="M5" s="6"/>
      <c r="N5" s="6"/>
    </row>
    <row r="6" spans="1:14" s="1" customFormat="1" ht="21" x14ac:dyDescent="0.6">
      <c r="A6" s="27" t="s">
        <v>19</v>
      </c>
      <c r="B6" s="28">
        <v>45820</v>
      </c>
      <c r="C6" s="29">
        <v>75000</v>
      </c>
      <c r="D6" s="30" t="s">
        <v>9</v>
      </c>
      <c r="E6" s="31"/>
      <c r="F6" s="55">
        <v>0.19839999999999999</v>
      </c>
      <c r="G6" s="31">
        <f t="shared" si="0"/>
        <v>14880</v>
      </c>
      <c r="H6" s="40">
        <f t="shared" si="1"/>
        <v>13392</v>
      </c>
      <c r="I6" s="11"/>
      <c r="J6" s="17"/>
      <c r="K6" s="7"/>
      <c r="L6" s="6"/>
      <c r="M6" s="6"/>
      <c r="N6" s="6"/>
    </row>
    <row r="7" spans="1:14" s="1" customFormat="1" ht="21" x14ac:dyDescent="0.6">
      <c r="A7" s="27" t="s">
        <v>43</v>
      </c>
      <c r="B7" s="28">
        <v>45820</v>
      </c>
      <c r="C7" s="29">
        <v>7200</v>
      </c>
      <c r="D7" s="30" t="s">
        <v>9</v>
      </c>
      <c r="E7" s="31"/>
      <c r="F7" s="54">
        <v>0.17499999999999999</v>
      </c>
      <c r="G7" s="31">
        <f t="shared" si="0"/>
        <v>1260</v>
      </c>
      <c r="H7" s="40">
        <f t="shared" si="1"/>
        <v>1134</v>
      </c>
      <c r="I7" s="11"/>
      <c r="J7" s="17"/>
      <c r="K7" s="7"/>
      <c r="L7" s="6"/>
      <c r="M7" s="6"/>
      <c r="N7" s="6"/>
    </row>
    <row r="8" spans="1:14" s="1" customFormat="1" ht="21" x14ac:dyDescent="0.6">
      <c r="A8" s="27" t="s">
        <v>8</v>
      </c>
      <c r="B8" s="28">
        <v>45824</v>
      </c>
      <c r="C8" s="29">
        <v>20000</v>
      </c>
      <c r="D8" s="30" t="s">
        <v>9</v>
      </c>
      <c r="E8" s="31"/>
      <c r="F8" s="55">
        <v>0.1176</v>
      </c>
      <c r="G8" s="31">
        <f t="shared" si="0"/>
        <v>2352</v>
      </c>
      <c r="H8" s="40">
        <f>G8</f>
        <v>2352</v>
      </c>
      <c r="I8" s="11"/>
      <c r="J8" s="17"/>
      <c r="K8" s="7"/>
      <c r="L8" s="6"/>
      <c r="M8" s="6"/>
      <c r="N8" s="6"/>
    </row>
    <row r="9" spans="1:14" s="1" customFormat="1" ht="21" x14ac:dyDescent="0.6">
      <c r="A9" s="27" t="s">
        <v>23</v>
      </c>
      <c r="B9" s="28">
        <v>45833</v>
      </c>
      <c r="C9" s="29">
        <v>60000</v>
      </c>
      <c r="D9" s="30" t="s">
        <v>9</v>
      </c>
      <c r="E9" s="31"/>
      <c r="F9" s="54">
        <v>0.13250000000000001</v>
      </c>
      <c r="G9" s="31">
        <f t="shared" si="0"/>
        <v>7950</v>
      </c>
      <c r="H9" s="40">
        <f>G9*0.9</f>
        <v>7155</v>
      </c>
      <c r="I9" s="11"/>
      <c r="J9" s="17"/>
      <c r="K9" s="7"/>
      <c r="L9" s="6"/>
      <c r="M9" s="6"/>
      <c r="N9" s="6"/>
    </row>
    <row r="10" spans="1:14" s="1" customFormat="1" ht="21" x14ac:dyDescent="0.6">
      <c r="A10" s="27"/>
      <c r="B10" s="28"/>
      <c r="C10" s="29"/>
      <c r="D10" s="30"/>
      <c r="E10" s="31"/>
      <c r="F10" s="30"/>
      <c r="G10" s="31"/>
      <c r="H10" s="43">
        <f>SUM(H2:H9)</f>
        <v>50297.7</v>
      </c>
      <c r="I10" s="11"/>
      <c r="J10" s="19"/>
      <c r="K10" s="7"/>
      <c r="L10" s="6"/>
      <c r="M10" s="6"/>
      <c r="N10" s="6"/>
    </row>
    <row r="11" spans="1:14" s="1" customFormat="1" ht="21" x14ac:dyDescent="0.6">
      <c r="A11" s="27" t="s">
        <v>39</v>
      </c>
      <c r="B11" s="28">
        <v>45824</v>
      </c>
      <c r="C11" s="29">
        <v>1000</v>
      </c>
      <c r="D11" s="30">
        <v>67</v>
      </c>
      <c r="E11" s="53">
        <v>67148.399999999994</v>
      </c>
      <c r="F11" s="30">
        <v>16.600000000000001</v>
      </c>
      <c r="G11" s="31">
        <v>16563.23</v>
      </c>
      <c r="H11" s="32">
        <f t="shared" ref="H11:H12" si="2">G11-E11</f>
        <v>-50585.17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39</v>
      </c>
      <c r="B12" s="28">
        <v>45826</v>
      </c>
      <c r="C12" s="29">
        <v>1000</v>
      </c>
      <c r="D12" s="30">
        <v>67</v>
      </c>
      <c r="E12" s="53">
        <v>67148.399999999994</v>
      </c>
      <c r="F12" s="30">
        <v>16.8</v>
      </c>
      <c r="G12" s="31">
        <v>16762.79</v>
      </c>
      <c r="H12" s="32">
        <f t="shared" si="2"/>
        <v>-50385.609999999993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27" t="s">
        <v>39</v>
      </c>
      <c r="B13" s="28">
        <v>45828</v>
      </c>
      <c r="C13" s="29">
        <v>1000</v>
      </c>
      <c r="D13" s="30">
        <v>67</v>
      </c>
      <c r="E13" s="53">
        <v>67148.399999999994</v>
      </c>
      <c r="F13" s="30">
        <v>16.8</v>
      </c>
      <c r="G13" s="31">
        <v>16762.79</v>
      </c>
      <c r="H13" s="32">
        <f t="shared" ref="H13" si="3">G13-E13</f>
        <v>-50385.609999999993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26"/>
      <c r="B14" s="28"/>
      <c r="C14" s="29"/>
      <c r="D14" s="33"/>
      <c r="E14" s="32">
        <f>SUM(E13:E13)</f>
        <v>67148.399999999994</v>
      </c>
      <c r="F14" s="30"/>
      <c r="G14" s="32">
        <f>SUM(G13:G13)</f>
        <v>16762.79</v>
      </c>
      <c r="H14" s="41">
        <f>SUM(H11:H13)</f>
        <v>-151356.38999999998</v>
      </c>
      <c r="I14" s="11"/>
      <c r="J14" s="7"/>
      <c r="K14" s="7"/>
      <c r="L14" s="15"/>
      <c r="M14" s="15"/>
      <c r="N14" s="6"/>
    </row>
    <row r="15" spans="1:14" s="1" customFormat="1" ht="21" x14ac:dyDescent="0.6">
      <c r="A15" s="26"/>
      <c r="B15" s="28"/>
      <c r="C15" s="29"/>
      <c r="D15" s="33"/>
      <c r="E15" s="32"/>
      <c r="F15" s="30"/>
      <c r="G15" s="32" t="s">
        <v>12</v>
      </c>
      <c r="H15" s="43">
        <f>H10+H14</f>
        <v>-101058.68999999999</v>
      </c>
      <c r="I15" s="13" t="s">
        <v>12</v>
      </c>
      <c r="J15" s="7">
        <v>76255.710000000021</v>
      </c>
      <c r="K15" s="7"/>
      <c r="L15" s="15"/>
      <c r="M15" s="15"/>
      <c r="N15" s="6"/>
    </row>
    <row r="16" spans="1:14" s="1" customFormat="1" ht="21" x14ac:dyDescent="0.6">
      <c r="A16" s="26"/>
      <c r="B16" s="28"/>
      <c r="C16" s="29"/>
      <c r="D16" s="33"/>
      <c r="E16" s="32"/>
      <c r="F16" s="30"/>
      <c r="G16" s="32" t="s">
        <v>16</v>
      </c>
      <c r="H16" s="32">
        <v>-86292.24</v>
      </c>
      <c r="I16" s="13" t="s">
        <v>16</v>
      </c>
      <c r="J16" s="7">
        <v>-162547.95474799996</v>
      </c>
      <c r="K16" s="7"/>
      <c r="L16" s="15"/>
      <c r="M16" s="15"/>
      <c r="N16" s="6"/>
    </row>
    <row r="17" spans="1:14" s="1" customFormat="1" ht="21" x14ac:dyDescent="0.6">
      <c r="A17" s="26"/>
      <c r="B17" s="28"/>
      <c r="C17" s="29"/>
      <c r="D17" s="33"/>
      <c r="E17" s="32"/>
      <c r="F17" s="30"/>
      <c r="G17" s="32" t="s">
        <v>30</v>
      </c>
      <c r="H17" s="34">
        <f>H15+H16</f>
        <v>-187350.93</v>
      </c>
      <c r="I17" s="13" t="s">
        <v>30</v>
      </c>
      <c r="J17" s="7">
        <v>-86292.244747999939</v>
      </c>
      <c r="K17" s="7"/>
      <c r="L17" s="15"/>
      <c r="M17" s="15"/>
      <c r="N17" s="6"/>
    </row>
    <row r="18" spans="1:14" s="1" customFormat="1" ht="21" x14ac:dyDescent="0.6">
      <c r="A18" s="26"/>
      <c r="B18" s="28"/>
      <c r="C18" s="29"/>
      <c r="D18" s="33"/>
      <c r="E18" s="32"/>
      <c r="F18" s="30"/>
      <c r="G18" s="32" t="s">
        <v>13</v>
      </c>
      <c r="H18" s="35">
        <v>336660</v>
      </c>
      <c r="I18" s="13" t="s">
        <v>13</v>
      </c>
      <c r="J18" s="7">
        <v>327260</v>
      </c>
      <c r="K18" s="7"/>
      <c r="L18" s="15"/>
      <c r="M18" s="15"/>
      <c r="N18" s="6"/>
    </row>
    <row r="19" spans="1:14" s="1" customFormat="1" ht="21" x14ac:dyDescent="0.6">
      <c r="A19" s="26"/>
      <c r="B19" s="28"/>
      <c r="C19" s="29"/>
      <c r="D19" s="33"/>
      <c r="E19" s="32"/>
      <c r="F19" s="30"/>
      <c r="G19" s="32" t="s">
        <v>50</v>
      </c>
      <c r="H19" s="35">
        <v>41150</v>
      </c>
      <c r="I19" s="13" t="s">
        <v>31</v>
      </c>
      <c r="J19" s="7">
        <v>9400</v>
      </c>
      <c r="K19" s="7"/>
      <c r="L19" s="15"/>
      <c r="M19" s="15"/>
      <c r="N19" s="6"/>
    </row>
    <row r="20" spans="1:14" s="1" customFormat="1" ht="21" x14ac:dyDescent="0.6">
      <c r="A20" s="26"/>
      <c r="B20" s="28"/>
      <c r="C20" s="29"/>
      <c r="D20" s="33"/>
      <c r="E20" s="32"/>
      <c r="F20" s="30"/>
      <c r="G20" s="32" t="s">
        <v>14</v>
      </c>
      <c r="H20" s="41">
        <f>H18+H19</f>
        <v>377810</v>
      </c>
      <c r="I20" s="13" t="s">
        <v>14</v>
      </c>
      <c r="J20" s="7">
        <v>336660</v>
      </c>
      <c r="K20" s="7"/>
      <c r="L20" s="15"/>
      <c r="M20" s="15"/>
      <c r="N20" s="6"/>
    </row>
    <row r="21" spans="1:14" s="1" customFormat="1" ht="21" x14ac:dyDescent="0.6">
      <c r="A21" s="5"/>
      <c r="B21" s="12"/>
      <c r="C21" s="8"/>
      <c r="D21" s="9"/>
      <c r="E21" s="7"/>
      <c r="F21" s="10"/>
      <c r="G21" s="32" t="s">
        <v>15</v>
      </c>
      <c r="H21" s="46">
        <f>H17-H20</f>
        <v>-565160.92999999993</v>
      </c>
      <c r="I21" s="13" t="s">
        <v>15</v>
      </c>
      <c r="J21" s="7">
        <v>-422952.24474799994</v>
      </c>
      <c r="K21" s="7"/>
      <c r="L21" s="15"/>
      <c r="M21" s="15"/>
      <c r="N21" s="6"/>
    </row>
    <row r="22" spans="1:14" s="1" customFormat="1" ht="21" x14ac:dyDescent="0.6">
      <c r="A22" s="5"/>
      <c r="B22" s="12"/>
      <c r="C22" s="8"/>
      <c r="D22" s="9"/>
      <c r="E22" s="7"/>
      <c r="F22" s="10"/>
      <c r="G22" s="38" t="s">
        <v>32</v>
      </c>
      <c r="H22" s="38">
        <v>57000</v>
      </c>
      <c r="I22" s="13" t="s">
        <v>32</v>
      </c>
      <c r="J22" s="7">
        <v>57000</v>
      </c>
      <c r="K22" s="7"/>
      <c r="L22" s="15"/>
      <c r="M22" s="15"/>
      <c r="N22" s="6"/>
    </row>
    <row r="23" spans="1:14" s="1" customFormat="1" ht="21" x14ac:dyDescent="0.6">
      <c r="A23" s="6"/>
      <c r="B23" s="12"/>
      <c r="C23" s="8"/>
      <c r="D23" s="10"/>
      <c r="E23" s="14"/>
      <c r="F23" s="10"/>
      <c r="G23" s="38" t="s">
        <v>33</v>
      </c>
      <c r="H23" s="39">
        <f>H21+H22</f>
        <v>-508160.92999999993</v>
      </c>
      <c r="I23" s="13" t="s">
        <v>33</v>
      </c>
      <c r="J23" s="7">
        <v>-365952.24474799994</v>
      </c>
      <c r="K23" s="7"/>
      <c r="L23" s="15"/>
      <c r="M23" s="15"/>
      <c r="N23" s="7"/>
    </row>
    <row r="24" spans="1:14" x14ac:dyDescent="0.3">
      <c r="I24" s="7"/>
      <c r="K24" s="7"/>
      <c r="N24" s="13"/>
    </row>
    <row r="25" spans="1:14" ht="15.6" customHeight="1" x14ac:dyDescent="0.3">
      <c r="K25" s="7"/>
    </row>
    <row r="26" spans="1:14" x14ac:dyDescent="0.3">
      <c r="K26" s="7"/>
      <c r="M26" s="7"/>
    </row>
    <row r="27" spans="1:14" x14ac:dyDescent="0.3">
      <c r="M27" s="7"/>
    </row>
    <row r="28" spans="1:14" x14ac:dyDescent="0.3">
      <c r="M28" s="7"/>
    </row>
    <row r="29" spans="1:14" x14ac:dyDescent="0.3">
      <c r="K29" s="7"/>
    </row>
  </sheetData>
  <sheetProtection selectLockedCells="1" selectUnlockedCells="1"/>
  <sortState xmlns:xlrd2="http://schemas.microsoft.com/office/spreadsheetml/2017/richdata2" ref="A2:N9">
    <sortCondition ref="B2:B9"/>
    <sortCondition ref="A2:A9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A231-79A5-4BE4-8C0C-F5E13A4831EB}">
  <dimension ref="A1:N35"/>
  <sheetViews>
    <sheetView workbookViewId="0">
      <pane ySplit="1" topLeftCell="A13" activePane="bottomLeft" state="frozen"/>
      <selection pane="bottomLeft" activeCell="I21" sqref="I21:I29"/>
    </sheetView>
  </sheetViews>
  <sheetFormatPr defaultColWidth="8.625" defaultRowHeight="15.6" x14ac:dyDescent="0.3"/>
  <cols>
    <col min="1" max="1" width="10.875" style="5" bestFit="1" customWidth="1"/>
    <col min="2" max="2" width="12.625" style="81" bestFit="1" customWidth="1"/>
    <col min="3" max="3" width="9.25" style="8" bestFit="1" customWidth="1"/>
    <col min="4" max="4" width="7.25" style="9" customWidth="1"/>
    <col min="5" max="5" width="14.375" style="7" bestFit="1" customWidth="1"/>
    <col min="6" max="6" width="8.75" style="10" bestFit="1" customWidth="1"/>
    <col min="7" max="7" width="15.875" style="7" bestFit="1" customWidth="1"/>
    <col min="8" max="8" width="14.5" style="7" bestFit="1" customWidth="1"/>
    <col min="9" max="9" width="12.125" style="13" bestFit="1" customWidth="1"/>
    <col min="10" max="10" width="12.87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78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77"/>
      <c r="J1" s="3"/>
      <c r="K1" s="5"/>
      <c r="L1" s="7"/>
      <c r="M1" s="6"/>
      <c r="N1" s="6"/>
    </row>
    <row r="2" spans="1:14" s="1" customFormat="1" ht="21" x14ac:dyDescent="0.6">
      <c r="A2" s="27" t="s">
        <v>34</v>
      </c>
      <c r="B2" s="79">
        <v>45784</v>
      </c>
      <c r="C2" s="29">
        <v>81000</v>
      </c>
      <c r="D2" s="30" t="s">
        <v>9</v>
      </c>
      <c r="E2" s="31" t="s">
        <v>9</v>
      </c>
      <c r="F2" s="55">
        <v>0.5</v>
      </c>
      <c r="G2" s="31">
        <f t="shared" ref="G2:G13" si="0">C2*F2</f>
        <v>40500</v>
      </c>
      <c r="H2" s="40">
        <v>40500</v>
      </c>
      <c r="I2" s="13"/>
      <c r="J2" s="17"/>
      <c r="K2" s="7"/>
      <c r="L2" s="6"/>
      <c r="M2" s="6"/>
      <c r="N2" s="6"/>
    </row>
    <row r="3" spans="1:14" s="1" customFormat="1" ht="21" x14ac:dyDescent="0.6">
      <c r="A3" s="27" t="s">
        <v>10</v>
      </c>
      <c r="B3" s="79">
        <v>45785</v>
      </c>
      <c r="C3" s="29">
        <v>10000</v>
      </c>
      <c r="D3" s="30" t="s">
        <v>9</v>
      </c>
      <c r="E3" s="31" t="s">
        <v>9</v>
      </c>
      <c r="F3" s="37">
        <v>1</v>
      </c>
      <c r="G3" s="31">
        <f t="shared" si="0"/>
        <v>10000</v>
      </c>
      <c r="H3" s="40">
        <v>9000</v>
      </c>
      <c r="I3" s="13"/>
      <c r="J3" s="17"/>
      <c r="K3" s="7"/>
      <c r="L3" s="6"/>
      <c r="M3" s="6"/>
      <c r="N3" s="6"/>
    </row>
    <row r="4" spans="1:14" s="1" customFormat="1" ht="21" x14ac:dyDescent="0.6">
      <c r="A4" s="27" t="s">
        <v>39</v>
      </c>
      <c r="B4" s="79">
        <v>45786</v>
      </c>
      <c r="C4" s="29">
        <v>10000</v>
      </c>
      <c r="D4" s="30" t="s">
        <v>9</v>
      </c>
      <c r="E4" s="31" t="s">
        <v>9</v>
      </c>
      <c r="F4" s="54">
        <v>0.6</v>
      </c>
      <c r="G4" s="31">
        <f t="shared" si="0"/>
        <v>6000</v>
      </c>
      <c r="H4" s="40">
        <v>5540</v>
      </c>
      <c r="I4" s="13"/>
      <c r="J4" s="17"/>
      <c r="K4" s="7"/>
      <c r="L4" s="6"/>
      <c r="M4" s="6"/>
      <c r="N4" s="6"/>
    </row>
    <row r="5" spans="1:14" s="1" customFormat="1" ht="21" x14ac:dyDescent="0.6">
      <c r="A5" s="27" t="s">
        <v>37</v>
      </c>
      <c r="B5" s="79">
        <v>45786</v>
      </c>
      <c r="C5" s="29">
        <v>27000</v>
      </c>
      <c r="D5" s="30" t="s">
        <v>9</v>
      </c>
      <c r="E5" s="31" t="s">
        <v>9</v>
      </c>
      <c r="F5" s="55">
        <v>0.31</v>
      </c>
      <c r="G5" s="31">
        <f t="shared" si="0"/>
        <v>8370</v>
      </c>
      <c r="H5" s="40">
        <v>8370</v>
      </c>
      <c r="I5" s="13"/>
      <c r="J5" s="17"/>
      <c r="K5" s="7"/>
      <c r="L5" s="6"/>
      <c r="M5" s="6"/>
      <c r="N5" s="6"/>
    </row>
    <row r="6" spans="1:14" s="1" customFormat="1" ht="21" x14ac:dyDescent="0.6">
      <c r="A6" s="27" t="s">
        <v>36</v>
      </c>
      <c r="B6" s="79">
        <v>45791</v>
      </c>
      <c r="C6" s="29">
        <v>15000</v>
      </c>
      <c r="D6" s="30" t="s">
        <v>9</v>
      </c>
      <c r="E6" s="31" t="s">
        <v>9</v>
      </c>
      <c r="F6" s="55">
        <v>0.34</v>
      </c>
      <c r="G6" s="31">
        <f t="shared" si="0"/>
        <v>5100</v>
      </c>
      <c r="H6" s="40">
        <v>4590</v>
      </c>
      <c r="I6" s="13"/>
      <c r="J6" s="17"/>
      <c r="K6" s="7"/>
      <c r="L6" s="6"/>
      <c r="M6" s="6"/>
      <c r="N6" s="6"/>
    </row>
    <row r="7" spans="1:14" s="1" customFormat="1" ht="21" x14ac:dyDescent="0.6">
      <c r="A7" s="27" t="s">
        <v>41</v>
      </c>
      <c r="B7" s="79">
        <v>45793</v>
      </c>
      <c r="C7" s="29">
        <v>3600</v>
      </c>
      <c r="D7" s="30" t="s">
        <v>9</v>
      </c>
      <c r="E7" s="31" t="s">
        <v>9</v>
      </c>
      <c r="F7" s="51">
        <v>0.25</v>
      </c>
      <c r="G7" s="31">
        <f t="shared" si="0"/>
        <v>900</v>
      </c>
      <c r="H7" s="40">
        <v>810</v>
      </c>
      <c r="I7" s="13"/>
      <c r="J7" s="17"/>
      <c r="K7" s="7"/>
      <c r="L7" s="6"/>
      <c r="M7" s="6"/>
      <c r="N7" s="6"/>
    </row>
    <row r="8" spans="1:14" s="1" customFormat="1" ht="21" x14ac:dyDescent="0.6">
      <c r="A8" s="27" t="s">
        <v>42</v>
      </c>
      <c r="B8" s="79">
        <v>45793</v>
      </c>
      <c r="C8" s="29">
        <v>27000</v>
      </c>
      <c r="D8" s="30" t="s">
        <v>9</v>
      </c>
      <c r="E8" s="31" t="s">
        <v>9</v>
      </c>
      <c r="F8" s="52">
        <v>1.5</v>
      </c>
      <c r="G8" s="31">
        <f t="shared" si="0"/>
        <v>40500</v>
      </c>
      <c r="H8" s="40">
        <v>38340</v>
      </c>
      <c r="I8" s="13"/>
      <c r="J8" s="17"/>
      <c r="K8" s="7"/>
      <c r="L8" s="6"/>
      <c r="M8" s="6"/>
      <c r="N8" s="6"/>
    </row>
    <row r="9" spans="1:14" s="1" customFormat="1" ht="21" x14ac:dyDescent="0.6">
      <c r="A9" s="27" t="s">
        <v>64</v>
      </c>
      <c r="B9" s="79">
        <v>45793</v>
      </c>
      <c r="C9" s="29">
        <v>8000</v>
      </c>
      <c r="D9" s="30" t="s">
        <v>9</v>
      </c>
      <c r="E9" s="31" t="s">
        <v>9</v>
      </c>
      <c r="F9" s="76">
        <v>0.93</v>
      </c>
      <c r="G9" s="31">
        <f t="shared" si="0"/>
        <v>7440</v>
      </c>
      <c r="H9" s="40">
        <v>6696</v>
      </c>
      <c r="I9" s="13"/>
      <c r="J9" s="17"/>
      <c r="K9" s="7"/>
      <c r="L9" s="6"/>
      <c r="M9" s="6"/>
      <c r="N9" s="6"/>
    </row>
    <row r="10" spans="1:14" s="1" customFormat="1" ht="21" x14ac:dyDescent="0.6">
      <c r="A10" s="27" t="s">
        <v>40</v>
      </c>
      <c r="B10" s="79">
        <v>45797</v>
      </c>
      <c r="C10" s="29">
        <v>30000</v>
      </c>
      <c r="D10" s="30" t="s">
        <v>9</v>
      </c>
      <c r="E10" s="31" t="s">
        <v>9</v>
      </c>
      <c r="F10" s="51">
        <v>0.08</v>
      </c>
      <c r="G10" s="31">
        <f t="shared" si="0"/>
        <v>2400</v>
      </c>
      <c r="H10" s="40">
        <v>2160</v>
      </c>
      <c r="I10" s="13"/>
      <c r="J10" s="17"/>
      <c r="K10" s="7"/>
      <c r="L10" s="6"/>
      <c r="M10" s="6"/>
      <c r="N10" s="6"/>
    </row>
    <row r="11" spans="1:14" s="1" customFormat="1" ht="21" x14ac:dyDescent="0.6">
      <c r="A11" s="27" t="s">
        <v>45</v>
      </c>
      <c r="B11" s="79">
        <v>45800</v>
      </c>
      <c r="C11" s="29">
        <v>1200</v>
      </c>
      <c r="D11" s="30" t="s">
        <v>9</v>
      </c>
      <c r="E11" s="31" t="s">
        <v>9</v>
      </c>
      <c r="F11" s="54">
        <v>0.48</v>
      </c>
      <c r="G11" s="31">
        <f t="shared" si="0"/>
        <v>576</v>
      </c>
      <c r="H11" s="40">
        <v>520.79999999999995</v>
      </c>
      <c r="I11" s="13"/>
      <c r="J11" s="2"/>
      <c r="K11" s="7"/>
      <c r="L11" s="6"/>
      <c r="M11" s="6"/>
      <c r="N11" s="6"/>
    </row>
    <row r="12" spans="1:14" s="1" customFormat="1" ht="21" x14ac:dyDescent="0.6">
      <c r="A12" s="27" t="s">
        <v>11</v>
      </c>
      <c r="B12" s="79">
        <v>45800</v>
      </c>
      <c r="C12" s="29">
        <v>4000</v>
      </c>
      <c r="D12" s="30" t="s">
        <v>9</v>
      </c>
      <c r="E12" s="31" t="s">
        <v>9</v>
      </c>
      <c r="F12" s="55">
        <v>0.28000000000000003</v>
      </c>
      <c r="G12" s="31">
        <f t="shared" si="0"/>
        <v>1120</v>
      </c>
      <c r="H12" s="40">
        <v>1008</v>
      </c>
      <c r="I12" s="13"/>
      <c r="J12" s="2"/>
      <c r="K12" s="7"/>
      <c r="L12" s="6"/>
      <c r="M12" s="6"/>
      <c r="N12" s="6"/>
    </row>
    <row r="13" spans="1:14" s="1" customFormat="1" ht="21" x14ac:dyDescent="0.6">
      <c r="A13" s="27" t="s">
        <v>43</v>
      </c>
      <c r="B13" s="79">
        <v>45800</v>
      </c>
      <c r="C13" s="29">
        <v>7200</v>
      </c>
      <c r="D13" s="30" t="s">
        <v>9</v>
      </c>
      <c r="E13" s="31" t="s">
        <v>9</v>
      </c>
      <c r="F13" s="37">
        <v>0.17499999999999999</v>
      </c>
      <c r="G13" s="31">
        <f t="shared" si="0"/>
        <v>1260</v>
      </c>
      <c r="H13" s="40">
        <v>1134</v>
      </c>
      <c r="I13" s="13"/>
      <c r="J13" s="17"/>
      <c r="K13" s="7"/>
      <c r="L13" s="6"/>
      <c r="M13" s="6"/>
      <c r="N13" s="6"/>
    </row>
    <row r="14" spans="1:14" s="1" customFormat="1" ht="21" x14ac:dyDescent="0.6">
      <c r="A14" s="27" t="s">
        <v>47</v>
      </c>
      <c r="B14" s="79">
        <v>45800</v>
      </c>
      <c r="C14" s="29">
        <v>105000</v>
      </c>
      <c r="D14" s="30" t="s">
        <v>9</v>
      </c>
      <c r="E14" s="31" t="s">
        <v>9</v>
      </c>
      <c r="F14" s="54">
        <v>0.111238</v>
      </c>
      <c r="G14" s="31">
        <v>11676</v>
      </c>
      <c r="H14" s="40">
        <v>10612.21</v>
      </c>
      <c r="I14" s="13"/>
      <c r="J14" s="2"/>
      <c r="K14" s="7"/>
      <c r="L14" s="6"/>
      <c r="M14" s="6"/>
      <c r="N14" s="6"/>
    </row>
    <row r="15" spans="1:14" s="1" customFormat="1" ht="21" x14ac:dyDescent="0.6">
      <c r="A15" s="27" t="s">
        <v>48</v>
      </c>
      <c r="B15" s="79">
        <v>45800</v>
      </c>
      <c r="C15" s="29">
        <v>1000</v>
      </c>
      <c r="D15" s="30" t="s">
        <v>9</v>
      </c>
      <c r="E15" s="31" t="s">
        <v>9</v>
      </c>
      <c r="F15" s="54">
        <v>0.27</v>
      </c>
      <c r="G15" s="31">
        <f>C15*F15</f>
        <v>270</v>
      </c>
      <c r="H15" s="40">
        <v>243</v>
      </c>
      <c r="I15" s="13"/>
      <c r="J15" s="2"/>
      <c r="K15" s="7"/>
      <c r="L15" s="6"/>
      <c r="M15" s="6"/>
      <c r="N15" s="6"/>
    </row>
    <row r="16" spans="1:14" s="1" customFormat="1" ht="21" x14ac:dyDescent="0.6">
      <c r="A16" s="27" t="s">
        <v>46</v>
      </c>
      <c r="B16" s="79">
        <v>45805</v>
      </c>
      <c r="C16" s="29">
        <v>9000</v>
      </c>
      <c r="D16" s="30" t="s">
        <v>9</v>
      </c>
      <c r="E16" s="31" t="s">
        <v>9</v>
      </c>
      <c r="F16" s="55">
        <v>7.4999999999999997E-2</v>
      </c>
      <c r="G16" s="31">
        <f>C16*F16</f>
        <v>675</v>
      </c>
      <c r="H16" s="40">
        <v>607.5</v>
      </c>
      <c r="I16" s="13"/>
      <c r="J16" s="2"/>
      <c r="K16" s="7"/>
      <c r="L16" s="6"/>
      <c r="M16" s="6"/>
      <c r="N16" s="6"/>
    </row>
    <row r="17" spans="1:14" s="1" customFormat="1" ht="21" x14ac:dyDescent="0.6">
      <c r="A17" s="27" t="s">
        <v>38</v>
      </c>
      <c r="B17" s="79">
        <v>45806</v>
      </c>
      <c r="C17" s="29">
        <v>6800</v>
      </c>
      <c r="D17" s="30" t="s">
        <v>9</v>
      </c>
      <c r="E17" s="31" t="s">
        <v>9</v>
      </c>
      <c r="F17" s="37">
        <v>0.23</v>
      </c>
      <c r="G17" s="31">
        <f>C17*F17</f>
        <v>1564</v>
      </c>
      <c r="H17" s="40">
        <v>1407.6000000000001</v>
      </c>
      <c r="I17" s="13"/>
      <c r="J17" s="17"/>
      <c r="K17" s="7"/>
      <c r="L17" s="6"/>
      <c r="M17" s="6"/>
      <c r="N17" s="6"/>
    </row>
    <row r="18" spans="1:14" s="1" customFormat="1" ht="21" x14ac:dyDescent="0.6">
      <c r="A18" s="27"/>
      <c r="B18" s="80"/>
      <c r="C18" s="29"/>
      <c r="D18" s="30"/>
      <c r="E18" s="31"/>
      <c r="F18" s="30"/>
      <c r="G18" s="31"/>
      <c r="H18" s="34">
        <f>SUM(H2:H17)</f>
        <v>131539.11000000002</v>
      </c>
      <c r="I18" s="13"/>
      <c r="J18" s="19"/>
      <c r="K18" s="7"/>
      <c r="L18" s="6"/>
      <c r="M18" s="6"/>
      <c r="N18" s="6"/>
    </row>
    <row r="19" spans="1:14" s="1" customFormat="1" ht="21" x14ac:dyDescent="0.6">
      <c r="A19" s="27" t="s">
        <v>40</v>
      </c>
      <c r="B19" s="80">
        <v>45792</v>
      </c>
      <c r="C19" s="29">
        <v>30000</v>
      </c>
      <c r="D19" s="30">
        <v>3.8</v>
      </c>
      <c r="E19" s="31">
        <v>114252.5</v>
      </c>
      <c r="F19" s="30">
        <v>1.97</v>
      </c>
      <c r="G19" s="31">
        <v>58969.1</v>
      </c>
      <c r="H19" s="32">
        <f>G19-E19</f>
        <v>-55283.4</v>
      </c>
      <c r="I19" s="13"/>
      <c r="J19" s="7"/>
      <c r="K19" s="7"/>
      <c r="L19" s="15"/>
      <c r="M19" s="15"/>
      <c r="N19" s="6"/>
    </row>
    <row r="20" spans="1:14" s="1" customFormat="1" ht="21" x14ac:dyDescent="0.6">
      <c r="A20" s="26"/>
      <c r="B20" s="80"/>
      <c r="C20" s="29"/>
      <c r="D20" s="33"/>
      <c r="E20" s="32">
        <f>SUM(E19:E19)</f>
        <v>114252.5</v>
      </c>
      <c r="F20" s="30"/>
      <c r="G20" s="32">
        <f>SUM(G19:G19)</f>
        <v>58969.1</v>
      </c>
      <c r="H20" s="44">
        <f>SUM(H19:H19)</f>
        <v>-55283.4</v>
      </c>
      <c r="I20" s="13"/>
      <c r="J20" s="7"/>
      <c r="K20" s="7"/>
      <c r="L20" s="15"/>
      <c r="M20" s="15"/>
      <c r="N20" s="6"/>
    </row>
    <row r="21" spans="1:14" s="1" customFormat="1" ht="21" x14ac:dyDescent="0.6">
      <c r="A21" s="26"/>
      <c r="B21" s="80"/>
      <c r="C21" s="29"/>
      <c r="D21" s="33"/>
      <c r="E21" s="32"/>
      <c r="F21" s="30"/>
      <c r="G21" s="32" t="s">
        <v>12</v>
      </c>
      <c r="H21" s="34">
        <f>H18+H20</f>
        <v>76255.710000000021</v>
      </c>
      <c r="I21" s="13" t="s">
        <v>12</v>
      </c>
      <c r="J21" s="7">
        <v>-39964.590000000004</v>
      </c>
      <c r="K21" s="7"/>
      <c r="L21" s="15"/>
      <c r="M21" s="15"/>
      <c r="N21" s="6"/>
    </row>
    <row r="22" spans="1:14" s="1" customFormat="1" ht="21" x14ac:dyDescent="0.6">
      <c r="A22" s="26"/>
      <c r="B22" s="80"/>
      <c r="C22" s="29"/>
      <c r="D22" s="33"/>
      <c r="E22" s="32"/>
      <c r="F22" s="30"/>
      <c r="G22" s="32" t="s">
        <v>16</v>
      </c>
      <c r="H22" s="34">
        <v>-162547.95474799996</v>
      </c>
      <c r="I22" s="13" t="s">
        <v>16</v>
      </c>
      <c r="J22" s="7">
        <v>-122583.36474799996</v>
      </c>
      <c r="K22" s="7"/>
      <c r="L22" s="15"/>
      <c r="M22" s="15"/>
      <c r="N22" s="6"/>
    </row>
    <row r="23" spans="1:14" s="1" customFormat="1" ht="21" x14ac:dyDescent="0.6">
      <c r="A23" s="26"/>
      <c r="B23" s="80"/>
      <c r="C23" s="29"/>
      <c r="D23" s="33"/>
      <c r="E23" s="32"/>
      <c r="F23" s="30"/>
      <c r="G23" s="32" t="s">
        <v>30</v>
      </c>
      <c r="H23" s="34">
        <f>H21+H22</f>
        <v>-86292.244747999939</v>
      </c>
      <c r="I23" s="13" t="s">
        <v>30</v>
      </c>
      <c r="J23" s="7">
        <v>-162547.95474799996</v>
      </c>
      <c r="K23" s="7"/>
      <c r="L23" s="15"/>
      <c r="M23" s="15"/>
      <c r="N23" s="6"/>
    </row>
    <row r="24" spans="1:14" s="1" customFormat="1" ht="21" x14ac:dyDescent="0.6">
      <c r="A24" s="26"/>
      <c r="B24" s="80"/>
      <c r="C24" s="29"/>
      <c r="D24" s="33"/>
      <c r="E24" s="32"/>
      <c r="F24" s="30"/>
      <c r="G24" s="32" t="s">
        <v>13</v>
      </c>
      <c r="H24" s="7">
        <v>327260</v>
      </c>
      <c r="I24" s="13" t="s">
        <v>13</v>
      </c>
      <c r="J24" s="7">
        <v>281390</v>
      </c>
      <c r="K24" s="7"/>
      <c r="L24" s="15"/>
      <c r="M24" s="15"/>
      <c r="N24" s="6"/>
    </row>
    <row r="25" spans="1:14" s="1" customFormat="1" ht="21" x14ac:dyDescent="0.6">
      <c r="A25" s="26"/>
      <c r="B25" s="80"/>
      <c r="C25" s="29"/>
      <c r="D25" s="33"/>
      <c r="E25" s="32"/>
      <c r="F25" s="30"/>
      <c r="G25" s="32" t="s">
        <v>49</v>
      </c>
      <c r="H25" s="35">
        <v>9400</v>
      </c>
      <c r="I25" s="13" t="s">
        <v>31</v>
      </c>
      <c r="J25" s="7">
        <v>45870</v>
      </c>
      <c r="K25" s="7"/>
      <c r="L25" s="15"/>
      <c r="M25" s="15"/>
      <c r="N25" s="6"/>
    </row>
    <row r="26" spans="1:14" s="1" customFormat="1" ht="21" x14ac:dyDescent="0.6">
      <c r="A26" s="26"/>
      <c r="B26" s="80"/>
      <c r="C26" s="29"/>
      <c r="D26" s="33"/>
      <c r="E26" s="32"/>
      <c r="F26" s="30"/>
      <c r="G26" s="32" t="s">
        <v>14</v>
      </c>
      <c r="H26" s="41">
        <f>H24+H25</f>
        <v>336660</v>
      </c>
      <c r="I26" s="13" t="s">
        <v>14</v>
      </c>
      <c r="J26" s="7">
        <v>327260</v>
      </c>
      <c r="K26" s="7"/>
      <c r="L26" s="15"/>
      <c r="M26" s="15"/>
      <c r="N26" s="6"/>
    </row>
    <row r="27" spans="1:14" s="1" customFormat="1" ht="21" x14ac:dyDescent="0.6">
      <c r="A27" s="5"/>
      <c r="B27" s="81"/>
      <c r="C27" s="8"/>
      <c r="D27" s="9"/>
      <c r="E27" s="7"/>
      <c r="F27" s="10"/>
      <c r="G27" s="32" t="s">
        <v>15</v>
      </c>
      <c r="H27" s="46">
        <f>H23-H26</f>
        <v>-422952.24474799994</v>
      </c>
      <c r="I27" s="13" t="s">
        <v>15</v>
      </c>
      <c r="J27" s="7">
        <v>-489807.95474799996</v>
      </c>
      <c r="K27" s="7"/>
      <c r="L27" s="15"/>
      <c r="M27" s="15"/>
      <c r="N27" s="6"/>
    </row>
    <row r="28" spans="1:14" s="1" customFormat="1" ht="21" x14ac:dyDescent="0.6">
      <c r="A28" s="5"/>
      <c r="B28" s="81"/>
      <c r="C28" s="8"/>
      <c r="D28" s="9"/>
      <c r="E28" s="7"/>
      <c r="F28" s="10"/>
      <c r="G28" s="38" t="s">
        <v>32</v>
      </c>
      <c r="H28" s="38">
        <v>57000</v>
      </c>
      <c r="I28" s="13" t="s">
        <v>32</v>
      </c>
      <c r="J28" s="7">
        <v>57000</v>
      </c>
      <c r="K28" s="7"/>
      <c r="L28" s="15"/>
      <c r="M28" s="15"/>
      <c r="N28" s="6"/>
    </row>
    <row r="29" spans="1:14" s="1" customFormat="1" ht="21" x14ac:dyDescent="0.6">
      <c r="A29" s="6"/>
      <c r="B29" s="81"/>
      <c r="C29" s="8"/>
      <c r="D29" s="10"/>
      <c r="E29" s="14"/>
      <c r="F29" s="10"/>
      <c r="G29" s="38" t="s">
        <v>33</v>
      </c>
      <c r="H29" s="39">
        <f>H27+H28</f>
        <v>-365952.24474799994</v>
      </c>
      <c r="I29" s="13" t="s">
        <v>33</v>
      </c>
      <c r="J29" s="7">
        <v>-432807.95474799996</v>
      </c>
      <c r="K29" s="7"/>
      <c r="L29" s="15"/>
      <c r="M29" s="15"/>
      <c r="N29" s="7"/>
    </row>
    <row r="30" spans="1:14" x14ac:dyDescent="0.3">
      <c r="K30" s="7"/>
      <c r="N30" s="13"/>
    </row>
    <row r="31" spans="1:14" ht="15.6" customHeight="1" x14ac:dyDescent="0.3">
      <c r="K31" s="7"/>
    </row>
    <row r="32" spans="1:14" x14ac:dyDescent="0.3">
      <c r="K32" s="7"/>
      <c r="M32" s="7"/>
    </row>
    <row r="33" spans="11:13" x14ac:dyDescent="0.3">
      <c r="M33" s="7"/>
    </row>
    <row r="34" spans="11:13" x14ac:dyDescent="0.3">
      <c r="M34" s="7"/>
    </row>
    <row r="35" spans="11:13" x14ac:dyDescent="0.3">
      <c r="K35" s="7"/>
    </row>
  </sheetData>
  <sheetProtection selectLockedCells="1" selectUnlockedCells="1"/>
  <sortState xmlns:xlrd2="http://schemas.microsoft.com/office/spreadsheetml/2017/richdata2" ref="A2:N17">
    <sortCondition ref="B2:B17"/>
    <sortCondition ref="A2:A1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CE69-5C67-4DF2-B5BE-CD5590D6A395}">
  <dimension ref="A1:N22"/>
  <sheetViews>
    <sheetView workbookViewId="0">
      <pane ySplit="1" topLeftCell="A3" activePane="bottomLeft" state="frozen"/>
      <selection pane="bottomLeft" activeCell="G8" sqref="G8:H16"/>
    </sheetView>
  </sheetViews>
  <sheetFormatPr defaultColWidth="8.625" defaultRowHeight="13.8" x14ac:dyDescent="0.3"/>
  <cols>
    <col min="1" max="1" width="10.875" style="5" bestFit="1" customWidth="1"/>
    <col min="2" max="2" width="12.625" style="12" bestFit="1" customWidth="1"/>
    <col min="3" max="3" width="9.25" style="8" bestFit="1" customWidth="1"/>
    <col min="4" max="4" width="7.25" style="9" customWidth="1"/>
    <col min="5" max="5" width="12.75" style="7" bestFit="1" customWidth="1"/>
    <col min="6" max="6" width="9.25" style="10" bestFit="1" customWidth="1"/>
    <col min="7" max="7" width="15.875" style="7" bestFit="1" customWidth="1"/>
    <col min="8" max="8" width="14.5" style="7" bestFit="1" customWidth="1"/>
    <col min="9" max="9" width="8.25" style="11" customWidth="1"/>
    <col min="10" max="10" width="10.625" style="7" bestFit="1" customWidth="1"/>
    <col min="11" max="11" width="12.875" style="6" bestFit="1" customWidth="1"/>
    <col min="12" max="12" width="12.87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25</v>
      </c>
      <c r="B2" s="28">
        <v>45769</v>
      </c>
      <c r="C2" s="29">
        <v>600</v>
      </c>
      <c r="D2" s="30" t="s">
        <v>9</v>
      </c>
      <c r="E2" s="31" t="s">
        <v>9</v>
      </c>
      <c r="F2" s="37">
        <v>2.5</v>
      </c>
      <c r="G2" s="31">
        <f>C2*F2</f>
        <v>1500</v>
      </c>
      <c r="H2" s="32">
        <f>G2*0.9</f>
        <v>1350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26</v>
      </c>
      <c r="B3" s="28">
        <v>45771</v>
      </c>
      <c r="C3" s="29">
        <v>6000</v>
      </c>
      <c r="D3" s="30" t="s">
        <v>9</v>
      </c>
      <c r="E3" s="31" t="s">
        <v>9</v>
      </c>
      <c r="F3" s="37">
        <v>0.5</v>
      </c>
      <c r="G3" s="31">
        <f>C3*F3</f>
        <v>3000</v>
      </c>
      <c r="H3" s="32">
        <f>G3*0.9</f>
        <v>2700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35</v>
      </c>
      <c r="B4" s="28">
        <v>45777</v>
      </c>
      <c r="C4" s="29">
        <v>4200</v>
      </c>
      <c r="D4" s="30" t="s">
        <v>9</v>
      </c>
      <c r="E4" s="31" t="s">
        <v>9</v>
      </c>
      <c r="F4" s="37">
        <v>0.28000000000000003</v>
      </c>
      <c r="G4" s="31">
        <f>C4*F4</f>
        <v>1176</v>
      </c>
      <c r="H4" s="32">
        <f>G4*0.9</f>
        <v>1058.4000000000001</v>
      </c>
      <c r="I4" s="11"/>
      <c r="J4" s="17"/>
      <c r="K4" s="7"/>
      <c r="L4" s="6"/>
      <c r="M4" s="6"/>
      <c r="N4" s="6"/>
    </row>
    <row r="5" spans="1:14" s="1" customFormat="1" ht="21" x14ac:dyDescent="0.6">
      <c r="A5" s="27"/>
      <c r="B5" s="28"/>
      <c r="C5" s="29"/>
      <c r="D5" s="30"/>
      <c r="E5" s="31"/>
      <c r="F5" s="30"/>
      <c r="G5" s="31"/>
      <c r="H5" s="34">
        <f>SUM(H2:H4)</f>
        <v>5108.3999999999996</v>
      </c>
      <c r="I5" s="11"/>
      <c r="J5" s="19"/>
      <c r="K5" s="7"/>
      <c r="L5" s="6"/>
      <c r="M5" s="6"/>
      <c r="N5" s="6"/>
    </row>
    <row r="6" spans="1:14" s="1" customFormat="1" ht="21" x14ac:dyDescent="0.6">
      <c r="A6" s="27" t="s">
        <v>39</v>
      </c>
      <c r="B6" s="28">
        <v>45757</v>
      </c>
      <c r="C6" s="29">
        <v>1000</v>
      </c>
      <c r="D6" s="30">
        <v>61.5</v>
      </c>
      <c r="E6" s="31">
        <v>61636.22</v>
      </c>
      <c r="F6" s="30">
        <v>16.600000000000001</v>
      </c>
      <c r="G6" s="31">
        <v>16563.23</v>
      </c>
      <c r="H6" s="50">
        <f t="shared" ref="H6" si="0">G6-E6</f>
        <v>-45072.990000000005</v>
      </c>
      <c r="I6" s="11"/>
      <c r="J6" s="7"/>
      <c r="K6" s="7"/>
      <c r="L6" s="15"/>
      <c r="M6" s="15"/>
      <c r="N6" s="6"/>
    </row>
    <row r="7" spans="1:14" s="1" customFormat="1" ht="21" x14ac:dyDescent="0.6">
      <c r="A7" s="26"/>
      <c r="B7" s="28"/>
      <c r="C7" s="29"/>
      <c r="D7" s="33"/>
      <c r="E7" s="32">
        <f>SUM(E6:E6)</f>
        <v>61636.22</v>
      </c>
      <c r="F7" s="30"/>
      <c r="G7" s="32">
        <f>SUM(G6:G6)</f>
        <v>16563.23</v>
      </c>
      <c r="H7" s="34">
        <f>SUM(H6:H6)</f>
        <v>-45072.990000000005</v>
      </c>
      <c r="I7" s="11"/>
      <c r="J7" s="7"/>
      <c r="K7" s="7"/>
      <c r="L7" s="15"/>
      <c r="M7" s="15"/>
      <c r="N7" s="6"/>
    </row>
    <row r="8" spans="1:14" s="1" customFormat="1" ht="21" x14ac:dyDescent="0.6">
      <c r="A8" s="26"/>
      <c r="B8" s="28"/>
      <c r="C8" s="29"/>
      <c r="D8" s="33"/>
      <c r="E8" s="32"/>
      <c r="F8" s="30"/>
      <c r="G8" s="32" t="s">
        <v>12</v>
      </c>
      <c r="H8" s="34">
        <f>H5+H7</f>
        <v>-39964.590000000004</v>
      </c>
      <c r="I8" s="11"/>
      <c r="J8" s="7" t="s">
        <v>12</v>
      </c>
      <c r="K8" s="7">
        <v>34655.910000000003</v>
      </c>
      <c r="L8" s="15">
        <f t="shared" ref="L8:L12" si="1">H8-K8</f>
        <v>-74620.5</v>
      </c>
      <c r="M8" s="15"/>
      <c r="N8" s="6"/>
    </row>
    <row r="9" spans="1:14" s="1" customFormat="1" ht="21" x14ac:dyDescent="0.6">
      <c r="A9" s="26"/>
      <c r="B9" s="28"/>
      <c r="C9" s="29"/>
      <c r="D9" s="33"/>
      <c r="E9" s="32"/>
      <c r="F9" s="30"/>
      <c r="G9" s="32" t="s">
        <v>16</v>
      </c>
      <c r="H9" s="7">
        <v>-122583.36474799996</v>
      </c>
      <c r="I9" s="11"/>
      <c r="J9" s="7" t="s">
        <v>16</v>
      </c>
      <c r="K9" s="7">
        <v>-157239.27474799997</v>
      </c>
      <c r="L9" s="15">
        <f t="shared" si="1"/>
        <v>34655.910000000003</v>
      </c>
      <c r="M9" s="15"/>
      <c r="N9" s="6"/>
    </row>
    <row r="10" spans="1:14" s="1" customFormat="1" ht="21" x14ac:dyDescent="0.6">
      <c r="A10" s="26"/>
      <c r="B10" s="28"/>
      <c r="C10" s="29"/>
      <c r="D10" s="33"/>
      <c r="E10" s="32"/>
      <c r="F10" s="30"/>
      <c r="G10" s="32" t="s">
        <v>30</v>
      </c>
      <c r="H10" s="34">
        <f>H8+H9</f>
        <v>-162547.95474799996</v>
      </c>
      <c r="I10" s="11"/>
      <c r="J10" s="7" t="s">
        <v>30</v>
      </c>
      <c r="K10" s="7">
        <v>-122583.36474799996</v>
      </c>
      <c r="L10" s="15">
        <f t="shared" si="1"/>
        <v>-39964.589999999997</v>
      </c>
      <c r="M10" s="15"/>
      <c r="N10" s="6"/>
    </row>
    <row r="11" spans="1:14" s="1" customFormat="1" ht="21" x14ac:dyDescent="0.6">
      <c r="A11" s="26"/>
      <c r="B11" s="28"/>
      <c r="C11" s="29"/>
      <c r="D11" s="33"/>
      <c r="E11" s="32"/>
      <c r="F11" s="30"/>
      <c r="G11" s="32" t="s">
        <v>13</v>
      </c>
      <c r="H11" s="7">
        <v>281390</v>
      </c>
      <c r="I11" s="11"/>
      <c r="J11" s="7" t="s">
        <v>13</v>
      </c>
      <c r="K11" s="7">
        <v>102430</v>
      </c>
      <c r="L11" s="15">
        <f t="shared" si="1"/>
        <v>178960</v>
      </c>
      <c r="M11" s="15"/>
      <c r="N11" s="6"/>
    </row>
    <row r="12" spans="1:14" s="1" customFormat="1" ht="21" x14ac:dyDescent="0.6">
      <c r="A12" s="26"/>
      <c r="B12" s="28"/>
      <c r="C12" s="29"/>
      <c r="D12" s="33"/>
      <c r="E12" s="32"/>
      <c r="F12" s="30"/>
      <c r="G12" s="32" t="s">
        <v>31</v>
      </c>
      <c r="H12" s="35">
        <v>45870</v>
      </c>
      <c r="I12" s="11"/>
      <c r="J12" s="7" t="s">
        <v>24</v>
      </c>
      <c r="K12" s="7">
        <v>178960</v>
      </c>
      <c r="L12" s="15">
        <f t="shared" si="1"/>
        <v>-133090</v>
      </c>
      <c r="M12" s="15"/>
      <c r="N12" s="6"/>
    </row>
    <row r="13" spans="1:14" s="1" customFormat="1" ht="21" x14ac:dyDescent="0.6">
      <c r="A13" s="26"/>
      <c r="B13" s="28"/>
      <c r="C13" s="29"/>
      <c r="D13" s="33"/>
      <c r="E13" s="32"/>
      <c r="F13" s="30"/>
      <c r="G13" s="32" t="s">
        <v>14</v>
      </c>
      <c r="H13" s="34">
        <f>H11+H12</f>
        <v>327260</v>
      </c>
      <c r="I13" s="11"/>
      <c r="J13" s="7" t="s">
        <v>14</v>
      </c>
      <c r="K13" s="7">
        <v>281390</v>
      </c>
      <c r="L13" s="15">
        <f>H13-K13</f>
        <v>45870</v>
      </c>
      <c r="M13" s="15"/>
      <c r="N13" s="6"/>
    </row>
    <row r="14" spans="1:14" s="1" customFormat="1" ht="21" x14ac:dyDescent="0.6">
      <c r="A14" s="5"/>
      <c r="B14" s="12"/>
      <c r="C14" s="8"/>
      <c r="D14" s="9"/>
      <c r="E14" s="7"/>
      <c r="F14" s="10"/>
      <c r="G14" s="32" t="s">
        <v>15</v>
      </c>
      <c r="H14" s="45">
        <f>H10-H13</f>
        <v>-489807.95474799996</v>
      </c>
      <c r="I14" s="11"/>
      <c r="J14" s="7" t="s">
        <v>15</v>
      </c>
      <c r="K14" s="7">
        <v>-403973.36474799993</v>
      </c>
      <c r="L14" s="15">
        <f t="shared" ref="L14:L16" si="2">H14-K14</f>
        <v>-85834.590000000026</v>
      </c>
      <c r="M14" s="15"/>
      <c r="N14" s="6"/>
    </row>
    <row r="15" spans="1:14" s="1" customFormat="1" ht="21" x14ac:dyDescent="0.6">
      <c r="A15" s="5"/>
      <c r="B15" s="12"/>
      <c r="C15" s="8"/>
      <c r="D15" s="9"/>
      <c r="E15" s="7"/>
      <c r="F15" s="10"/>
      <c r="G15" s="38" t="s">
        <v>32</v>
      </c>
      <c r="H15" s="38">
        <v>57000</v>
      </c>
      <c r="I15" s="11"/>
      <c r="J15" s="7" t="s">
        <v>32</v>
      </c>
      <c r="K15" s="7">
        <v>57000</v>
      </c>
      <c r="L15" s="15">
        <f t="shared" si="2"/>
        <v>0</v>
      </c>
      <c r="M15" s="15"/>
      <c r="N15" s="6"/>
    </row>
    <row r="16" spans="1:14" s="1" customFormat="1" ht="21" x14ac:dyDescent="0.6">
      <c r="A16" s="6"/>
      <c r="B16" s="12"/>
      <c r="C16" s="8"/>
      <c r="D16" s="10"/>
      <c r="E16" s="14"/>
      <c r="F16" s="10"/>
      <c r="G16" s="38" t="s">
        <v>33</v>
      </c>
      <c r="H16" s="39">
        <f>H14+H15</f>
        <v>-432807.95474799996</v>
      </c>
      <c r="I16" s="11"/>
      <c r="J16" s="7" t="s">
        <v>33</v>
      </c>
      <c r="K16" s="7">
        <v>-346973.36474799993</v>
      </c>
      <c r="L16" s="15">
        <f t="shared" si="2"/>
        <v>-85834.590000000026</v>
      </c>
      <c r="M16" s="15"/>
      <c r="N16" s="7"/>
    </row>
    <row r="17" spans="9:14" x14ac:dyDescent="0.3">
      <c r="I17" s="7"/>
      <c r="K17" s="7"/>
      <c r="N17" s="13"/>
    </row>
    <row r="18" spans="9:14" ht="15.6" customHeight="1" x14ac:dyDescent="0.3">
      <c r="K18" s="7"/>
    </row>
    <row r="19" spans="9:14" x14ac:dyDescent="0.3">
      <c r="K19" s="7"/>
      <c r="M19" s="7"/>
    </row>
    <row r="20" spans="9:14" x14ac:dyDescent="0.3">
      <c r="M20" s="7"/>
    </row>
    <row r="21" spans="9:14" x14ac:dyDescent="0.3">
      <c r="M21" s="7"/>
    </row>
    <row r="22" spans="9:14" x14ac:dyDescent="0.3">
      <c r="K22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17B5-9CE8-46BD-8B22-71F5AA3AD105}">
  <dimension ref="A1:L20"/>
  <sheetViews>
    <sheetView topLeftCell="A7" workbookViewId="0">
      <selection activeCell="G12" sqref="G12:H20"/>
    </sheetView>
  </sheetViews>
  <sheetFormatPr defaultColWidth="8.625" defaultRowHeight="13.8" x14ac:dyDescent="0.3"/>
  <cols>
    <col min="1" max="1" width="9.875" style="5" bestFit="1" customWidth="1"/>
    <col min="2" max="2" width="14.625" style="12" customWidth="1"/>
    <col min="3" max="3" width="8.375" style="8" customWidth="1"/>
    <col min="4" max="4" width="7.25" style="9" customWidth="1"/>
    <col min="5" max="5" width="14.75" style="7" customWidth="1"/>
    <col min="6" max="6" width="8.375" style="49" customWidth="1"/>
    <col min="7" max="7" width="14.75" style="7" customWidth="1"/>
    <col min="8" max="8" width="14.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2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73" t="s">
        <v>5</v>
      </c>
      <c r="G1" s="24" t="s">
        <v>6</v>
      </c>
      <c r="H1" s="26" t="s">
        <v>7</v>
      </c>
      <c r="I1" s="16"/>
      <c r="J1" s="16"/>
      <c r="K1" s="5"/>
    </row>
    <row r="2" spans="1:12" s="1" customFormat="1" ht="19.95" customHeight="1" x14ac:dyDescent="0.6">
      <c r="A2" s="27" t="s">
        <v>18</v>
      </c>
      <c r="B2" s="28">
        <v>45722</v>
      </c>
      <c r="C2" s="29">
        <v>35000</v>
      </c>
      <c r="D2" s="30" t="s">
        <v>9</v>
      </c>
      <c r="E2" s="31" t="s">
        <v>9</v>
      </c>
      <c r="F2" s="54">
        <v>0.22220000000000001</v>
      </c>
      <c r="G2" s="31">
        <f t="shared" ref="G2:G8" si="0">C2*F2</f>
        <v>7777</v>
      </c>
      <c r="H2" s="32">
        <f>G2*0.9</f>
        <v>6999.3</v>
      </c>
      <c r="I2" s="15"/>
      <c r="J2" s="15"/>
      <c r="K2" s="6"/>
    </row>
    <row r="3" spans="1:12" s="1" customFormat="1" ht="19.95" customHeight="1" x14ac:dyDescent="0.6">
      <c r="A3" s="27" t="s">
        <v>19</v>
      </c>
      <c r="B3" s="28">
        <v>45728</v>
      </c>
      <c r="C3" s="29">
        <v>75000</v>
      </c>
      <c r="D3" s="30" t="s">
        <v>9</v>
      </c>
      <c r="E3" s="31" t="s">
        <v>9</v>
      </c>
      <c r="F3" s="55">
        <v>0.20499999999999999</v>
      </c>
      <c r="G3" s="31">
        <f t="shared" si="0"/>
        <v>15374.999999999998</v>
      </c>
      <c r="H3" s="32">
        <f>G3*0.9</f>
        <v>13837.499999999998</v>
      </c>
      <c r="I3" s="15"/>
      <c r="J3" s="15"/>
      <c r="K3" s="6"/>
    </row>
    <row r="4" spans="1:12" s="1" customFormat="1" ht="19.95" customHeight="1" x14ac:dyDescent="0.6">
      <c r="A4" s="27" t="s">
        <v>20</v>
      </c>
      <c r="B4" s="28">
        <v>45733</v>
      </c>
      <c r="C4" s="29">
        <v>55000</v>
      </c>
      <c r="D4" s="30" t="s">
        <v>9</v>
      </c>
      <c r="E4" s="31" t="s">
        <v>9</v>
      </c>
      <c r="F4" s="54">
        <v>9.8699999999999996E-2</v>
      </c>
      <c r="G4" s="31">
        <f t="shared" si="0"/>
        <v>5428.5</v>
      </c>
      <c r="H4" s="32">
        <f>G4*0.9</f>
        <v>4885.6500000000005</v>
      </c>
      <c r="I4" s="15"/>
      <c r="J4" s="15"/>
      <c r="K4" s="6"/>
    </row>
    <row r="5" spans="1:12" s="1" customFormat="1" ht="19.95" customHeight="1" x14ac:dyDescent="0.6">
      <c r="A5" s="27" t="s">
        <v>8</v>
      </c>
      <c r="B5" s="28">
        <v>45733</v>
      </c>
      <c r="C5" s="29">
        <v>20000</v>
      </c>
      <c r="D5" s="30" t="s">
        <v>9</v>
      </c>
      <c r="E5" s="31" t="s">
        <v>9</v>
      </c>
      <c r="F5" s="55">
        <v>0.11890000000000001</v>
      </c>
      <c r="G5" s="31">
        <f t="shared" si="0"/>
        <v>2378</v>
      </c>
      <c r="H5" s="32">
        <f>G5</f>
        <v>2378</v>
      </c>
      <c r="I5" s="15"/>
      <c r="J5" s="15"/>
      <c r="K5" s="6"/>
    </row>
    <row r="6" spans="1:12" s="1" customFormat="1" ht="19.95" customHeight="1" x14ac:dyDescent="0.6">
      <c r="A6" s="27" t="s">
        <v>21</v>
      </c>
      <c r="B6" s="28">
        <v>45735</v>
      </c>
      <c r="C6" s="29">
        <v>20000</v>
      </c>
      <c r="D6" s="30" t="s">
        <v>9</v>
      </c>
      <c r="E6" s="31" t="s">
        <v>9</v>
      </c>
      <c r="F6" s="55">
        <v>0.1358</v>
      </c>
      <c r="G6" s="31">
        <f t="shared" si="0"/>
        <v>2716</v>
      </c>
      <c r="H6" s="32">
        <f>G6*0.9</f>
        <v>2444.4</v>
      </c>
      <c r="I6" s="15"/>
      <c r="J6" s="15"/>
      <c r="K6" s="6"/>
    </row>
    <row r="7" spans="1:12" s="1" customFormat="1" ht="19.95" customHeight="1" x14ac:dyDescent="0.6">
      <c r="A7" s="27" t="s">
        <v>22</v>
      </c>
      <c r="B7" s="28">
        <v>45737</v>
      </c>
      <c r="C7" s="29">
        <v>12500</v>
      </c>
      <c r="D7" s="30" t="s">
        <v>9</v>
      </c>
      <c r="E7" s="31" t="s">
        <v>9</v>
      </c>
      <c r="F7" s="37">
        <v>0.215</v>
      </c>
      <c r="G7" s="31">
        <f t="shared" si="0"/>
        <v>2687.5</v>
      </c>
      <c r="H7" s="32">
        <f>G7*0.9</f>
        <v>2418.75</v>
      </c>
      <c r="I7" s="15"/>
      <c r="J7" s="15"/>
      <c r="K7" s="6"/>
    </row>
    <row r="8" spans="1:12" s="1" customFormat="1" ht="19.95" customHeight="1" x14ac:dyDescent="0.6">
      <c r="A8" s="27" t="s">
        <v>23</v>
      </c>
      <c r="B8" s="28">
        <v>45744</v>
      </c>
      <c r="C8" s="29">
        <v>50000</v>
      </c>
      <c r="D8" s="30" t="s">
        <v>9</v>
      </c>
      <c r="E8" s="31" t="s">
        <v>9</v>
      </c>
      <c r="F8" s="54">
        <v>5.8200000000000002E-2</v>
      </c>
      <c r="G8" s="31">
        <f t="shared" si="0"/>
        <v>2910</v>
      </c>
      <c r="H8" s="32">
        <f>G8*0.9</f>
        <v>2619</v>
      </c>
      <c r="I8" s="15"/>
      <c r="J8" s="15"/>
      <c r="K8" s="6"/>
    </row>
    <row r="9" spans="1:12" s="1" customFormat="1" ht="19.95" customHeight="1" x14ac:dyDescent="0.6">
      <c r="A9" s="27"/>
      <c r="B9" s="28"/>
      <c r="C9" s="29"/>
      <c r="D9" s="30"/>
      <c r="E9" s="31"/>
      <c r="F9" s="37"/>
      <c r="G9" s="31"/>
      <c r="H9" s="32">
        <f>SUM(H2:H8)</f>
        <v>35582.600000000006</v>
      </c>
      <c r="I9" s="15"/>
      <c r="J9" s="15"/>
      <c r="K9" s="6"/>
    </row>
    <row r="10" spans="1:12" s="1" customFormat="1" ht="19.95" customHeight="1" x14ac:dyDescent="0.6">
      <c r="A10" s="27" t="s">
        <v>44</v>
      </c>
      <c r="B10" s="28">
        <v>45719</v>
      </c>
      <c r="C10" s="29">
        <v>10000</v>
      </c>
      <c r="D10" s="30">
        <v>2.9</v>
      </c>
      <c r="E10" s="31">
        <v>29064.23</v>
      </c>
      <c r="F10" s="37">
        <v>2.82</v>
      </c>
      <c r="G10" s="31">
        <v>28137.54</v>
      </c>
      <c r="H10" s="32">
        <f t="shared" ref="H10" si="1">G10-E10</f>
        <v>-926.68999999999869</v>
      </c>
      <c r="I10" s="15"/>
      <c r="J10" s="15"/>
      <c r="K10" s="6"/>
    </row>
    <row r="11" spans="1:12" ht="19.95" customHeight="1" x14ac:dyDescent="0.3">
      <c r="A11" s="26"/>
      <c r="B11" s="28"/>
      <c r="C11" s="29"/>
      <c r="D11" s="33"/>
      <c r="E11" s="32">
        <f>SUM(E10:E10)</f>
        <v>29064.23</v>
      </c>
      <c r="F11" s="37"/>
      <c r="G11" s="32">
        <f>SUM(G10:G10)</f>
        <v>28137.54</v>
      </c>
      <c r="H11" s="32">
        <f>SUM(H10:H10)</f>
        <v>-926.68999999999869</v>
      </c>
      <c r="I11" s="15"/>
      <c r="J11" s="15"/>
      <c r="K11" s="15"/>
      <c r="L11" s="6"/>
    </row>
    <row r="12" spans="1:12" ht="19.95" customHeight="1" x14ac:dyDescent="0.3">
      <c r="A12" s="26"/>
      <c r="B12" s="28"/>
      <c r="C12" s="29"/>
      <c r="D12" s="33"/>
      <c r="E12" s="32"/>
      <c r="F12" s="37"/>
      <c r="G12" s="32" t="s">
        <v>12</v>
      </c>
      <c r="H12" s="34">
        <f>H9+H11</f>
        <v>34655.910000000003</v>
      </c>
      <c r="J12" s="66"/>
    </row>
    <row r="13" spans="1:12" ht="19.95" customHeight="1" x14ac:dyDescent="0.3">
      <c r="A13" s="26"/>
      <c r="B13" s="28"/>
      <c r="C13" s="29"/>
      <c r="D13" s="33"/>
      <c r="E13" s="32"/>
      <c r="F13" s="37"/>
      <c r="G13" s="32" t="s">
        <v>16</v>
      </c>
      <c r="H13" s="32">
        <v>-157239.27474799997</v>
      </c>
      <c r="I13" s="15"/>
      <c r="J13" s="66"/>
      <c r="L13" s="6"/>
    </row>
    <row r="14" spans="1:12" ht="19.95" customHeight="1" x14ac:dyDescent="0.3">
      <c r="A14" s="26"/>
      <c r="B14" s="28"/>
      <c r="C14" s="29"/>
      <c r="D14" s="33"/>
      <c r="E14" s="32"/>
      <c r="F14" s="37"/>
      <c r="G14" s="66" t="s">
        <v>30</v>
      </c>
      <c r="H14" s="41">
        <f>SUM(H12,H13)</f>
        <v>-122583.36474799996</v>
      </c>
      <c r="I14" s="15"/>
      <c r="J14" s="66"/>
      <c r="L14" s="75"/>
    </row>
    <row r="15" spans="1:12" ht="19.95" customHeight="1" x14ac:dyDescent="0.3">
      <c r="A15" s="26"/>
      <c r="B15" s="28"/>
      <c r="C15" s="29"/>
      <c r="D15" s="33"/>
      <c r="E15" s="32"/>
      <c r="F15" s="37"/>
      <c r="G15" s="32" t="s">
        <v>13</v>
      </c>
      <c r="H15" s="35">
        <v>102430</v>
      </c>
      <c r="I15" s="15"/>
      <c r="J15" s="66"/>
      <c r="L15" s="75"/>
    </row>
    <row r="16" spans="1:12" ht="19.95" customHeight="1" x14ac:dyDescent="0.3">
      <c r="A16" s="26"/>
      <c r="B16" s="28"/>
      <c r="C16" s="29"/>
      <c r="D16" s="33"/>
      <c r="E16" s="32"/>
      <c r="F16" s="37"/>
      <c r="G16" s="32" t="s">
        <v>24</v>
      </c>
      <c r="H16" s="35">
        <v>178960</v>
      </c>
      <c r="I16" s="15"/>
      <c r="J16" s="66"/>
      <c r="L16" s="75"/>
    </row>
    <row r="17" spans="1:12" ht="19.95" customHeight="1" x14ac:dyDescent="0.3">
      <c r="A17" s="26"/>
      <c r="B17" s="28"/>
      <c r="C17" s="29"/>
      <c r="D17" s="33"/>
      <c r="E17" s="32"/>
      <c r="F17" s="37"/>
      <c r="G17" s="32" t="s">
        <v>14</v>
      </c>
      <c r="H17" s="41">
        <f>H15+H16</f>
        <v>281390</v>
      </c>
      <c r="I17" s="15"/>
      <c r="J17" s="66"/>
      <c r="L17" s="6"/>
    </row>
    <row r="18" spans="1:12" ht="19.95" customHeight="1" x14ac:dyDescent="0.3">
      <c r="A18" s="26"/>
      <c r="B18" s="28"/>
      <c r="C18" s="29"/>
      <c r="D18" s="33"/>
      <c r="E18" s="32"/>
      <c r="F18" s="37"/>
      <c r="G18" s="32" t="s">
        <v>15</v>
      </c>
      <c r="H18" s="36">
        <f>H14-H17</f>
        <v>-403973.36474799993</v>
      </c>
      <c r="I18" s="15"/>
      <c r="J18" s="66"/>
      <c r="L18" s="6"/>
    </row>
    <row r="19" spans="1:12" ht="15.6" x14ac:dyDescent="0.3">
      <c r="B19" s="18"/>
      <c r="G19" s="66" t="s">
        <v>32</v>
      </c>
      <c r="H19" s="6">
        <v>57000</v>
      </c>
      <c r="I19" s="15"/>
      <c r="J19" s="66"/>
      <c r="L19" s="6"/>
    </row>
    <row r="20" spans="1:12" ht="15.6" x14ac:dyDescent="0.3">
      <c r="G20" s="66" t="s">
        <v>33</v>
      </c>
      <c r="H20" s="74">
        <f>H18+H19</f>
        <v>-346973.36474799993</v>
      </c>
      <c r="J20" s="6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BAB4-5237-4BD8-9A61-131DACEE1BB2}">
  <dimension ref="A1:N19"/>
  <sheetViews>
    <sheetView workbookViewId="0">
      <selection activeCell="H16" sqref="H16"/>
    </sheetView>
  </sheetViews>
  <sheetFormatPr defaultColWidth="8.625" defaultRowHeight="13.8" x14ac:dyDescent="0.3"/>
  <cols>
    <col min="1" max="1" width="8.125" style="5" bestFit="1" customWidth="1"/>
    <col min="2" max="2" width="21.75" style="12" customWidth="1"/>
    <col min="3" max="3" width="8.375" style="8" customWidth="1"/>
    <col min="4" max="4" width="10.25" style="9" bestFit="1" customWidth="1"/>
    <col min="5" max="5" width="16.25" style="7" bestFit="1" customWidth="1"/>
    <col min="6" max="6" width="9.125" style="10" bestFit="1" customWidth="1"/>
    <col min="7" max="7" width="14.75" style="7" customWidth="1"/>
    <col min="8" max="8" width="19.2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.6" customHeight="1" x14ac:dyDescent="0.6">
      <c r="A2" s="27" t="s">
        <v>27</v>
      </c>
      <c r="B2" s="28">
        <v>45705</v>
      </c>
      <c r="C2" s="29">
        <v>4500</v>
      </c>
      <c r="D2" s="62">
        <v>31</v>
      </c>
      <c r="E2" s="62">
        <v>139808.98000000001</v>
      </c>
      <c r="F2" s="30">
        <v>7.35</v>
      </c>
      <c r="G2" s="65">
        <v>33001.74</v>
      </c>
      <c r="H2" s="66">
        <f>G2-E2</f>
        <v>-106807.24000000002</v>
      </c>
      <c r="I2" s="11"/>
      <c r="J2" s="7"/>
      <c r="K2" s="7"/>
      <c r="L2" s="15"/>
      <c r="M2" s="15"/>
      <c r="N2" s="6"/>
    </row>
    <row r="3" spans="1:14" s="1" customFormat="1" ht="21.6" customHeight="1" x14ac:dyDescent="0.6">
      <c r="A3" s="27" t="s">
        <v>27</v>
      </c>
      <c r="B3" s="28">
        <v>45705</v>
      </c>
      <c r="C3" s="29">
        <v>1500</v>
      </c>
      <c r="D3" s="62">
        <v>12</v>
      </c>
      <c r="E3" s="62">
        <v>18039.87</v>
      </c>
      <c r="F3" s="30">
        <v>7.35</v>
      </c>
      <c r="G3" s="65">
        <v>11000.58</v>
      </c>
      <c r="H3" s="66">
        <f>G3-E3</f>
        <v>-7039.2899999999991</v>
      </c>
      <c r="I3" s="11"/>
      <c r="J3" s="7"/>
      <c r="K3" s="7"/>
      <c r="L3" s="15"/>
      <c r="M3" s="15"/>
      <c r="N3" s="6"/>
    </row>
    <row r="4" spans="1:14" s="1" customFormat="1" ht="21.6" customHeight="1" x14ac:dyDescent="0.6">
      <c r="A4" s="27" t="s">
        <v>28</v>
      </c>
      <c r="B4" s="28">
        <v>45712</v>
      </c>
      <c r="C4" s="29">
        <v>15000</v>
      </c>
      <c r="D4" s="63">
        <v>10.9</v>
      </c>
      <c r="E4" s="62">
        <v>163862.14000000001</v>
      </c>
      <c r="F4" s="30">
        <v>2.94</v>
      </c>
      <c r="G4" s="67">
        <v>44002.32</v>
      </c>
      <c r="H4" s="66">
        <f>G4-E4</f>
        <v>-119859.82</v>
      </c>
      <c r="I4" s="11"/>
      <c r="J4" s="7"/>
      <c r="K4" s="7"/>
      <c r="L4" s="15"/>
      <c r="M4" s="15"/>
      <c r="N4" s="6"/>
    </row>
    <row r="5" spans="1:14" s="1" customFormat="1" ht="21.6" customHeight="1" x14ac:dyDescent="0.6">
      <c r="A5" s="27" t="s">
        <v>28</v>
      </c>
      <c r="B5" s="28">
        <v>45712</v>
      </c>
      <c r="C5" s="29">
        <v>12000</v>
      </c>
      <c r="D5" s="63">
        <v>10</v>
      </c>
      <c r="E5" s="62">
        <v>120265.79</v>
      </c>
      <c r="F5" s="30">
        <v>2.94</v>
      </c>
      <c r="G5" s="67">
        <v>35201.86</v>
      </c>
      <c r="H5" s="66">
        <f>G5-E5</f>
        <v>-85063.93</v>
      </c>
      <c r="I5" s="11"/>
      <c r="J5" s="7"/>
      <c r="K5" s="7"/>
      <c r="L5" s="15"/>
      <c r="M5" s="15"/>
      <c r="N5" s="6"/>
    </row>
    <row r="6" spans="1:14" s="1" customFormat="1" ht="21.6" customHeight="1" x14ac:dyDescent="0.6">
      <c r="A6" s="27" t="s">
        <v>28</v>
      </c>
      <c r="B6" s="28">
        <v>45712</v>
      </c>
      <c r="C6" s="29">
        <v>9000</v>
      </c>
      <c r="D6" s="63">
        <v>9.3000000000000007</v>
      </c>
      <c r="E6" s="62">
        <v>83885.39</v>
      </c>
      <c r="F6" s="30">
        <v>2.94</v>
      </c>
      <c r="G6" s="67">
        <v>26401.4</v>
      </c>
      <c r="H6" s="66">
        <f>G6-E6</f>
        <v>-57483.99</v>
      </c>
      <c r="I6" s="11"/>
      <c r="J6" s="7"/>
      <c r="K6" s="7"/>
      <c r="L6" s="15"/>
      <c r="M6" s="15"/>
      <c r="N6" s="6"/>
    </row>
    <row r="7" spans="1:14" s="1" customFormat="1" ht="22.8" customHeight="1" x14ac:dyDescent="0.6">
      <c r="A7" s="27"/>
      <c r="B7" s="28"/>
      <c r="C7" s="29"/>
      <c r="D7" s="30"/>
      <c r="E7" s="31"/>
      <c r="F7" s="30"/>
      <c r="G7" s="65"/>
      <c r="H7" s="66">
        <f>SUM(H2:H6)</f>
        <v>-376254.27</v>
      </c>
      <c r="I7" s="15"/>
      <c r="J7" s="15"/>
      <c r="K7" s="6"/>
    </row>
    <row r="8" spans="1:14" ht="15" customHeight="1" x14ac:dyDescent="0.3">
      <c r="A8" s="26"/>
      <c r="B8" s="28"/>
      <c r="C8" s="29"/>
      <c r="D8" s="33"/>
      <c r="E8" s="32"/>
      <c r="F8" s="30"/>
      <c r="G8" s="66" t="s">
        <v>12</v>
      </c>
      <c r="H8" s="66">
        <f>H7</f>
        <v>-376254.27</v>
      </c>
      <c r="I8" s="15"/>
      <c r="J8" s="15"/>
      <c r="L8" s="6"/>
    </row>
    <row r="9" spans="1:14" ht="15" customHeight="1" x14ac:dyDescent="0.3">
      <c r="A9" s="26"/>
      <c r="B9" s="28"/>
      <c r="C9" s="29"/>
      <c r="D9" s="33"/>
      <c r="E9" s="32"/>
      <c r="F9" s="30"/>
      <c r="G9" s="66" t="s">
        <v>16</v>
      </c>
      <c r="H9" s="66">
        <v>321444.99525200005</v>
      </c>
      <c r="I9" s="15"/>
      <c r="J9" s="15"/>
      <c r="L9" s="6"/>
    </row>
    <row r="10" spans="1:14" ht="15" customHeight="1" x14ac:dyDescent="0.3">
      <c r="A10" s="26"/>
      <c r="B10" s="28"/>
      <c r="C10" s="29"/>
      <c r="D10" s="33"/>
      <c r="E10" s="32"/>
      <c r="F10" s="30"/>
      <c r="G10" s="66" t="s">
        <v>30</v>
      </c>
      <c r="H10" s="68">
        <f>SUM(H8,H9)</f>
        <v>-54809.274747999967</v>
      </c>
      <c r="I10" s="15"/>
      <c r="J10" s="15"/>
      <c r="L10" s="6"/>
    </row>
    <row r="11" spans="1:14" ht="15" customHeight="1" x14ac:dyDescent="0.3">
      <c r="A11" s="26"/>
      <c r="B11" s="28"/>
      <c r="C11" s="29"/>
      <c r="D11" s="33"/>
      <c r="E11" s="32"/>
      <c r="F11" s="30"/>
      <c r="G11" s="66" t="s">
        <v>13</v>
      </c>
      <c r="H11" s="69">
        <v>43930</v>
      </c>
      <c r="I11" s="15"/>
      <c r="J11" s="15"/>
      <c r="L11" s="6"/>
    </row>
    <row r="12" spans="1:14" ht="15" customHeight="1" x14ac:dyDescent="0.3">
      <c r="A12" s="26"/>
      <c r="B12" s="28"/>
      <c r="C12" s="29"/>
      <c r="D12" s="33"/>
      <c r="E12" s="32"/>
      <c r="F12" s="30"/>
      <c r="G12" s="66" t="s">
        <v>17</v>
      </c>
      <c r="H12" s="69">
        <v>58500</v>
      </c>
      <c r="I12" s="15"/>
      <c r="J12" s="15"/>
      <c r="L12" s="6"/>
    </row>
    <row r="13" spans="1:14" ht="15" customHeight="1" x14ac:dyDescent="0.3">
      <c r="A13" s="26"/>
      <c r="B13" s="28"/>
      <c r="C13" s="29"/>
      <c r="D13" s="33"/>
      <c r="E13" s="32"/>
      <c r="F13" s="61" t="s">
        <v>61</v>
      </c>
      <c r="G13" s="66" t="s">
        <v>14</v>
      </c>
      <c r="H13" s="68">
        <f>H11+H12</f>
        <v>102430</v>
      </c>
      <c r="I13" s="15"/>
      <c r="J13" s="15"/>
      <c r="L13" s="6"/>
    </row>
    <row r="14" spans="1:14" ht="15" customHeight="1" x14ac:dyDescent="0.3">
      <c r="A14" s="26"/>
      <c r="B14" s="28"/>
      <c r="C14" s="29"/>
      <c r="D14" s="33"/>
      <c r="E14" s="32"/>
      <c r="F14" s="30"/>
      <c r="G14" s="66" t="s">
        <v>15</v>
      </c>
      <c r="H14" s="70">
        <f>H10-H13</f>
        <v>-157239.27474799997</v>
      </c>
      <c r="I14" s="15"/>
      <c r="J14" s="15"/>
      <c r="L14" s="6"/>
    </row>
    <row r="15" spans="1:14" ht="15.6" x14ac:dyDescent="0.3">
      <c r="A15" s="26"/>
      <c r="B15" s="28"/>
      <c r="C15" s="29"/>
      <c r="D15" s="33"/>
      <c r="E15" s="32"/>
      <c r="F15" s="61" t="s">
        <v>60</v>
      </c>
      <c r="G15" s="66" t="s">
        <v>32</v>
      </c>
      <c r="H15" s="66">
        <v>57000</v>
      </c>
      <c r="I15" s="15"/>
      <c r="J15" s="15"/>
      <c r="L15" s="6"/>
    </row>
    <row r="16" spans="1:14" ht="15.6" x14ac:dyDescent="0.3">
      <c r="A16" s="26"/>
      <c r="B16" s="64"/>
      <c r="C16" s="29"/>
      <c r="D16" s="33"/>
      <c r="E16" s="32"/>
      <c r="F16" s="30"/>
      <c r="G16" s="66" t="s">
        <v>33</v>
      </c>
      <c r="H16" s="71">
        <f>H14+H15</f>
        <v>-100239.27474799997</v>
      </c>
    </row>
    <row r="17" spans="1:8" ht="15.6" x14ac:dyDescent="0.3">
      <c r="A17" s="26"/>
      <c r="B17" s="64"/>
      <c r="C17" s="29"/>
      <c r="D17" s="33"/>
      <c r="E17" s="32"/>
      <c r="F17" s="30"/>
      <c r="G17" s="66"/>
      <c r="H17" s="66"/>
    </row>
    <row r="18" spans="1:8" ht="15.6" x14ac:dyDescent="0.3">
      <c r="A18" s="26"/>
      <c r="B18" s="64"/>
      <c r="C18" s="29"/>
      <c r="D18" s="33"/>
      <c r="E18" s="32"/>
      <c r="F18" s="61" t="s">
        <v>62</v>
      </c>
      <c r="G18" s="72" t="s">
        <v>63</v>
      </c>
      <c r="H18" s="66">
        <f>H15-H13</f>
        <v>-45430</v>
      </c>
    </row>
    <row r="19" spans="1:8" ht="8.4" customHeight="1" x14ac:dyDescent="0.3"/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3096-5907-4E30-9E76-682BE04B55EC}">
  <dimension ref="A1:N14"/>
  <sheetViews>
    <sheetView workbookViewId="0">
      <pane ySplit="1" topLeftCell="A2" activePane="bottomLeft" state="frozen"/>
      <selection pane="bottomLeft" activeCell="H10" sqref="H10"/>
    </sheetView>
  </sheetViews>
  <sheetFormatPr defaultColWidth="8.625" defaultRowHeight="13.8" x14ac:dyDescent="0.3"/>
  <cols>
    <col min="1" max="1" width="8.25" style="5" customWidth="1"/>
    <col min="2" max="2" width="12.625" style="18" bestFit="1" customWidth="1"/>
    <col min="3" max="3" width="9.25" style="8" bestFit="1" customWidth="1"/>
    <col min="4" max="4" width="8" style="9" bestFit="1" customWidth="1"/>
    <col min="5" max="5" width="15.875" style="7" customWidth="1"/>
    <col min="6" max="6" width="8" style="10" bestFit="1" customWidth="1"/>
    <col min="7" max="7" width="16" style="7" customWidth="1"/>
    <col min="8" max="8" width="13.75" style="6" bestFit="1" customWidth="1"/>
    <col min="9" max="9" width="11" style="15" bestFit="1" customWidth="1"/>
    <col min="10" max="10" width="12.375" style="15" bestFit="1" customWidth="1"/>
    <col min="11" max="11" width="9.875" style="6" customWidth="1"/>
    <col min="12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" x14ac:dyDescent="0.6">
      <c r="A2" s="27" t="s">
        <v>8</v>
      </c>
      <c r="B2" s="28">
        <v>45288</v>
      </c>
      <c r="C2" s="29">
        <v>22500</v>
      </c>
      <c r="D2" s="30" t="s">
        <v>9</v>
      </c>
      <c r="E2" s="31"/>
      <c r="F2" s="37">
        <v>0</v>
      </c>
      <c r="G2" s="31">
        <f t="shared" ref="G2" si="0">C2*F2</f>
        <v>0</v>
      </c>
      <c r="H2" s="32">
        <f>G2</f>
        <v>0</v>
      </c>
      <c r="I2" s="11"/>
      <c r="J2" s="7"/>
      <c r="K2" s="7"/>
      <c r="L2" s="15"/>
      <c r="M2" s="15"/>
      <c r="N2" s="6"/>
    </row>
    <row r="3" spans="1:14" s="1" customFormat="1" ht="21" customHeight="1" x14ac:dyDescent="0.6">
      <c r="A3" s="27"/>
      <c r="B3" s="28"/>
      <c r="C3" s="29"/>
      <c r="D3" s="30"/>
      <c r="E3" s="31"/>
      <c r="F3" s="37"/>
      <c r="G3" s="31"/>
      <c r="H3" s="32">
        <f>SUM(H2,H2)</f>
        <v>0</v>
      </c>
      <c r="I3" s="11"/>
      <c r="J3" s="7"/>
      <c r="K3" s="7"/>
      <c r="L3" s="15"/>
      <c r="M3" s="15"/>
      <c r="N3" s="6"/>
    </row>
    <row r="4" spans="1:14" s="1" customFormat="1" ht="33.6" customHeight="1" x14ac:dyDescent="0.6">
      <c r="A4" s="27" t="s">
        <v>11</v>
      </c>
      <c r="B4" s="28">
        <v>45295</v>
      </c>
      <c r="C4" s="29">
        <v>2000</v>
      </c>
      <c r="D4" s="30">
        <v>21.7</v>
      </c>
      <c r="E4" s="31">
        <v>43496.13</v>
      </c>
      <c r="F4" s="30">
        <v>22.9</v>
      </c>
      <c r="G4" s="31">
        <v>45698.55</v>
      </c>
      <c r="H4" s="32">
        <v>0</v>
      </c>
      <c r="I4" s="15"/>
      <c r="J4" s="15"/>
      <c r="K4" s="6"/>
    </row>
    <row r="5" spans="1:14" ht="15" customHeight="1" x14ac:dyDescent="0.3">
      <c r="A5" s="26"/>
      <c r="B5" s="28"/>
      <c r="C5" s="29"/>
      <c r="D5" s="33"/>
      <c r="E5" s="32">
        <f>SUM(E4:E4)</f>
        <v>43496.13</v>
      </c>
      <c r="F5" s="30"/>
      <c r="G5" s="32">
        <f>SUM(G4:G4)</f>
        <v>45698.55</v>
      </c>
      <c r="H5" s="32">
        <f>SUM(H4:H4)</f>
        <v>0</v>
      </c>
      <c r="K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34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308374.99525200005</v>
      </c>
      <c r="I7" s="11"/>
      <c r="J7" s="7"/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308374.99525200005</v>
      </c>
      <c r="I8" s="11"/>
      <c r="J8" s="7"/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0</v>
      </c>
      <c r="I9" s="11"/>
      <c r="J9" s="7"/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59</v>
      </c>
      <c r="H10" s="35">
        <v>43930</v>
      </c>
      <c r="I10" s="11"/>
      <c r="J10" s="7"/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43930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36">
        <f>H8-H11</f>
        <v>264444.99525200005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57000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8">
        <f>H12+H13</f>
        <v>321444.99525200005</v>
      </c>
      <c r="I14" s="11"/>
      <c r="J14" s="7"/>
      <c r="K14" s="7"/>
      <c r="L14" s="15"/>
      <c r="M14" s="15"/>
      <c r="N14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9943-B961-4C68-A873-2ACB6A8732BB}">
  <dimension ref="A1:N28"/>
  <sheetViews>
    <sheetView workbookViewId="0">
      <pane ySplit="1" topLeftCell="A11" activePane="bottomLeft" state="frozen"/>
      <selection pane="bottomLeft" activeCell="H24" sqref="H24"/>
    </sheetView>
  </sheetViews>
  <sheetFormatPr defaultColWidth="8.625" defaultRowHeight="13.8" x14ac:dyDescent="0.3"/>
  <cols>
    <col min="1" max="1" width="12.375" style="5" customWidth="1"/>
    <col min="2" max="2" width="13.1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4.3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18</v>
      </c>
      <c r="B2" s="28">
        <v>45632</v>
      </c>
      <c r="C2" s="29">
        <v>35000</v>
      </c>
      <c r="D2" s="30" t="s">
        <v>9</v>
      </c>
      <c r="E2" s="31"/>
      <c r="F2" s="37">
        <v>0.22220000000000001</v>
      </c>
      <c r="G2" s="31">
        <f t="shared" ref="G2:G12" si="0">C2*F2</f>
        <v>7777</v>
      </c>
      <c r="H2" s="40">
        <f t="shared" ref="H2:H11" si="1">G2*0.9</f>
        <v>6999.3</v>
      </c>
      <c r="I2" s="11"/>
      <c r="J2" s="7"/>
      <c r="K2" s="7"/>
      <c r="L2" s="15"/>
      <c r="M2" s="15"/>
      <c r="N2" s="6"/>
    </row>
    <row r="3" spans="1:14" s="1" customFormat="1" ht="21" x14ac:dyDescent="0.6">
      <c r="A3" s="27" t="s">
        <v>42</v>
      </c>
      <c r="B3" s="28">
        <v>45632</v>
      </c>
      <c r="C3" s="29">
        <v>27000</v>
      </c>
      <c r="D3" s="30" t="s">
        <v>9</v>
      </c>
      <c r="E3" s="31"/>
      <c r="F3" s="37">
        <v>0.5</v>
      </c>
      <c r="G3" s="31">
        <f t="shared" si="0"/>
        <v>13500</v>
      </c>
      <c r="H3" s="40">
        <f t="shared" si="1"/>
        <v>12150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43</v>
      </c>
      <c r="B4" s="28">
        <v>45637</v>
      </c>
      <c r="C4" s="29">
        <v>7200</v>
      </c>
      <c r="D4" s="30" t="s">
        <v>9</v>
      </c>
      <c r="E4" s="31"/>
      <c r="F4" s="37">
        <v>0.17499999999999999</v>
      </c>
      <c r="G4" s="31">
        <f t="shared" si="0"/>
        <v>1260</v>
      </c>
      <c r="H4" s="40">
        <f t="shared" si="1"/>
        <v>1134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20</v>
      </c>
      <c r="B5" s="28">
        <v>45638</v>
      </c>
      <c r="C5" s="29">
        <v>55000</v>
      </c>
      <c r="D5" s="30" t="s">
        <v>9</v>
      </c>
      <c r="E5" s="31"/>
      <c r="F5" s="37">
        <v>0.2213</v>
      </c>
      <c r="G5" s="31">
        <f t="shared" si="0"/>
        <v>12171.5</v>
      </c>
      <c r="H5" s="40">
        <f t="shared" si="1"/>
        <v>10954.35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41</v>
      </c>
      <c r="B6" s="28">
        <v>45638</v>
      </c>
      <c r="C6" s="29">
        <v>3600</v>
      </c>
      <c r="D6" s="30" t="s">
        <v>9</v>
      </c>
      <c r="E6" s="31"/>
      <c r="F6" s="37">
        <v>0.1</v>
      </c>
      <c r="G6" s="31">
        <f t="shared" si="0"/>
        <v>360</v>
      </c>
      <c r="H6" s="40">
        <f t="shared" si="1"/>
        <v>324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22</v>
      </c>
      <c r="B7" s="28">
        <v>45639</v>
      </c>
      <c r="C7" s="29">
        <v>12500</v>
      </c>
      <c r="D7" s="30" t="s">
        <v>9</v>
      </c>
      <c r="E7" s="31"/>
      <c r="F7" s="37">
        <v>0.215</v>
      </c>
      <c r="G7" s="31">
        <f t="shared" si="0"/>
        <v>2687.5</v>
      </c>
      <c r="H7" s="40">
        <f t="shared" si="1"/>
        <v>2418.75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44</v>
      </c>
      <c r="B8" s="28">
        <v>45639</v>
      </c>
      <c r="C8" s="29">
        <v>50000</v>
      </c>
      <c r="D8" s="30" t="s">
        <v>9</v>
      </c>
      <c r="E8" s="31"/>
      <c r="F8" s="37">
        <v>2.1000000000000001E-2</v>
      </c>
      <c r="G8" s="31">
        <f t="shared" si="0"/>
        <v>1050</v>
      </c>
      <c r="H8" s="40">
        <f t="shared" si="1"/>
        <v>945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21</v>
      </c>
      <c r="B9" s="28">
        <v>45639</v>
      </c>
      <c r="C9" s="29">
        <v>20000</v>
      </c>
      <c r="D9" s="30" t="s">
        <v>9</v>
      </c>
      <c r="E9" s="31"/>
      <c r="F9" s="37">
        <v>0.193</v>
      </c>
      <c r="G9" s="31">
        <f t="shared" si="0"/>
        <v>3860</v>
      </c>
      <c r="H9" s="40">
        <f t="shared" si="1"/>
        <v>3474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23</v>
      </c>
      <c r="B10" s="28">
        <v>45643</v>
      </c>
      <c r="C10" s="29">
        <v>50000</v>
      </c>
      <c r="D10" s="30" t="s">
        <v>9</v>
      </c>
      <c r="E10" s="31"/>
      <c r="F10" s="37">
        <v>0.22289999999999999</v>
      </c>
      <c r="G10" s="31">
        <f t="shared" si="0"/>
        <v>11145</v>
      </c>
      <c r="H10" s="40">
        <f t="shared" si="1"/>
        <v>10030.5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7" t="s">
        <v>19</v>
      </c>
      <c r="B11" s="28">
        <v>45651</v>
      </c>
      <c r="C11" s="29">
        <v>60000</v>
      </c>
      <c r="D11" s="30" t="s">
        <v>9</v>
      </c>
      <c r="E11" s="31"/>
      <c r="F11" s="37">
        <v>0.19980000000000001</v>
      </c>
      <c r="G11" s="31">
        <f t="shared" si="0"/>
        <v>11988</v>
      </c>
      <c r="H11" s="40">
        <f t="shared" si="1"/>
        <v>10789.2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8</v>
      </c>
      <c r="B12" s="28">
        <v>45653</v>
      </c>
      <c r="C12" s="29">
        <v>20000</v>
      </c>
      <c r="D12" s="30" t="s">
        <v>9</v>
      </c>
      <c r="E12" s="31"/>
      <c r="F12" s="37">
        <v>0.1192</v>
      </c>
      <c r="G12" s="31">
        <f t="shared" si="0"/>
        <v>2384</v>
      </c>
      <c r="H12" s="40">
        <f>G12</f>
        <v>2384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27"/>
      <c r="B13" s="28"/>
      <c r="C13" s="29"/>
      <c r="D13" s="30"/>
      <c r="E13" s="31"/>
      <c r="F13" s="30"/>
      <c r="G13" s="31"/>
      <c r="H13" s="34">
        <f>SUM(H2:H12)</f>
        <v>61603.100000000006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27" t="s">
        <v>11</v>
      </c>
      <c r="B14" s="28">
        <v>37617</v>
      </c>
      <c r="C14" s="29">
        <v>0</v>
      </c>
      <c r="D14" s="30">
        <v>21.3</v>
      </c>
      <c r="E14" s="31">
        <v>0</v>
      </c>
      <c r="F14" s="30">
        <v>21.3</v>
      </c>
      <c r="G14" s="31">
        <v>0</v>
      </c>
      <c r="H14" s="32">
        <f t="shared" ref="H14" si="2">G14-E14</f>
        <v>0</v>
      </c>
      <c r="I14" s="11"/>
      <c r="J14" s="7"/>
      <c r="K14" s="7"/>
      <c r="L14" s="15"/>
      <c r="M14" s="15"/>
      <c r="N14" s="6"/>
    </row>
    <row r="15" spans="1:14" ht="21.75" customHeight="1" x14ac:dyDescent="0.3">
      <c r="A15" s="26"/>
      <c r="B15" s="28"/>
      <c r="C15" s="29"/>
      <c r="D15" s="33"/>
      <c r="E15" s="32">
        <f>SUM(E14:E14)</f>
        <v>0</v>
      </c>
      <c r="F15" s="30"/>
      <c r="G15" s="32">
        <f>SUM(G14:G14)</f>
        <v>0</v>
      </c>
      <c r="H15" s="40">
        <f>SUM(H14:H14)</f>
        <v>0</v>
      </c>
      <c r="K15" s="7"/>
      <c r="L15" s="15"/>
      <c r="M15" s="15"/>
    </row>
    <row r="16" spans="1:14" s="1" customFormat="1" ht="21.75" customHeight="1" x14ac:dyDescent="0.6">
      <c r="A16" s="26"/>
      <c r="B16" s="28"/>
      <c r="C16" s="29"/>
      <c r="D16" s="33"/>
      <c r="E16" s="32"/>
      <c r="F16" s="30"/>
      <c r="G16" s="32" t="s">
        <v>12</v>
      </c>
      <c r="H16" s="34">
        <f>H13+H15</f>
        <v>61603.100000000006</v>
      </c>
      <c r="I16" s="11"/>
      <c r="J16" s="7"/>
      <c r="K16" s="7"/>
      <c r="L16" s="15"/>
      <c r="M16" s="15"/>
      <c r="N16" s="6"/>
    </row>
    <row r="17" spans="1:14" ht="21.75" customHeight="1" x14ac:dyDescent="0.3">
      <c r="A17" s="26"/>
      <c r="B17" s="28"/>
      <c r="C17" s="29"/>
      <c r="D17" s="33"/>
      <c r="E17" s="32"/>
      <c r="F17" s="30"/>
      <c r="G17" s="32" t="s">
        <v>16</v>
      </c>
      <c r="H17" s="32">
        <v>318141.89525200002</v>
      </c>
      <c r="K17" s="7"/>
      <c r="L17" s="15"/>
      <c r="M17" s="15"/>
    </row>
    <row r="18" spans="1:14" ht="21.75" customHeight="1" x14ac:dyDescent="0.3">
      <c r="A18" s="26"/>
      <c r="B18" s="28"/>
      <c r="C18" s="29"/>
      <c r="D18" s="33"/>
      <c r="E18" s="32"/>
      <c r="F18" s="30"/>
      <c r="G18" s="32" t="s">
        <v>30</v>
      </c>
      <c r="H18" s="41">
        <f>H16+H17</f>
        <v>379744.99525200005</v>
      </c>
      <c r="K18" s="7"/>
      <c r="L18" s="15"/>
      <c r="M18" s="15"/>
    </row>
    <row r="19" spans="1:14" ht="21.75" customHeight="1" x14ac:dyDescent="0.3">
      <c r="A19" s="26"/>
      <c r="B19" s="28"/>
      <c r="C19" s="29"/>
      <c r="D19" s="33"/>
      <c r="E19" s="32"/>
      <c r="F19" s="30"/>
      <c r="G19" s="32" t="s">
        <v>13</v>
      </c>
      <c r="H19" s="35">
        <v>701370</v>
      </c>
      <c r="K19" s="7"/>
      <c r="L19" s="15"/>
      <c r="M19" s="15"/>
    </row>
    <row r="20" spans="1:14" ht="21.75" customHeight="1" x14ac:dyDescent="0.3">
      <c r="A20" s="26"/>
      <c r="B20" s="28"/>
      <c r="C20" s="29"/>
      <c r="D20" s="33"/>
      <c r="E20" s="32"/>
      <c r="F20" s="30"/>
      <c r="G20" s="32" t="s">
        <v>58</v>
      </c>
      <c r="H20" s="35">
        <v>38000</v>
      </c>
      <c r="K20" s="7"/>
      <c r="L20" s="15"/>
      <c r="M20" s="15"/>
    </row>
    <row r="21" spans="1:14" s="1" customFormat="1" ht="21.75" customHeight="1" x14ac:dyDescent="0.6">
      <c r="A21" s="26"/>
      <c r="B21" s="28"/>
      <c r="C21" s="29"/>
      <c r="D21" s="33"/>
      <c r="E21" s="32"/>
      <c r="F21" s="30"/>
      <c r="G21" s="32" t="s">
        <v>14</v>
      </c>
      <c r="H21" s="41">
        <f>H19+H20</f>
        <v>739370</v>
      </c>
      <c r="I21" s="11"/>
      <c r="J21" s="7"/>
      <c r="K21" s="7"/>
      <c r="L21" s="15"/>
      <c r="M21" s="15"/>
      <c r="N21" s="6"/>
    </row>
    <row r="22" spans="1:14" s="1" customFormat="1" ht="21.75" customHeight="1" x14ac:dyDescent="0.6">
      <c r="A22" s="5"/>
      <c r="B22" s="12"/>
      <c r="C22" s="8"/>
      <c r="D22" s="9"/>
      <c r="E22" s="7"/>
      <c r="F22" s="10"/>
      <c r="G22" s="32" t="s">
        <v>15</v>
      </c>
      <c r="H22" s="36">
        <f>H18-H21</f>
        <v>-359625.00474799995</v>
      </c>
      <c r="I22" s="11"/>
      <c r="J22" s="7"/>
      <c r="K22" s="7"/>
      <c r="L22" s="15"/>
      <c r="M22" s="15"/>
      <c r="N22" s="6"/>
    </row>
    <row r="23" spans="1:14" s="1" customFormat="1" ht="21.75" customHeight="1" x14ac:dyDescent="0.6">
      <c r="A23" s="5"/>
      <c r="B23" s="12"/>
      <c r="C23" s="8"/>
      <c r="D23" s="9"/>
      <c r="E23" s="7"/>
      <c r="F23" s="10"/>
      <c r="G23" s="38" t="s">
        <v>32</v>
      </c>
      <c r="H23" s="38">
        <v>668000</v>
      </c>
      <c r="I23" s="11"/>
      <c r="J23" s="7"/>
      <c r="K23" s="7"/>
      <c r="L23" s="15"/>
      <c r="M23" s="15"/>
      <c r="N23" s="6"/>
    </row>
    <row r="24" spans="1:14" s="1" customFormat="1" ht="21.75" customHeight="1" x14ac:dyDescent="0.6">
      <c r="A24" s="6"/>
      <c r="B24" s="12"/>
      <c r="C24" s="8"/>
      <c r="D24" s="10"/>
      <c r="E24" s="14"/>
      <c r="F24" s="10"/>
      <c r="G24" s="38" t="s">
        <v>33</v>
      </c>
      <c r="H24" s="48">
        <f>H22+H23</f>
        <v>308374.99525200005</v>
      </c>
      <c r="I24" s="11"/>
      <c r="J24" s="7"/>
      <c r="K24" s="7"/>
      <c r="L24" s="15"/>
      <c r="M24" s="15"/>
      <c r="N24" s="6"/>
    </row>
    <row r="25" spans="1:14" x14ac:dyDescent="0.3">
      <c r="K25" s="7"/>
      <c r="M25" s="7"/>
    </row>
    <row r="26" spans="1:14" x14ac:dyDescent="0.3">
      <c r="M26" s="7"/>
    </row>
    <row r="27" spans="1:14" x14ac:dyDescent="0.3">
      <c r="M27" s="7"/>
    </row>
    <row r="28" spans="1:14" x14ac:dyDescent="0.3">
      <c r="C28" s="12"/>
      <c r="D28" s="8"/>
      <c r="E28" s="9"/>
      <c r="F28" s="7"/>
      <c r="G28" s="10"/>
      <c r="I28" s="7"/>
      <c r="J28" s="11"/>
      <c r="K28" s="7"/>
      <c r="L28" s="6"/>
      <c r="M28" s="7"/>
    </row>
  </sheetData>
  <sheetProtection selectLockedCells="1" selectUnlockedCells="1"/>
  <sortState xmlns:xlrd2="http://schemas.microsoft.com/office/spreadsheetml/2017/richdata2" ref="A2:I12">
    <sortCondition ref="B2:B12"/>
    <sortCondition ref="A2:A1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E558-09BF-4546-BFFB-0E642120F5F9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375" style="7" bestFit="1" customWidth="1"/>
    <col min="9" max="9" width="13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29</v>
      </c>
      <c r="B2" s="28">
        <v>44846</v>
      </c>
      <c r="C2" s="29">
        <v>0</v>
      </c>
      <c r="D2" s="30" t="s">
        <v>9</v>
      </c>
      <c r="E2" s="31"/>
      <c r="F2" s="37">
        <v>1.3</v>
      </c>
      <c r="G2" s="31">
        <f>C2*F2</f>
        <v>0</v>
      </c>
      <c r="H2" s="32">
        <f>G2*0.9</f>
        <v>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27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32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12</v>
      </c>
      <c r="H6" s="43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16</v>
      </c>
      <c r="H7" s="32">
        <v>318141.89525200002</v>
      </c>
      <c r="I7" s="32" t="s">
        <v>30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30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13</v>
      </c>
      <c r="H9" s="35">
        <v>675050</v>
      </c>
      <c r="I9" s="32" t="s">
        <v>14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57</v>
      </c>
      <c r="H10" s="35">
        <v>26320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14</v>
      </c>
      <c r="H11" s="41">
        <f>H9+H10</f>
        <v>701370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15</v>
      </c>
      <c r="H12" s="45">
        <f>H8-H11</f>
        <v>-383228.10474799998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32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33</v>
      </c>
      <c r="H14" s="42">
        <f>H12+H13</f>
        <v>284771.89525200002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JUL25</vt:lpstr>
      <vt:lpstr>JUN25</vt:lpstr>
      <vt:lpstr>MAY25</vt:lpstr>
      <vt:lpstr>APR25</vt:lpstr>
      <vt:lpstr>MAR25</vt:lpstr>
      <vt:lpstr>FEB25</vt:lpstr>
      <vt:lpstr>JAN25</vt:lpstr>
      <vt:lpstr>DEC24</vt:lpstr>
      <vt:lpstr>NOV24</vt:lpstr>
      <vt:lpstr>OCT24</vt:lpstr>
      <vt:lpstr>SEP24</vt:lpstr>
      <vt:lpstr>AUG24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2025-08-09T16:40:43Z</dcterms:modified>
  <cp:category/>
  <cp:contentStatus/>
</cp:coreProperties>
</file>