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647" documentId="8_{B00F7D7D-2236-4C8B-840E-2CD3F92C0379}" xr6:coauthVersionLast="47" xr6:coauthVersionMax="47" xr10:uidLastSave="{AD476403-B954-4D7A-99FA-935D6A2BE019}"/>
  <bookViews>
    <workbookView xWindow="8544" yWindow="1284" windowWidth="13848" windowHeight="10152" tabRatio="445" activeTab="1" xr2:uid="{00000000-000D-0000-FFFF-FFFF00000000}"/>
  </bookViews>
  <sheets>
    <sheet name="SEP24" sheetId="77" r:id="rId1"/>
    <sheet name="JUL25" sheetId="87" r:id="rId2"/>
    <sheet name="JUN25" sheetId="86" r:id="rId3"/>
    <sheet name="MAY25" sheetId="85" r:id="rId4"/>
    <sheet name="APR25" sheetId="84" r:id="rId5"/>
    <sheet name="MAR25" sheetId="83" r:id="rId6"/>
    <sheet name="FEB25" sheetId="82" r:id="rId7"/>
    <sheet name="JAN25" sheetId="81" r:id="rId8"/>
    <sheet name="DEC24" sheetId="80" r:id="rId9"/>
    <sheet name="NOV24" sheetId="79" r:id="rId10"/>
    <sheet name="OCT24" sheetId="7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7" l="1"/>
  <c r="H3" i="87"/>
  <c r="G13" i="87"/>
  <c r="E13" i="87"/>
  <c r="H12" i="87"/>
  <c r="H9" i="87"/>
  <c r="H8" i="87"/>
  <c r="H7" i="87"/>
  <c r="H6" i="87"/>
  <c r="H10" i="87"/>
  <c r="H11" i="87"/>
  <c r="H5" i="87"/>
  <c r="H4" i="87"/>
  <c r="H19" i="87"/>
  <c r="H14" i="86"/>
  <c r="H12" i="86"/>
  <c r="H11" i="86"/>
  <c r="G2" i="86"/>
  <c r="H2" i="86" s="1"/>
  <c r="H20" i="86"/>
  <c r="G14" i="86"/>
  <c r="E14" i="86"/>
  <c r="H13" i="86"/>
  <c r="G9" i="86"/>
  <c r="H9" i="86" s="1"/>
  <c r="G8" i="86"/>
  <c r="H8" i="86" s="1"/>
  <c r="G6" i="86"/>
  <c r="H6" i="86" s="1"/>
  <c r="G3" i="86"/>
  <c r="H3" i="86" s="1"/>
  <c r="G7" i="86"/>
  <c r="H7" i="86" s="1"/>
  <c r="G4" i="86"/>
  <c r="H4" i="86" s="1"/>
  <c r="G5" i="86"/>
  <c r="H5" i="86" s="1"/>
  <c r="H19" i="85"/>
  <c r="G9" i="85"/>
  <c r="H13" i="87" l="1"/>
  <c r="H14" i="87" s="1"/>
  <c r="H16" i="87" s="1"/>
  <c r="H20" i="87" s="1"/>
  <c r="H22" i="87" s="1"/>
  <c r="H10" i="86"/>
  <c r="H15" i="86"/>
  <c r="H17" i="86" s="1"/>
  <c r="H21" i="86" s="1"/>
  <c r="H23" i="86" s="1"/>
  <c r="H26" i="85"/>
  <c r="H20" i="85"/>
  <c r="G20" i="85"/>
  <c r="E20" i="85"/>
  <c r="G15" i="85"/>
  <c r="G16" i="85"/>
  <c r="G11" i="85"/>
  <c r="G13" i="85"/>
  <c r="G12" i="85"/>
  <c r="G8" i="85"/>
  <c r="G7" i="85"/>
  <c r="G10" i="85"/>
  <c r="G4" i="85"/>
  <c r="G17" i="85"/>
  <c r="G5" i="85"/>
  <c r="G6" i="85"/>
  <c r="G3" i="85"/>
  <c r="G2" i="85"/>
  <c r="L15" i="84"/>
  <c r="L14" i="84"/>
  <c r="L12" i="84"/>
  <c r="L11" i="84"/>
  <c r="L10" i="84"/>
  <c r="L9" i="84"/>
  <c r="L8" i="84"/>
  <c r="L13" i="84"/>
  <c r="H13" i="84"/>
  <c r="G7" i="84"/>
  <c r="E7" i="84"/>
  <c r="H6" i="84"/>
  <c r="H7" i="84" s="1"/>
  <c r="G4" i="84"/>
  <c r="H4" i="84" s="1"/>
  <c r="G3" i="84"/>
  <c r="H3" i="84" s="1"/>
  <c r="G2" i="84"/>
  <c r="H2" i="84" s="1"/>
  <c r="H20" i="83"/>
  <c r="H17" i="83"/>
  <c r="G11" i="83"/>
  <c r="E11" i="83"/>
  <c r="H10" i="83"/>
  <c r="H11" i="83" s="1"/>
  <c r="G8" i="83"/>
  <c r="H8" i="83" s="1"/>
  <c r="G7" i="83"/>
  <c r="H7" i="83" s="1"/>
  <c r="G6" i="83"/>
  <c r="H6" i="83" s="1"/>
  <c r="G5" i="83"/>
  <c r="H5" i="83" s="1"/>
  <c r="G4" i="83"/>
  <c r="H4" i="83" s="1"/>
  <c r="G3" i="83"/>
  <c r="H3" i="83" s="1"/>
  <c r="G2" i="83"/>
  <c r="H2" i="83" s="1"/>
  <c r="H7" i="82"/>
  <c r="H5" i="82"/>
  <c r="H4" i="82"/>
  <c r="H6" i="82"/>
  <c r="H3" i="82"/>
  <c r="H2" i="82"/>
  <c r="H8" i="82" s="1"/>
  <c r="H13" i="82"/>
  <c r="H18" i="82" s="1"/>
  <c r="H6" i="81"/>
  <c r="H11" i="81"/>
  <c r="G5" i="81"/>
  <c r="E5" i="81"/>
  <c r="H5" i="81"/>
  <c r="H8" i="81" s="1"/>
  <c r="H12" i="81" s="1"/>
  <c r="H14" i="81" s="1"/>
  <c r="G2" i="81"/>
  <c r="H2" i="81" s="1"/>
  <c r="H3" i="81" s="1"/>
  <c r="G6" i="80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6" i="77"/>
  <c r="H16" i="77" s="1"/>
  <c r="G40" i="77"/>
  <c r="H40" i="77" s="1"/>
  <c r="E28" i="77"/>
  <c r="G28" i="77"/>
  <c r="H22" i="77"/>
  <c r="G39" i="77"/>
  <c r="H39" i="77" s="1"/>
  <c r="G12" i="77"/>
  <c r="H12" i="77" s="1"/>
  <c r="G2" i="77"/>
  <c r="H34" i="77"/>
  <c r="H27" i="77"/>
  <c r="G19" i="77"/>
  <c r="H19" i="77" s="1"/>
  <c r="G18" i="77"/>
  <c r="H18" i="77" s="1"/>
  <c r="G8" i="77"/>
  <c r="H8" i="77" s="1"/>
  <c r="G5" i="77"/>
  <c r="H5" i="77" s="1"/>
  <c r="G9" i="77"/>
  <c r="H9" i="77" s="1"/>
  <c r="G4" i="77"/>
  <c r="H4" i="77" s="1"/>
  <c r="G17" i="77"/>
  <c r="H17" i="77" s="1"/>
  <c r="G14" i="77"/>
  <c r="H14" i="77" s="1"/>
  <c r="G13" i="77"/>
  <c r="H13" i="77" s="1"/>
  <c r="G10" i="77"/>
  <c r="H10" i="77" s="1"/>
  <c r="G6" i="77"/>
  <c r="H6" i="77" s="1"/>
  <c r="G20" i="77"/>
  <c r="H20" i="77" s="1"/>
  <c r="G11" i="77"/>
  <c r="G7" i="77"/>
  <c r="H7" i="77" s="1"/>
  <c r="G15" i="77"/>
  <c r="H15" i="77" s="1"/>
  <c r="G3" i="77"/>
  <c r="H3" i="77" s="1"/>
  <c r="H18" i="85" l="1"/>
  <c r="H5" i="84"/>
  <c r="H8" i="84" s="1"/>
  <c r="H10" i="84" s="1"/>
  <c r="H14" i="84" s="1"/>
  <c r="H16" i="84" s="1"/>
  <c r="L16" i="84" s="1"/>
  <c r="H9" i="83"/>
  <c r="H12" i="83" s="1"/>
  <c r="H14" i="83" s="1"/>
  <c r="H18" i="83" s="1"/>
  <c r="H10" i="82"/>
  <c r="H14" i="82" s="1"/>
  <c r="H16" i="82" s="1"/>
  <c r="H28" i="77"/>
  <c r="H21" i="77"/>
  <c r="H29" i="77" s="1"/>
  <c r="H31" i="77" s="1"/>
  <c r="H35" i="77" s="1"/>
  <c r="H37" i="77" s="1"/>
  <c r="H21" i="85" l="1"/>
  <c r="H23" i="85" s="1"/>
  <c r="H27" i="85" s="1"/>
  <c r="H29" i="85" s="1"/>
</calcChain>
</file>

<file path=xl/sharedStrings.xml><?xml version="1.0" encoding="utf-8"?>
<sst xmlns="http://schemas.openxmlformats.org/spreadsheetml/2006/main" count="425" uniqueCount="63">
  <si>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</si>
  <si>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</si>
  <si>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</si>
  <si>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</si>
  <si>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</si>
  <si>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</si>
  <si>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</si>
  <si>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</si>
  <si>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</si>
  <si>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</si>
  <si>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</si>
  <si>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</si>
  <si>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Div+Gain</t>
  </si>
  <si>
    <t>B/F Expense</t>
  </si>
  <si>
    <t>C/F Expense</t>
  </si>
  <si>
    <t>Profit - Expense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</si>
  <si>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</si>
  <si>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</si>
  <si>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</si>
  <si>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</si>
  <si>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</si>
  <si>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</si>
  <si>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</si>
  <si>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</si>
  <si>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</si>
  <si>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</si>
  <si>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</si>
  <si>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</si>
  <si>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</si>
  <si>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</si>
  <si>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</si>
  <si>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</si>
  <si>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</si>
  <si>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</si>
  <si>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</si>
  <si>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</si>
  <si>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</si>
  <si>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</si>
  <si>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</si>
  <si>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</si>
  <si>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</si>
  <si>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</si>
  <si>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</si>
  <si>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</si>
  <si>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</si>
  <si>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</si>
  <si>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</si>
  <si>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</si>
  <si>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</si>
  <si>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</si>
  <si>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</si>
  <si>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JuLY Exp</t>
  </si>
  <si>
    <t>3BBIF</t>
  </si>
  <si>
    <t>Sep Exp</t>
  </si>
  <si>
    <t>Oct Expense</t>
  </si>
  <si>
    <t>Nov Expense</t>
  </si>
  <si>
    <t>Dec Expense</t>
  </si>
  <si>
    <t>Jan Expense</t>
  </si>
  <si>
    <t>*1*</t>
  </si>
  <si>
    <t>*2*</t>
  </si>
  <si>
    <t>*1* - *2*</t>
  </si>
  <si>
    <t>Div-Exp+Refund</t>
  </si>
  <si>
    <t>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</si>
</sst>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87" formatCode="0.000"/>
    <numFmt numFmtId="188" formatCode="\฿#,##0.00"/>
    <numFmt numFmtId="189" formatCode="&quot;฿&quot;#,##0.00"/>
    <numFmt numFmtId="190" formatCode="0.0000"/>
    <numFmt numFmtId="191" formatCode="yyyy\-mm\-dd;@"/>
    <numFmt numFmtId="192" formatCode="yyyy/mm/dd;@"/>
  </numFmts>
  <fonts count="23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</font>
    <font>
      <sz val="11"/>
      <color rgb="FFFF0000"/>
      <name val="Tahoma"/>
      <family val="2"/>
      <scheme val="minor"/>
    </font>
    <font>
      <sz val="11"/>
      <color rgb="FF00B050"/>
      <name val="Tahoma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333333"/>
      <name val="Verdana"/>
      <family val="2"/>
    </font>
    <font>
      <sz val="12"/>
      <color rgb="FF333333"/>
      <name val="Tahoma"/>
      <family val="2"/>
      <scheme val="minor"/>
    </font>
    <font>
      <sz val="12"/>
      <name val="Tahoma"/>
      <family val="2"/>
      <scheme val="minor"/>
    </font>
    <font>
      <b/>
      <sz val="12"/>
      <name val="Tahoma"/>
      <family val="2"/>
      <scheme val="minor"/>
    </font>
    <font>
      <sz val="8"/>
      <name val="Consolas"/>
      <family val="3"/>
    </font>
    <font>
      <sz val="1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88" fontId="2" fillId="0" borderId="0" xfId="0" applyNumberFormat="1" applyFont="1"/>
    <xf numFmtId="188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1" fontId="4" fillId="0" borderId="0" xfId="0" applyNumberFormat="1" applyFont="1"/>
    <xf numFmtId="188" fontId="0" fillId="0" borderId="0" xfId="0" applyNumberFormat="1"/>
    <xf numFmtId="0" fontId="6" fillId="0" borderId="0" xfId="0" applyFont="1" applyAlignment="1">
      <alignment horizontal="center"/>
    </xf>
    <xf numFmtId="19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8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9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88" fontId="7" fillId="0" borderId="0" xfId="0" applyNumberFormat="1" applyFont="1"/>
    <xf numFmtId="187" fontId="7" fillId="0" borderId="0" xfId="0" applyNumberFormat="1" applyFont="1"/>
    <xf numFmtId="188" fontId="7" fillId="2" borderId="0" xfId="0" applyNumberFormat="1" applyFont="1" applyFill="1"/>
    <xf numFmtId="189" fontId="7" fillId="0" borderId="0" xfId="0" applyNumberFormat="1" applyFont="1"/>
    <xf numFmtId="4" fontId="7" fillId="2" borderId="0" xfId="0" applyNumberFormat="1" applyFont="1" applyFill="1"/>
    <xf numFmtId="190" fontId="7" fillId="0" borderId="0" xfId="0" applyNumberFormat="1" applyFont="1"/>
    <xf numFmtId="188" fontId="9" fillId="0" borderId="0" xfId="0" applyNumberFormat="1" applyFont="1"/>
    <xf numFmtId="188" fontId="9" fillId="3" borderId="0" xfId="0" applyNumberFormat="1" applyFont="1" applyFill="1"/>
    <xf numFmtId="188" fontId="6" fillId="0" borderId="0" xfId="0" applyNumberFormat="1" applyFont="1"/>
    <xf numFmtId="188" fontId="7" fillId="4" borderId="0" xfId="0" applyNumberFormat="1" applyFont="1" applyFill="1"/>
    <xf numFmtId="188" fontId="9" fillId="4" borderId="0" xfId="0" applyNumberFormat="1" applyFont="1" applyFill="1"/>
    <xf numFmtId="188" fontId="6" fillId="2" borderId="0" xfId="0" applyNumberFormat="1" applyFont="1" applyFill="1"/>
    <xf numFmtId="188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188" fontId="10" fillId="4" borderId="0" xfId="0" applyNumberFormat="1" applyFont="1" applyFill="1"/>
    <xf numFmtId="190" fontId="4" fillId="0" borderId="0" xfId="0" applyNumberFormat="1" applyFont="1"/>
    <xf numFmtId="188" fontId="11" fillId="0" borderId="0" xfId="0" applyNumberFormat="1" applyFont="1"/>
    <xf numFmtId="190" fontId="13" fillId="0" borderId="0" xfId="0" applyNumberFormat="1" applyFont="1"/>
    <xf numFmtId="190" fontId="14" fillId="0" borderId="0" xfId="0" applyNumberFormat="1" applyFont="1"/>
    <xf numFmtId="4" fontId="5" fillId="0" borderId="0" xfId="0" applyNumberFormat="1" applyFont="1"/>
    <xf numFmtId="190" fontId="12" fillId="0" borderId="0" xfId="0" applyNumberFormat="1" applyFont="1"/>
    <xf numFmtId="190" fontId="15" fillId="0" borderId="0" xfId="0" applyNumberFormat="1" applyFont="1"/>
    <xf numFmtId="188" fontId="16" fillId="0" borderId="0" xfId="0" applyNumberFormat="1" applyFont="1"/>
    <xf numFmtId="0" fontId="12" fillId="0" borderId="0" xfId="0" applyFont="1"/>
    <xf numFmtId="190" fontId="16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2" fontId="7" fillId="0" borderId="0" xfId="0" quotePrefix="1" applyNumberFormat="1" applyFont="1"/>
    <xf numFmtId="4" fontId="17" fillId="0" borderId="0" xfId="0" applyNumberFormat="1" applyFont="1"/>
    <xf numFmtId="0" fontId="17" fillId="0" borderId="0" xfId="0" applyFont="1"/>
    <xf numFmtId="14" fontId="7" fillId="0" borderId="0" xfId="0" applyNumberFormat="1" applyFont="1"/>
    <xf numFmtId="4" fontId="18" fillId="0" borderId="0" xfId="0" applyNumberFormat="1" applyFont="1" applyAlignment="1">
      <alignment wrapText="1"/>
    </xf>
    <xf numFmtId="188" fontId="19" fillId="0" borderId="0" xfId="0" applyNumberFormat="1" applyFont="1"/>
    <xf numFmtId="4" fontId="18" fillId="0" borderId="0" xfId="0" applyNumberFormat="1" applyFont="1"/>
    <xf numFmtId="188" fontId="19" fillId="4" borderId="0" xfId="0" applyNumberFormat="1" applyFont="1" applyFill="1"/>
    <xf numFmtId="189" fontId="19" fillId="0" borderId="0" xfId="0" applyNumberFormat="1" applyFont="1"/>
    <xf numFmtId="4" fontId="19" fillId="2" borderId="0" xfId="0" applyNumberFormat="1" applyFont="1" applyFill="1"/>
    <xf numFmtId="188" fontId="20" fillId="4" borderId="0" xfId="0" applyNumberFormat="1" applyFont="1" applyFill="1"/>
    <xf numFmtId="188" fontId="20" fillId="0" borderId="0" xfId="0" applyNumberFormat="1" applyFont="1"/>
    <xf numFmtId="190" fontId="6" fillId="0" borderId="0" xfId="0" applyNumberFormat="1" applyFont="1" applyAlignment="1">
      <alignment horizontal="center"/>
    </xf>
    <xf numFmtId="188" fontId="4" fillId="4" borderId="0" xfId="0" applyNumberFormat="1" applyFont="1" applyFill="1"/>
    <xf numFmtId="0" fontId="21" fillId="0" borderId="0" xfId="0" applyFont="1" applyAlignment="1">
      <alignment horizontal="left" vertical="center"/>
    </xf>
    <xf numFmtId="190" fontId="22" fillId="0" borderId="0" xfId="0" applyNumberFormat="1" applyFont="1"/>
    <xf numFmtId="4" fontId="3" fillId="0" borderId="0" xfId="0" applyNumberFormat="1" applyFont="1"/>
    <xf numFmtId="191" fontId="20" fillId="0" borderId="0" xfId="0" applyNumberFormat="1" applyFont="1" applyAlignment="1">
      <alignment horizontal="center"/>
    </xf>
    <xf numFmtId="192" fontId="19" fillId="0" borderId="0" xfId="0" applyNumberFormat="1" applyFont="1"/>
    <xf numFmtId="191" fontId="19" fillId="0" borderId="0" xfId="0" applyNumberFormat="1" applyFont="1"/>
    <xf numFmtId="14" fontId="1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2" activePane="bottomLeft" state="frozen"/>
      <selection pane="bottomLeft" activeCell="H20" sqref="A1:H20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58"/>
      <c r="J1" s="5"/>
      <c r="K1" s="6"/>
      <c r="L1" s="6"/>
      <c r="M1" s="6"/>
      <c r="N1" s="6"/>
    </row>
    <row r="2" spans="1:14" s="1" customFormat="1" ht="21" x14ac:dyDescent="0.6">
      <c r="A2" s="27" t="s">
        <v>45</v>
      </c>
      <c r="B2" s="28">
        <v>45546</v>
      </c>
      <c r="C2" s="29">
        <v>1200</v>
      </c>
      <c r="D2" s="30" t="s">
        <v>9</v>
      </c>
      <c r="E2" s="31"/>
      <c r="F2" s="53">
        <v>0.3</v>
      </c>
      <c r="G2" s="31">
        <f t="shared" ref="G2:G20" si="0">C2*F2</f>
        <v>360</v>
      </c>
      <c r="H2" s="32">
        <v>328.8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22</v>
      </c>
      <c r="B3" s="28">
        <v>45547</v>
      </c>
      <c r="C3" s="29">
        <v>12500</v>
      </c>
      <c r="D3" s="30" t="s">
        <v>9</v>
      </c>
      <c r="E3" s="31"/>
      <c r="F3" s="53">
        <v>0.14330000000000001</v>
      </c>
      <c r="G3" s="31">
        <f t="shared" si="0"/>
        <v>1791.2500000000002</v>
      </c>
      <c r="H3" s="32">
        <f t="shared" ref="H3:H10" si="1">G3*0.9</f>
        <v>1612.1250000000002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40</v>
      </c>
      <c r="B4" s="28">
        <v>45547</v>
      </c>
      <c r="C4" s="29">
        <v>30000</v>
      </c>
      <c r="D4" s="30" t="s">
        <v>9</v>
      </c>
      <c r="E4" s="31"/>
      <c r="F4" s="53">
        <v>7.0000000000000007E-2</v>
      </c>
      <c r="G4" s="31">
        <f t="shared" si="0"/>
        <v>2100</v>
      </c>
      <c r="H4" s="32">
        <f t="shared" si="1"/>
        <v>1890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11</v>
      </c>
      <c r="B5" s="28">
        <v>45547</v>
      </c>
      <c r="C5" s="29">
        <v>4000</v>
      </c>
      <c r="D5" s="30" t="s">
        <v>9</v>
      </c>
      <c r="E5" s="31"/>
      <c r="F5" s="54">
        <v>0.12</v>
      </c>
      <c r="G5" s="31">
        <f t="shared" si="0"/>
        <v>480</v>
      </c>
      <c r="H5" s="32">
        <f t="shared" si="1"/>
        <v>432</v>
      </c>
      <c r="I5" s="10"/>
      <c r="J5" s="7"/>
      <c r="K5" s="7"/>
      <c r="L5" s="15"/>
      <c r="M5" s="15"/>
      <c r="N5" s="6"/>
    </row>
    <row r="6" spans="1:14" s="1" customFormat="1" ht="21" x14ac:dyDescent="0.6">
      <c r="A6" s="56" t="s">
        <v>20</v>
      </c>
      <c r="B6" s="28">
        <v>45546</v>
      </c>
      <c r="C6" s="29">
        <v>60000</v>
      </c>
      <c r="D6" s="30" t="s">
        <v>9</v>
      </c>
      <c r="E6" s="31"/>
      <c r="F6" s="53">
        <v>3.9899999999999998E-2</v>
      </c>
      <c r="G6" s="31">
        <f t="shared" si="0"/>
        <v>2394</v>
      </c>
      <c r="H6" s="55">
        <f t="shared" si="1"/>
        <v>2154.6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18</v>
      </c>
      <c r="B7" s="28">
        <v>45540</v>
      </c>
      <c r="C7" s="29">
        <v>30000</v>
      </c>
      <c r="D7" s="30" t="s">
        <v>9</v>
      </c>
      <c r="E7" s="31"/>
      <c r="F7" s="53">
        <v>0.22220000000000001</v>
      </c>
      <c r="G7" s="31">
        <f t="shared" si="0"/>
        <v>6666</v>
      </c>
      <c r="H7" s="55">
        <f t="shared" si="1"/>
        <v>5999.4000000000005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19</v>
      </c>
      <c r="B8" s="28">
        <v>45547</v>
      </c>
      <c r="C8" s="29">
        <v>66000</v>
      </c>
      <c r="D8" s="30" t="s">
        <v>9</v>
      </c>
      <c r="E8" s="31"/>
      <c r="F8" s="53">
        <v>0.1963</v>
      </c>
      <c r="G8" s="31">
        <f t="shared" si="0"/>
        <v>12955.8</v>
      </c>
      <c r="H8" s="32">
        <f t="shared" si="1"/>
        <v>11660.22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43</v>
      </c>
      <c r="B9" s="28">
        <v>45547</v>
      </c>
      <c r="C9" s="29">
        <v>8000</v>
      </c>
      <c r="D9" s="30" t="s">
        <v>9</v>
      </c>
      <c r="E9" s="31"/>
      <c r="F9" s="53">
        <v>0.17499999999999999</v>
      </c>
      <c r="G9" s="31">
        <f t="shared" si="0"/>
        <v>1400</v>
      </c>
      <c r="H9" s="32">
        <f t="shared" si="1"/>
        <v>1260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35</v>
      </c>
      <c r="B10" s="28">
        <v>45540</v>
      </c>
      <c r="C10" s="29">
        <v>7500</v>
      </c>
      <c r="D10" s="30" t="s">
        <v>9</v>
      </c>
      <c r="E10" s="31"/>
      <c r="F10" s="54">
        <v>0.38</v>
      </c>
      <c r="G10" s="31">
        <f t="shared" si="0"/>
        <v>2850</v>
      </c>
      <c r="H10" s="55">
        <f t="shared" si="1"/>
        <v>2565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27" t="s">
        <v>39</v>
      </c>
      <c r="B11" s="28">
        <v>45546</v>
      </c>
      <c r="C11" s="29">
        <v>10000</v>
      </c>
      <c r="D11" s="30" t="s">
        <v>9</v>
      </c>
      <c r="E11" s="31"/>
      <c r="F11" s="37">
        <v>0.6</v>
      </c>
      <c r="G11" s="31">
        <f t="shared" si="0"/>
        <v>6000</v>
      </c>
      <c r="H11" s="55">
        <v>5520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34</v>
      </c>
      <c r="B12" s="28">
        <v>45545</v>
      </c>
      <c r="C12" s="29">
        <v>78000</v>
      </c>
      <c r="D12" s="30" t="s">
        <v>9</v>
      </c>
      <c r="E12" s="31"/>
      <c r="F12" s="54">
        <v>0.2</v>
      </c>
      <c r="G12" s="31">
        <f t="shared" si="0"/>
        <v>15600</v>
      </c>
      <c r="H12" s="32">
        <f>G12</f>
        <v>15600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37</v>
      </c>
      <c r="B13" s="28">
        <v>45541</v>
      </c>
      <c r="C13" s="29">
        <v>27000</v>
      </c>
      <c r="D13" s="30" t="s">
        <v>9</v>
      </c>
      <c r="E13" s="31"/>
      <c r="F13" s="37">
        <v>0.05</v>
      </c>
      <c r="G13" s="31">
        <f t="shared" si="0"/>
        <v>1350</v>
      </c>
      <c r="H13" s="55">
        <f>G13</f>
        <v>1350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42</v>
      </c>
      <c r="B14" s="28">
        <v>45541</v>
      </c>
      <c r="C14" s="29">
        <v>27000</v>
      </c>
      <c r="D14" s="30" t="s">
        <v>9</v>
      </c>
      <c r="E14" s="31"/>
      <c r="F14" s="54">
        <v>0.5</v>
      </c>
      <c r="G14" s="31">
        <f t="shared" si="0"/>
        <v>13500</v>
      </c>
      <c r="H14" s="55">
        <f>G14*0.9</f>
        <v>12150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36</v>
      </c>
      <c r="B15" s="28">
        <v>45545</v>
      </c>
      <c r="C15" s="29">
        <v>15000</v>
      </c>
      <c r="D15" s="30" t="s">
        <v>9</v>
      </c>
      <c r="E15" s="31"/>
      <c r="F15" s="37">
        <v>0.1</v>
      </c>
      <c r="G15" s="31">
        <f t="shared" si="0"/>
        <v>1500</v>
      </c>
      <c r="H15" s="32">
        <f>G15*0.9</f>
        <v>1350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8</v>
      </c>
      <c r="B16" s="28">
        <v>45548</v>
      </c>
      <c r="C16" s="29">
        <v>20000</v>
      </c>
      <c r="D16" s="30" t="s">
        <v>9</v>
      </c>
      <c r="E16" s="31"/>
      <c r="F16" s="54">
        <v>0.11020000000000001</v>
      </c>
      <c r="G16" s="31">
        <f t="shared" si="0"/>
        <v>2204</v>
      </c>
      <c r="H16" s="32">
        <f>G16</f>
        <v>2204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28</v>
      </c>
      <c r="B17" s="28">
        <v>45541</v>
      </c>
      <c r="C17" s="29">
        <v>36000</v>
      </c>
      <c r="D17" s="30" t="s">
        <v>9</v>
      </c>
      <c r="E17" s="31"/>
      <c r="F17" s="53">
        <v>0.05</v>
      </c>
      <c r="G17" s="31">
        <f t="shared" si="0"/>
        <v>1800</v>
      </c>
      <c r="H17" s="55">
        <f>G17*0.9</f>
        <v>1620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48</v>
      </c>
      <c r="B18" s="28">
        <v>45548</v>
      </c>
      <c r="C18" s="29">
        <v>1000</v>
      </c>
      <c r="D18" s="30" t="s">
        <v>9</v>
      </c>
      <c r="E18" s="31"/>
      <c r="F18" s="57">
        <v>0.33</v>
      </c>
      <c r="G18" s="31">
        <f t="shared" si="0"/>
        <v>330</v>
      </c>
      <c r="H18" s="32">
        <f>G18*0.9</f>
        <v>297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23</v>
      </c>
      <c r="B19" s="28">
        <v>45559</v>
      </c>
      <c r="C19" s="29">
        <v>50000</v>
      </c>
      <c r="D19" s="30" t="s">
        <v>9</v>
      </c>
      <c r="E19" s="31"/>
      <c r="F19" s="54">
        <v>0.13719999999999999</v>
      </c>
      <c r="G19" s="31">
        <f t="shared" si="0"/>
        <v>6859.9999999999991</v>
      </c>
      <c r="H19" s="32">
        <f>G19*0.9</f>
        <v>6173.9999999999991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21</v>
      </c>
      <c r="B20" s="28">
        <v>45541</v>
      </c>
      <c r="C20" s="29">
        <v>30000</v>
      </c>
      <c r="D20" s="30" t="s">
        <v>9</v>
      </c>
      <c r="E20" s="31"/>
      <c r="F20" s="37">
        <v>0.193</v>
      </c>
      <c r="G20" s="31">
        <f t="shared" si="0"/>
        <v>5790</v>
      </c>
      <c r="H20" s="55">
        <f>G20*0.9</f>
        <v>5211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79378.14499999999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44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2">G22-E22</f>
        <v>2932.0802520000016</v>
      </c>
      <c r="I22" s="59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20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2"/>
        <v>219.80999999999767</v>
      </c>
      <c r="I23" s="59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43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2"/>
        <v>3042.2100000000009</v>
      </c>
      <c r="I24" s="59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19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2"/>
        <v>5527.9000000000015</v>
      </c>
      <c r="I25" s="59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52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2"/>
        <v>-26846.639999999999</v>
      </c>
      <c r="I26" s="59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34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2"/>
        <v>1246.0099999999984</v>
      </c>
      <c r="I27" s="59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12</v>
      </c>
      <c r="H29" s="34">
        <f>H21+H28</f>
        <v>65499.51525199999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16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30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13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53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14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15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32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33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56" t="s">
        <v>20</v>
      </c>
      <c r="B39" s="28">
        <v>45546</v>
      </c>
      <c r="C39" s="29">
        <v>24000</v>
      </c>
      <c r="D39" s="30" t="s">
        <v>9</v>
      </c>
      <c r="E39" s="31"/>
      <c r="F39" s="53">
        <v>3.9899999999999998E-2</v>
      </c>
      <c r="G39" s="31">
        <f>C39*F39</f>
        <v>957.59999999999991</v>
      </c>
      <c r="H39" s="55">
        <f>G39*0.9</f>
        <v>861.83999999999992</v>
      </c>
      <c r="K39" s="7"/>
      <c r="L39" s="15"/>
      <c r="M39" s="15"/>
    </row>
    <row r="40" spans="1:14" ht="15.6" x14ac:dyDescent="0.3">
      <c r="A40" s="56" t="s">
        <v>52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2:H20">
    <sortCondition ref="A2:A20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29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318141.89525200002</v>
      </c>
      <c r="I7" s="32" t="s">
        <v>30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675050</v>
      </c>
      <c r="I9" s="32" t="s">
        <v>14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55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38</v>
      </c>
      <c r="B2" s="28">
        <v>45576</v>
      </c>
      <c r="C2" s="29">
        <v>6800</v>
      </c>
      <c r="D2" s="30" t="s">
        <v>9</v>
      </c>
      <c r="E2" s="31"/>
      <c r="F2" s="54">
        <v>0.24</v>
      </c>
      <c r="G2" s="31">
        <f>C2*F2</f>
        <v>1632</v>
      </c>
      <c r="H2" s="55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54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3655-9E82-4E5C-9879-086AA4339AB9}">
  <dimension ref="A1:N26"/>
  <sheetViews>
    <sheetView tabSelected="1" workbookViewId="0">
      <pane ySplit="1" topLeftCell="A7" activePane="bottomLeft" state="frozen"/>
      <selection pane="bottomLeft" activeCell="G14" sqref="G14:H22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5.125" style="7" bestFit="1" customWidth="1"/>
    <col min="9" max="9" width="14.75" style="11" bestFit="1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23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45868</v>
      </c>
      <c r="C4" s="29">
        <v>1800</v>
      </c>
      <c r="D4" s="30">
        <v>20</v>
      </c>
      <c r="E4" s="31">
        <v>36079.74</v>
      </c>
      <c r="F4" s="30">
        <v>22.9</v>
      </c>
      <c r="G4" s="31">
        <v>41128.699999999997</v>
      </c>
      <c r="H4" s="32">
        <f t="shared" ref="H4:H12" si="0">G4-E4</f>
        <v>5048.9599999999991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23</v>
      </c>
      <c r="B5" s="28">
        <v>45868</v>
      </c>
      <c r="C5" s="29">
        <v>10000</v>
      </c>
      <c r="D5" s="30">
        <v>4.7</v>
      </c>
      <c r="E5" s="31">
        <v>47104.1</v>
      </c>
      <c r="F5" s="30">
        <v>5.5</v>
      </c>
      <c r="G5" s="31">
        <v>54878.18</v>
      </c>
      <c r="H5" s="32">
        <f t="shared" si="0"/>
        <v>7774.0800000000017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39</v>
      </c>
      <c r="B6" s="28">
        <v>45867</v>
      </c>
      <c r="C6" s="29">
        <v>1000</v>
      </c>
      <c r="D6" s="30">
        <v>87</v>
      </c>
      <c r="E6" s="31">
        <v>87192.7</v>
      </c>
      <c r="F6" s="30">
        <v>22.9</v>
      </c>
      <c r="G6" s="31">
        <v>22849.279999999999</v>
      </c>
      <c r="H6" s="32">
        <f t="shared" si="0"/>
        <v>-64343.42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39</v>
      </c>
      <c r="B7" s="28">
        <v>45862</v>
      </c>
      <c r="C7" s="29">
        <v>1000</v>
      </c>
      <c r="D7" s="30">
        <v>87</v>
      </c>
      <c r="E7" s="31">
        <v>87192.7</v>
      </c>
      <c r="F7" s="30">
        <v>22.4</v>
      </c>
      <c r="G7" s="31">
        <v>22350.38</v>
      </c>
      <c r="H7" s="32">
        <f t="shared" si="0"/>
        <v>-64842.319999999992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39</v>
      </c>
      <c r="B8" s="28">
        <v>45856</v>
      </c>
      <c r="C8" s="29">
        <v>1000</v>
      </c>
      <c r="D8" s="30">
        <v>87</v>
      </c>
      <c r="E8" s="31">
        <v>87192.7</v>
      </c>
      <c r="F8" s="30">
        <v>22.2</v>
      </c>
      <c r="G8" s="31">
        <v>22150.83</v>
      </c>
      <c r="H8" s="32">
        <f t="shared" si="0"/>
        <v>-65041.869999999995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39</v>
      </c>
      <c r="B9" s="28">
        <v>45854</v>
      </c>
      <c r="C9" s="29">
        <v>1000</v>
      </c>
      <c r="D9" s="30">
        <v>87</v>
      </c>
      <c r="E9" s="31">
        <v>87192.7</v>
      </c>
      <c r="F9" s="30">
        <v>21.7</v>
      </c>
      <c r="G9" s="31">
        <v>21651.94</v>
      </c>
      <c r="H9" s="32">
        <f t="shared" si="0"/>
        <v>-65540.759999999995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39</v>
      </c>
      <c r="B10" s="28">
        <v>45841</v>
      </c>
      <c r="C10" s="29">
        <v>1000</v>
      </c>
      <c r="D10" s="30">
        <v>81</v>
      </c>
      <c r="E10" s="31">
        <v>81179.41</v>
      </c>
      <c r="F10" s="30">
        <v>21</v>
      </c>
      <c r="G10" s="31">
        <v>20953.490000000002</v>
      </c>
      <c r="H10" s="32">
        <f t="shared" si="0"/>
        <v>-60225.919999999998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35</v>
      </c>
      <c r="B11" s="28">
        <v>45841</v>
      </c>
      <c r="C11" s="29">
        <v>2500</v>
      </c>
      <c r="D11" s="30">
        <v>9</v>
      </c>
      <c r="E11" s="31">
        <v>22549.84</v>
      </c>
      <c r="F11" s="30">
        <v>10.199999999999999</v>
      </c>
      <c r="G11" s="31">
        <v>25443.51</v>
      </c>
      <c r="H11" s="32">
        <f t="shared" si="0"/>
        <v>2893.6699999999983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45840</v>
      </c>
      <c r="C12" s="29">
        <v>1000</v>
      </c>
      <c r="D12" s="30">
        <v>81</v>
      </c>
      <c r="E12" s="31">
        <v>81179.41</v>
      </c>
      <c r="F12" s="30">
        <v>19.600000000000001</v>
      </c>
      <c r="G12" s="31">
        <v>19556.59</v>
      </c>
      <c r="H12" s="32">
        <f t="shared" si="0"/>
        <v>-61622.820000000007</v>
      </c>
      <c r="I12" s="11"/>
      <c r="J12" s="7"/>
      <c r="K12" s="7"/>
      <c r="L12" s="15"/>
      <c r="M12" s="15"/>
      <c r="N12" s="6"/>
    </row>
    <row r="13" spans="1:14" ht="15.6" x14ac:dyDescent="0.3">
      <c r="A13" s="26"/>
      <c r="B13" s="28"/>
      <c r="C13" s="29"/>
      <c r="D13" s="33"/>
      <c r="E13" s="32">
        <f>SUM(E4:E12)</f>
        <v>616863.30000000005</v>
      </c>
      <c r="F13" s="30"/>
      <c r="G13" s="32">
        <f t="shared" ref="G13:H13" si="1">SUM(G4:G12)</f>
        <v>250962.9</v>
      </c>
      <c r="H13" s="32">
        <f t="shared" si="1"/>
        <v>-365900.39999999997</v>
      </c>
      <c r="K13" s="7"/>
      <c r="L13" s="15"/>
      <c r="M13" s="15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12</v>
      </c>
      <c r="H14" s="34">
        <f>H3+H13</f>
        <v>-365900.39999999997</v>
      </c>
      <c r="I14" s="11" t="s">
        <v>12</v>
      </c>
      <c r="J14" s="7">
        <v>-101058.68999999999</v>
      </c>
      <c r="K14" s="7"/>
      <c r="L14" s="15"/>
      <c r="M14" s="15"/>
      <c r="N14" s="6"/>
    </row>
    <row r="15" spans="1:14" ht="15.6" x14ac:dyDescent="0.3">
      <c r="A15" s="26"/>
      <c r="B15" s="28"/>
      <c r="C15" s="29"/>
      <c r="D15" s="33"/>
      <c r="E15" s="32"/>
      <c r="F15" s="30"/>
      <c r="G15" s="32" t="s">
        <v>16</v>
      </c>
      <c r="H15" s="32">
        <v>-187350.93</v>
      </c>
      <c r="I15" s="11" t="s">
        <v>16</v>
      </c>
      <c r="J15" s="7">
        <v>-86292.24</v>
      </c>
      <c r="K15" s="7"/>
      <c r="L15" s="15"/>
      <c r="M15" s="15"/>
    </row>
    <row r="16" spans="1:14" ht="15.6" x14ac:dyDescent="0.3">
      <c r="A16" s="26"/>
      <c r="B16" s="28"/>
      <c r="C16" s="29"/>
      <c r="D16" s="33"/>
      <c r="E16" s="32"/>
      <c r="F16" s="30"/>
      <c r="G16" s="32" t="s">
        <v>30</v>
      </c>
      <c r="H16" s="34">
        <f>H14+H15</f>
        <v>-553251.32999999996</v>
      </c>
      <c r="I16" s="11" t="s">
        <v>30</v>
      </c>
      <c r="J16" s="7">
        <v>-187350.93</v>
      </c>
      <c r="K16" s="7"/>
      <c r="L16" s="15"/>
      <c r="M16" s="15"/>
    </row>
    <row r="17" spans="1:14" ht="15.6" x14ac:dyDescent="0.3">
      <c r="A17" s="26"/>
      <c r="B17" s="28"/>
      <c r="C17" s="29"/>
      <c r="D17" s="33"/>
      <c r="E17" s="32"/>
      <c r="F17" s="30"/>
      <c r="G17" s="32" t="s">
        <v>13</v>
      </c>
      <c r="H17" s="35">
        <v>377810</v>
      </c>
      <c r="I17" s="11" t="s">
        <v>13</v>
      </c>
      <c r="J17" s="7">
        <v>336660</v>
      </c>
      <c r="K17" s="7"/>
      <c r="L17" s="15"/>
      <c r="M17" s="15"/>
    </row>
    <row r="18" spans="1:14" ht="15.6" x14ac:dyDescent="0.3">
      <c r="A18" s="26"/>
      <c r="B18" s="28"/>
      <c r="C18" s="29"/>
      <c r="D18" s="33"/>
      <c r="E18" s="32"/>
      <c r="F18" s="30"/>
      <c r="G18" s="32" t="s">
        <v>51</v>
      </c>
      <c r="H18" s="35">
        <v>8610</v>
      </c>
      <c r="I18" s="11" t="s">
        <v>50</v>
      </c>
      <c r="J18" s="7">
        <v>41150</v>
      </c>
      <c r="K18" s="7"/>
      <c r="L18" s="15"/>
      <c r="M18" s="15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14</v>
      </c>
      <c r="H19" s="41">
        <f>H17+H18</f>
        <v>386420</v>
      </c>
      <c r="I19" s="11" t="s">
        <v>14</v>
      </c>
      <c r="J19" s="7">
        <v>377810</v>
      </c>
      <c r="K19" s="7"/>
      <c r="L19" s="15"/>
      <c r="M19" s="15"/>
      <c r="N19" s="6"/>
    </row>
    <row r="20" spans="1:14" s="1" customFormat="1" ht="21" x14ac:dyDescent="0.6">
      <c r="A20" s="5"/>
      <c r="B20" s="12"/>
      <c r="C20" s="8"/>
      <c r="D20" s="9"/>
      <c r="E20" s="7"/>
      <c r="F20" s="10"/>
      <c r="G20" s="32" t="s">
        <v>15</v>
      </c>
      <c r="H20" s="46">
        <f>H16-H19</f>
        <v>-939671.33</v>
      </c>
      <c r="I20" s="11" t="s">
        <v>15</v>
      </c>
      <c r="J20" s="7">
        <v>-565160.92999999993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8" t="s">
        <v>32</v>
      </c>
      <c r="H21" s="38">
        <v>57000</v>
      </c>
      <c r="I21" s="11" t="s">
        <v>32</v>
      </c>
      <c r="J21" s="7">
        <v>57000</v>
      </c>
      <c r="K21" s="7"/>
      <c r="L21" s="15"/>
      <c r="M21" s="15"/>
      <c r="N21" s="6"/>
    </row>
    <row r="22" spans="1:14" s="1" customFormat="1" ht="21" x14ac:dyDescent="0.6">
      <c r="A22" s="6"/>
      <c r="B22" s="12"/>
      <c r="C22" s="8"/>
      <c r="D22" s="10"/>
      <c r="E22" s="14"/>
      <c r="F22" s="10"/>
      <c r="G22" s="38" t="s">
        <v>33</v>
      </c>
      <c r="H22" s="39">
        <f>H20+H21</f>
        <v>-882671.33</v>
      </c>
      <c r="I22" s="11" t="s">
        <v>33</v>
      </c>
      <c r="J22" s="7">
        <v>-508160.92999999993</v>
      </c>
      <c r="K22" s="7"/>
      <c r="L22" s="15"/>
      <c r="M22" s="15"/>
      <c r="N22" s="6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C26" s="12"/>
      <c r="D26" s="8"/>
      <c r="E26" s="9"/>
      <c r="F26" s="7"/>
      <c r="G26" s="10"/>
      <c r="I26" s="7"/>
      <c r="J26" s="11"/>
      <c r="K26" s="7"/>
      <c r="L26" s="6"/>
      <c r="M26" s="7"/>
    </row>
  </sheetData>
  <sheetProtection selectLockedCells="1" selectUnlockedCells="1"/>
  <sortState xmlns:xlrd2="http://schemas.microsoft.com/office/spreadsheetml/2017/richdata2" ref="A4:H12">
    <sortCondition descending="1" ref="B4:B12"/>
    <sortCondition ref="A4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E1F0-60EA-46C8-9C11-E7180F21BFAA}">
  <dimension ref="A1:N29"/>
  <sheetViews>
    <sheetView workbookViewId="0">
      <pane ySplit="1" topLeftCell="A6" activePane="bottomLeft" state="frozen"/>
      <selection pane="bottomLeft" activeCell="G15" sqref="G15:H23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29.375" style="7" customWidth="1"/>
    <col min="8" max="8" width="14.5" style="7" bestFit="1" customWidth="1"/>
    <col min="9" max="9" width="14.75" style="11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20</v>
      </c>
      <c r="B2" s="28">
        <v>45812</v>
      </c>
      <c r="C2" s="29">
        <v>55000</v>
      </c>
      <c r="D2" s="30" t="s">
        <v>9</v>
      </c>
      <c r="E2" s="31"/>
      <c r="F2" s="37">
        <v>0.2505</v>
      </c>
      <c r="G2" s="31">
        <f t="shared" ref="G2:G9" si="0">C2*F2</f>
        <v>13777.5</v>
      </c>
      <c r="H2" s="40">
        <f t="shared" ref="H2:H7" si="1">G2*0.9</f>
        <v>12399.75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22</v>
      </c>
      <c r="B3" s="28">
        <v>45814</v>
      </c>
      <c r="C3" s="29">
        <v>12500</v>
      </c>
      <c r="D3" s="30" t="s">
        <v>9</v>
      </c>
      <c r="E3" s="31"/>
      <c r="F3" s="53">
        <v>0.215</v>
      </c>
      <c r="G3" s="31">
        <f t="shared" si="0"/>
        <v>2687.5</v>
      </c>
      <c r="H3" s="40">
        <f t="shared" si="1"/>
        <v>2418.75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21</v>
      </c>
      <c r="B4" s="28">
        <v>45814</v>
      </c>
      <c r="C4" s="29">
        <v>20000</v>
      </c>
      <c r="D4" s="30" t="s">
        <v>9</v>
      </c>
      <c r="E4" s="31"/>
      <c r="F4" s="37">
        <v>0.1915</v>
      </c>
      <c r="G4" s="31">
        <f t="shared" si="0"/>
        <v>3830</v>
      </c>
      <c r="H4" s="40">
        <f t="shared" si="1"/>
        <v>3447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18</v>
      </c>
      <c r="B5" s="28">
        <v>45817</v>
      </c>
      <c r="C5" s="29">
        <v>40000</v>
      </c>
      <c r="D5" s="30" t="s">
        <v>9</v>
      </c>
      <c r="E5" s="31"/>
      <c r="F5" s="37">
        <v>0.22220000000000001</v>
      </c>
      <c r="G5" s="31">
        <f t="shared" si="0"/>
        <v>8888</v>
      </c>
      <c r="H5" s="40">
        <f t="shared" si="1"/>
        <v>7999.2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19</v>
      </c>
      <c r="B6" s="28">
        <v>45820</v>
      </c>
      <c r="C6" s="29">
        <v>75000</v>
      </c>
      <c r="D6" s="30" t="s">
        <v>9</v>
      </c>
      <c r="E6" s="31"/>
      <c r="F6" s="54">
        <v>0.19839999999999999</v>
      </c>
      <c r="G6" s="31">
        <f t="shared" si="0"/>
        <v>14880</v>
      </c>
      <c r="H6" s="40">
        <f t="shared" si="1"/>
        <v>13392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43</v>
      </c>
      <c r="B7" s="28">
        <v>45820</v>
      </c>
      <c r="C7" s="29">
        <v>7200</v>
      </c>
      <c r="D7" s="30" t="s">
        <v>9</v>
      </c>
      <c r="E7" s="31"/>
      <c r="F7" s="53">
        <v>0.17499999999999999</v>
      </c>
      <c r="G7" s="31">
        <f t="shared" si="0"/>
        <v>1260</v>
      </c>
      <c r="H7" s="40">
        <f t="shared" si="1"/>
        <v>1134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8</v>
      </c>
      <c r="B8" s="28">
        <v>45824</v>
      </c>
      <c r="C8" s="29">
        <v>20000</v>
      </c>
      <c r="D8" s="30" t="s">
        <v>9</v>
      </c>
      <c r="E8" s="31"/>
      <c r="F8" s="54">
        <v>0.1176</v>
      </c>
      <c r="G8" s="31">
        <f t="shared" si="0"/>
        <v>2352</v>
      </c>
      <c r="H8" s="40">
        <f>G8</f>
        <v>2352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23</v>
      </c>
      <c r="B9" s="28">
        <v>45833</v>
      </c>
      <c r="C9" s="29">
        <v>60000</v>
      </c>
      <c r="D9" s="30" t="s">
        <v>9</v>
      </c>
      <c r="E9" s="31"/>
      <c r="F9" s="53">
        <v>0.13250000000000001</v>
      </c>
      <c r="G9" s="31">
        <f t="shared" si="0"/>
        <v>7950</v>
      </c>
      <c r="H9" s="40">
        <f>G9*0.9</f>
        <v>7155</v>
      </c>
      <c r="I9" s="11"/>
      <c r="J9" s="17"/>
      <c r="K9" s="7"/>
      <c r="L9" s="6"/>
      <c r="M9" s="6"/>
      <c r="N9" s="6"/>
    </row>
    <row r="10" spans="1:14" s="1" customFormat="1" ht="21" x14ac:dyDescent="0.6">
      <c r="A10" s="27"/>
      <c r="B10" s="28"/>
      <c r="C10" s="29"/>
      <c r="D10" s="30"/>
      <c r="E10" s="31"/>
      <c r="F10" s="30"/>
      <c r="G10" s="31"/>
      <c r="H10" s="43">
        <f>SUM(H2:H9)</f>
        <v>50297.7</v>
      </c>
      <c r="I10" s="11"/>
      <c r="J10" s="19"/>
      <c r="K10" s="7"/>
      <c r="L10" s="6"/>
      <c r="M10" s="6"/>
      <c r="N10" s="6"/>
    </row>
    <row r="11" spans="1:14" s="1" customFormat="1" ht="21" x14ac:dyDescent="0.6">
      <c r="A11" s="27" t="s">
        <v>39</v>
      </c>
      <c r="B11" s="28">
        <v>45824</v>
      </c>
      <c r="C11" s="29">
        <v>1000</v>
      </c>
      <c r="D11" s="30">
        <v>67</v>
      </c>
      <c r="E11" s="52">
        <v>67148.399999999994</v>
      </c>
      <c r="F11" s="30">
        <v>16.600000000000001</v>
      </c>
      <c r="G11" s="31">
        <v>16563.23</v>
      </c>
      <c r="H11" s="32">
        <f t="shared" ref="H11:H12" si="2">G11-E11</f>
        <v>-50585.17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45826</v>
      </c>
      <c r="C12" s="29">
        <v>1000</v>
      </c>
      <c r="D12" s="30">
        <v>67</v>
      </c>
      <c r="E12" s="52">
        <v>67148.399999999994</v>
      </c>
      <c r="F12" s="30">
        <v>16.8</v>
      </c>
      <c r="G12" s="31">
        <v>16762.79</v>
      </c>
      <c r="H12" s="32">
        <f t="shared" si="2"/>
        <v>-50385.609999999993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7" t="s">
        <v>39</v>
      </c>
      <c r="B13" s="28">
        <v>45828</v>
      </c>
      <c r="C13" s="29">
        <v>1000</v>
      </c>
      <c r="D13" s="30">
        <v>67</v>
      </c>
      <c r="E13" s="52">
        <v>67148.399999999994</v>
      </c>
      <c r="F13" s="30">
        <v>16.8</v>
      </c>
      <c r="G13" s="31">
        <v>16762.79</v>
      </c>
      <c r="H13" s="32">
        <f t="shared" ref="H13" si="3">G13-E13</f>
        <v>-50385.609999999993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>
        <f>SUM(E13:E13)</f>
        <v>67148.399999999994</v>
      </c>
      <c r="F14" s="30"/>
      <c r="G14" s="32">
        <f>SUM(G13:G13)</f>
        <v>16762.79</v>
      </c>
      <c r="H14" s="41">
        <f>SUM(H11:H13)</f>
        <v>-151356.38999999998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12</v>
      </c>
      <c r="H15" s="43">
        <f>H10+H14</f>
        <v>-101058.68999999999</v>
      </c>
      <c r="I15" s="13" t="s">
        <v>12</v>
      </c>
      <c r="J15" s="7">
        <v>76255.710000000021</v>
      </c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16</v>
      </c>
      <c r="H16" s="32">
        <v>-86292.24</v>
      </c>
      <c r="I16" s="13" t="s">
        <v>16</v>
      </c>
      <c r="J16" s="7">
        <v>-162547.95474799996</v>
      </c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30</v>
      </c>
      <c r="H17" s="34">
        <f>H15+H16</f>
        <v>-187350.93</v>
      </c>
      <c r="I17" s="13" t="s">
        <v>30</v>
      </c>
      <c r="J17" s="7">
        <v>-86292.244747999939</v>
      </c>
      <c r="K17" s="7"/>
      <c r="L17" s="15"/>
      <c r="M17" s="15"/>
      <c r="N17" s="6"/>
    </row>
    <row r="18" spans="1:14" s="1" customFormat="1" ht="21" x14ac:dyDescent="0.6">
      <c r="A18" s="26"/>
      <c r="B18" s="28"/>
      <c r="C18" s="29"/>
      <c r="D18" s="33"/>
      <c r="E18" s="32"/>
      <c r="F18" s="30"/>
      <c r="G18" s="32" t="s">
        <v>13</v>
      </c>
      <c r="H18" s="35">
        <v>336660</v>
      </c>
      <c r="I18" s="13" t="s">
        <v>13</v>
      </c>
      <c r="J18" s="7">
        <v>327260</v>
      </c>
      <c r="K18" s="7"/>
      <c r="L18" s="15"/>
      <c r="M18" s="15"/>
      <c r="N18" s="6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50</v>
      </c>
      <c r="H19" s="35">
        <v>41150</v>
      </c>
      <c r="I19" s="13" t="s">
        <v>31</v>
      </c>
      <c r="J19" s="7">
        <v>9400</v>
      </c>
      <c r="K19" s="7"/>
      <c r="L19" s="15"/>
      <c r="M19" s="15"/>
      <c r="N19" s="6"/>
    </row>
    <row r="20" spans="1:14" s="1" customFormat="1" ht="21" x14ac:dyDescent="0.6">
      <c r="A20" s="26"/>
      <c r="B20" s="28"/>
      <c r="C20" s="29"/>
      <c r="D20" s="33"/>
      <c r="E20" s="32"/>
      <c r="F20" s="30"/>
      <c r="G20" s="32" t="s">
        <v>14</v>
      </c>
      <c r="H20" s="41">
        <f>H18+H19</f>
        <v>377810</v>
      </c>
      <c r="I20" s="13" t="s">
        <v>14</v>
      </c>
      <c r="J20" s="7">
        <v>336660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2" t="s">
        <v>15</v>
      </c>
      <c r="H21" s="46">
        <f>H17-H20</f>
        <v>-565160.92999999993</v>
      </c>
      <c r="I21" s="13" t="s">
        <v>15</v>
      </c>
      <c r="J21" s="7">
        <v>-422952.24474799994</v>
      </c>
      <c r="K21" s="7"/>
      <c r="L21" s="15"/>
      <c r="M21" s="15"/>
      <c r="N21" s="6"/>
    </row>
    <row r="22" spans="1:14" s="1" customFormat="1" ht="21" x14ac:dyDescent="0.6">
      <c r="A22" s="5"/>
      <c r="B22" s="12"/>
      <c r="C22" s="8"/>
      <c r="D22" s="9"/>
      <c r="E22" s="7"/>
      <c r="F22" s="10"/>
      <c r="G22" s="38" t="s">
        <v>32</v>
      </c>
      <c r="H22" s="38">
        <v>57000</v>
      </c>
      <c r="I22" s="13" t="s">
        <v>32</v>
      </c>
      <c r="J22" s="7">
        <v>57000</v>
      </c>
      <c r="K22" s="7"/>
      <c r="L22" s="15"/>
      <c r="M22" s="15"/>
      <c r="N22" s="6"/>
    </row>
    <row r="23" spans="1:14" s="1" customFormat="1" ht="21" x14ac:dyDescent="0.6">
      <c r="A23" s="6"/>
      <c r="B23" s="12"/>
      <c r="C23" s="8"/>
      <c r="D23" s="10"/>
      <c r="E23" s="14"/>
      <c r="F23" s="10"/>
      <c r="G23" s="38" t="s">
        <v>33</v>
      </c>
      <c r="H23" s="39">
        <f>H21+H22</f>
        <v>-508160.92999999993</v>
      </c>
      <c r="I23" s="13" t="s">
        <v>33</v>
      </c>
      <c r="J23" s="7">
        <v>-365952.24474799994</v>
      </c>
      <c r="K23" s="7"/>
      <c r="L23" s="15"/>
      <c r="M23" s="15"/>
      <c r="N23" s="7"/>
    </row>
    <row r="24" spans="1:14" x14ac:dyDescent="0.3">
      <c r="I24" s="7"/>
      <c r="K24" s="7"/>
      <c r="N24" s="13"/>
    </row>
    <row r="25" spans="1:14" ht="15.6" customHeight="1" x14ac:dyDescent="0.3">
      <c r="K25" s="7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K29" s="7"/>
    </row>
  </sheetData>
  <sheetProtection selectLockedCells="1" selectUnlockedCells="1"/>
  <sortState xmlns:xlrd2="http://schemas.microsoft.com/office/spreadsheetml/2017/richdata2" ref="A2:N9">
    <sortCondition ref="B2:B9"/>
    <sortCondition ref="A2:A9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A231-79A5-4BE4-8C0C-F5E13A4831EB}">
  <dimension ref="A1:N35"/>
  <sheetViews>
    <sheetView workbookViewId="0">
      <pane ySplit="1" topLeftCell="A13" activePane="bottomLeft" state="frozen"/>
      <selection pane="bottomLeft" activeCell="I21" sqref="I21:I29"/>
    </sheetView>
  </sheetViews>
  <sheetFormatPr defaultColWidth="8.625" defaultRowHeight="15.6" x14ac:dyDescent="0.3"/>
  <cols>
    <col min="1" max="1" width="10.875" style="5" bestFit="1" customWidth="1"/>
    <col min="2" max="2" width="12.625" style="80" bestFit="1" customWidth="1"/>
    <col min="3" max="3" width="9.2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4.5" style="7" bestFit="1" customWidth="1"/>
    <col min="9" max="9" width="12.125" style="13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77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6"/>
      <c r="J1" s="3"/>
      <c r="K1" s="5"/>
      <c r="L1" s="7"/>
      <c r="M1" s="6"/>
      <c r="N1" s="6"/>
    </row>
    <row r="2" spans="1:14" s="1" customFormat="1" ht="21" x14ac:dyDescent="0.6">
      <c r="A2" s="27" t="s">
        <v>34</v>
      </c>
      <c r="B2" s="78">
        <v>45784</v>
      </c>
      <c r="C2" s="29">
        <v>81000</v>
      </c>
      <c r="D2" s="30" t="s">
        <v>9</v>
      </c>
      <c r="E2" s="31" t="s">
        <v>9</v>
      </c>
      <c r="F2" s="54">
        <v>0.5</v>
      </c>
      <c r="G2" s="31">
        <f t="shared" ref="G2:G13" si="0">C2*F2</f>
        <v>40500</v>
      </c>
      <c r="H2" s="40">
        <v>40500</v>
      </c>
      <c r="I2" s="13"/>
      <c r="J2" s="17"/>
      <c r="K2" s="7"/>
      <c r="L2" s="6"/>
      <c r="M2" s="6"/>
      <c r="N2" s="6"/>
    </row>
    <row r="3" spans="1:14" s="1" customFormat="1" ht="21" x14ac:dyDescent="0.6">
      <c r="A3" s="27" t="s">
        <v>10</v>
      </c>
      <c r="B3" s="78">
        <v>45785</v>
      </c>
      <c r="C3" s="29">
        <v>10000</v>
      </c>
      <c r="D3" s="30" t="s">
        <v>9</v>
      </c>
      <c r="E3" s="31" t="s">
        <v>9</v>
      </c>
      <c r="F3" s="37">
        <v>1</v>
      </c>
      <c r="G3" s="31">
        <f t="shared" si="0"/>
        <v>10000</v>
      </c>
      <c r="H3" s="40">
        <v>9000</v>
      </c>
      <c r="I3" s="13"/>
      <c r="J3" s="17"/>
      <c r="K3" s="7"/>
      <c r="L3" s="6"/>
      <c r="M3" s="6"/>
      <c r="N3" s="6"/>
    </row>
    <row r="4" spans="1:14" s="1" customFormat="1" ht="21" x14ac:dyDescent="0.6">
      <c r="A4" s="27" t="s">
        <v>39</v>
      </c>
      <c r="B4" s="78">
        <v>45786</v>
      </c>
      <c r="C4" s="29">
        <v>10000</v>
      </c>
      <c r="D4" s="30" t="s">
        <v>9</v>
      </c>
      <c r="E4" s="31" t="s">
        <v>9</v>
      </c>
      <c r="F4" s="53">
        <v>0.6</v>
      </c>
      <c r="G4" s="31">
        <f t="shared" si="0"/>
        <v>6000</v>
      </c>
      <c r="H4" s="40">
        <v>5540</v>
      </c>
      <c r="I4" s="13"/>
      <c r="J4" s="17"/>
      <c r="K4" s="7"/>
      <c r="L4" s="6"/>
      <c r="M4" s="6"/>
      <c r="N4" s="6"/>
    </row>
    <row r="5" spans="1:14" s="1" customFormat="1" ht="21" x14ac:dyDescent="0.6">
      <c r="A5" s="27" t="s">
        <v>37</v>
      </c>
      <c r="B5" s="78">
        <v>45786</v>
      </c>
      <c r="C5" s="29">
        <v>27000</v>
      </c>
      <c r="D5" s="30" t="s">
        <v>9</v>
      </c>
      <c r="E5" s="31" t="s">
        <v>9</v>
      </c>
      <c r="F5" s="54">
        <v>0.31</v>
      </c>
      <c r="G5" s="31">
        <f t="shared" si="0"/>
        <v>8370</v>
      </c>
      <c r="H5" s="40">
        <v>8370</v>
      </c>
      <c r="I5" s="13"/>
      <c r="J5" s="17"/>
      <c r="K5" s="7"/>
      <c r="L5" s="6"/>
      <c r="M5" s="6"/>
      <c r="N5" s="6"/>
    </row>
    <row r="6" spans="1:14" s="1" customFormat="1" ht="21" x14ac:dyDescent="0.6">
      <c r="A6" s="27" t="s">
        <v>36</v>
      </c>
      <c r="B6" s="78">
        <v>45791</v>
      </c>
      <c r="C6" s="29">
        <v>15000</v>
      </c>
      <c r="D6" s="30" t="s">
        <v>9</v>
      </c>
      <c r="E6" s="31" t="s">
        <v>9</v>
      </c>
      <c r="F6" s="54">
        <v>0.34</v>
      </c>
      <c r="G6" s="31">
        <f t="shared" si="0"/>
        <v>5100</v>
      </c>
      <c r="H6" s="40">
        <v>4590</v>
      </c>
      <c r="I6" s="13"/>
      <c r="J6" s="17"/>
      <c r="K6" s="7"/>
      <c r="L6" s="6"/>
      <c r="M6" s="6"/>
      <c r="N6" s="6"/>
    </row>
    <row r="7" spans="1:14" s="1" customFormat="1" ht="21" x14ac:dyDescent="0.6">
      <c r="A7" s="27" t="s">
        <v>41</v>
      </c>
      <c r="B7" s="78">
        <v>45793</v>
      </c>
      <c r="C7" s="29">
        <v>3600</v>
      </c>
      <c r="D7" s="30" t="s">
        <v>9</v>
      </c>
      <c r="E7" s="31" t="s">
        <v>9</v>
      </c>
      <c r="F7" s="50">
        <v>0.25</v>
      </c>
      <c r="G7" s="31">
        <f t="shared" si="0"/>
        <v>900</v>
      </c>
      <c r="H7" s="40">
        <v>810</v>
      </c>
      <c r="I7" s="13"/>
      <c r="J7" s="17"/>
      <c r="K7" s="7"/>
      <c r="L7" s="6"/>
      <c r="M7" s="6"/>
      <c r="N7" s="6"/>
    </row>
    <row r="8" spans="1:14" s="1" customFormat="1" ht="21" x14ac:dyDescent="0.6">
      <c r="A8" s="27" t="s">
        <v>42</v>
      </c>
      <c r="B8" s="78">
        <v>45793</v>
      </c>
      <c r="C8" s="29">
        <v>27000</v>
      </c>
      <c r="D8" s="30" t="s">
        <v>9</v>
      </c>
      <c r="E8" s="31" t="s">
        <v>9</v>
      </c>
      <c r="F8" s="51">
        <v>1.5</v>
      </c>
      <c r="G8" s="31">
        <f t="shared" si="0"/>
        <v>40500</v>
      </c>
      <c r="H8" s="40">
        <v>38340</v>
      </c>
      <c r="I8" s="13"/>
      <c r="J8" s="17"/>
      <c r="K8" s="7"/>
      <c r="L8" s="6"/>
      <c r="M8" s="6"/>
      <c r="N8" s="6"/>
    </row>
    <row r="9" spans="1:14" s="1" customFormat="1" ht="21" x14ac:dyDescent="0.6">
      <c r="A9" s="27" t="s">
        <v>62</v>
      </c>
      <c r="B9" s="78">
        <v>45793</v>
      </c>
      <c r="C9" s="29">
        <v>8000</v>
      </c>
      <c r="D9" s="30" t="s">
        <v>9</v>
      </c>
      <c r="E9" s="31" t="s">
        <v>9</v>
      </c>
      <c r="F9" s="75">
        <v>0.93</v>
      </c>
      <c r="G9" s="31">
        <f t="shared" si="0"/>
        <v>7440</v>
      </c>
      <c r="H9" s="40">
        <v>6696</v>
      </c>
      <c r="I9" s="13"/>
      <c r="J9" s="17"/>
      <c r="K9" s="7"/>
      <c r="L9" s="6"/>
      <c r="M9" s="6"/>
      <c r="N9" s="6"/>
    </row>
    <row r="10" spans="1:14" s="1" customFormat="1" ht="21" x14ac:dyDescent="0.6">
      <c r="A10" s="27" t="s">
        <v>40</v>
      </c>
      <c r="B10" s="78">
        <v>45797</v>
      </c>
      <c r="C10" s="29">
        <v>30000</v>
      </c>
      <c r="D10" s="30" t="s">
        <v>9</v>
      </c>
      <c r="E10" s="31" t="s">
        <v>9</v>
      </c>
      <c r="F10" s="50">
        <v>0.08</v>
      </c>
      <c r="G10" s="31">
        <f t="shared" si="0"/>
        <v>2400</v>
      </c>
      <c r="H10" s="40">
        <v>2160</v>
      </c>
      <c r="I10" s="13"/>
      <c r="J10" s="17"/>
      <c r="K10" s="7"/>
      <c r="L10" s="6"/>
      <c r="M10" s="6"/>
      <c r="N10" s="6"/>
    </row>
    <row r="11" spans="1:14" s="1" customFormat="1" ht="21" x14ac:dyDescent="0.6">
      <c r="A11" s="27" t="s">
        <v>45</v>
      </c>
      <c r="B11" s="78">
        <v>45800</v>
      </c>
      <c r="C11" s="29">
        <v>1200</v>
      </c>
      <c r="D11" s="30" t="s">
        <v>9</v>
      </c>
      <c r="E11" s="31" t="s">
        <v>9</v>
      </c>
      <c r="F11" s="53">
        <v>0.48</v>
      </c>
      <c r="G11" s="31">
        <f t="shared" si="0"/>
        <v>576</v>
      </c>
      <c r="H11" s="40">
        <v>520.79999999999995</v>
      </c>
      <c r="I11" s="13"/>
      <c r="J11" s="2"/>
      <c r="K11" s="7"/>
      <c r="L11" s="6"/>
      <c r="M11" s="6"/>
      <c r="N11" s="6"/>
    </row>
    <row r="12" spans="1:14" s="1" customFormat="1" ht="21" x14ac:dyDescent="0.6">
      <c r="A12" s="27" t="s">
        <v>11</v>
      </c>
      <c r="B12" s="78">
        <v>45800</v>
      </c>
      <c r="C12" s="29">
        <v>4000</v>
      </c>
      <c r="D12" s="30" t="s">
        <v>9</v>
      </c>
      <c r="E12" s="31" t="s">
        <v>9</v>
      </c>
      <c r="F12" s="54">
        <v>0.28000000000000003</v>
      </c>
      <c r="G12" s="31">
        <f t="shared" si="0"/>
        <v>1120</v>
      </c>
      <c r="H12" s="40">
        <v>1008</v>
      </c>
      <c r="I12" s="13"/>
      <c r="J12" s="2"/>
      <c r="K12" s="7"/>
      <c r="L12" s="6"/>
      <c r="M12" s="6"/>
      <c r="N12" s="6"/>
    </row>
    <row r="13" spans="1:14" s="1" customFormat="1" ht="21" x14ac:dyDescent="0.6">
      <c r="A13" s="27" t="s">
        <v>43</v>
      </c>
      <c r="B13" s="78">
        <v>45800</v>
      </c>
      <c r="C13" s="29">
        <v>7200</v>
      </c>
      <c r="D13" s="30" t="s">
        <v>9</v>
      </c>
      <c r="E13" s="31" t="s">
        <v>9</v>
      </c>
      <c r="F13" s="37">
        <v>0.17499999999999999</v>
      </c>
      <c r="G13" s="31">
        <f t="shared" si="0"/>
        <v>1260</v>
      </c>
      <c r="H13" s="40">
        <v>1134</v>
      </c>
      <c r="I13" s="13"/>
      <c r="J13" s="17"/>
      <c r="K13" s="7"/>
      <c r="L13" s="6"/>
      <c r="M13" s="6"/>
      <c r="N13" s="6"/>
    </row>
    <row r="14" spans="1:14" s="1" customFormat="1" ht="21" x14ac:dyDescent="0.6">
      <c r="A14" s="27" t="s">
        <v>47</v>
      </c>
      <c r="B14" s="78">
        <v>45800</v>
      </c>
      <c r="C14" s="29">
        <v>105000</v>
      </c>
      <c r="D14" s="30" t="s">
        <v>9</v>
      </c>
      <c r="E14" s="31" t="s">
        <v>9</v>
      </c>
      <c r="F14" s="53">
        <v>0.111238</v>
      </c>
      <c r="G14" s="31">
        <v>11676</v>
      </c>
      <c r="H14" s="40">
        <v>10612.21</v>
      </c>
      <c r="I14" s="13"/>
      <c r="J14" s="2"/>
      <c r="K14" s="7"/>
      <c r="L14" s="6"/>
      <c r="M14" s="6"/>
      <c r="N14" s="6"/>
    </row>
    <row r="15" spans="1:14" s="1" customFormat="1" ht="21" x14ac:dyDescent="0.6">
      <c r="A15" s="27" t="s">
        <v>48</v>
      </c>
      <c r="B15" s="78">
        <v>45800</v>
      </c>
      <c r="C15" s="29">
        <v>1000</v>
      </c>
      <c r="D15" s="30" t="s">
        <v>9</v>
      </c>
      <c r="E15" s="31" t="s">
        <v>9</v>
      </c>
      <c r="F15" s="53">
        <v>0.27</v>
      </c>
      <c r="G15" s="31">
        <f>C15*F15</f>
        <v>270</v>
      </c>
      <c r="H15" s="40">
        <v>243</v>
      </c>
      <c r="I15" s="13"/>
      <c r="J15" s="2"/>
      <c r="K15" s="7"/>
      <c r="L15" s="6"/>
      <c r="M15" s="6"/>
      <c r="N15" s="6"/>
    </row>
    <row r="16" spans="1:14" s="1" customFormat="1" ht="21" x14ac:dyDescent="0.6">
      <c r="A16" s="27" t="s">
        <v>46</v>
      </c>
      <c r="B16" s="78">
        <v>45805</v>
      </c>
      <c r="C16" s="29">
        <v>9000</v>
      </c>
      <c r="D16" s="30" t="s">
        <v>9</v>
      </c>
      <c r="E16" s="31" t="s">
        <v>9</v>
      </c>
      <c r="F16" s="54">
        <v>7.4999999999999997E-2</v>
      </c>
      <c r="G16" s="31">
        <f>C16*F16</f>
        <v>675</v>
      </c>
      <c r="H16" s="40">
        <v>607.5</v>
      </c>
      <c r="I16" s="13"/>
      <c r="J16" s="2"/>
      <c r="K16" s="7"/>
      <c r="L16" s="6"/>
      <c r="M16" s="6"/>
      <c r="N16" s="6"/>
    </row>
    <row r="17" spans="1:14" s="1" customFormat="1" ht="21" x14ac:dyDescent="0.6">
      <c r="A17" s="27" t="s">
        <v>38</v>
      </c>
      <c r="B17" s="78">
        <v>45806</v>
      </c>
      <c r="C17" s="29">
        <v>6800</v>
      </c>
      <c r="D17" s="30" t="s">
        <v>9</v>
      </c>
      <c r="E17" s="31" t="s">
        <v>9</v>
      </c>
      <c r="F17" s="37">
        <v>0.23</v>
      </c>
      <c r="G17" s="31">
        <f>C17*F17</f>
        <v>1564</v>
      </c>
      <c r="H17" s="40">
        <v>1407.6000000000001</v>
      </c>
      <c r="I17" s="13"/>
      <c r="J17" s="17"/>
      <c r="K17" s="7"/>
      <c r="L17" s="6"/>
      <c r="M17" s="6"/>
      <c r="N17" s="6"/>
    </row>
    <row r="18" spans="1:14" s="1" customFormat="1" ht="21" x14ac:dyDescent="0.6">
      <c r="A18" s="27"/>
      <c r="B18" s="79"/>
      <c r="C18" s="29"/>
      <c r="D18" s="30"/>
      <c r="E18" s="31"/>
      <c r="F18" s="30"/>
      <c r="G18" s="31"/>
      <c r="H18" s="34">
        <f>SUM(H2:H17)</f>
        <v>131539.11000000002</v>
      </c>
      <c r="I18" s="13"/>
      <c r="J18" s="19"/>
      <c r="K18" s="7"/>
      <c r="L18" s="6"/>
      <c r="M18" s="6"/>
      <c r="N18" s="6"/>
    </row>
    <row r="19" spans="1:14" s="1" customFormat="1" ht="21" x14ac:dyDescent="0.6">
      <c r="A19" s="27" t="s">
        <v>40</v>
      </c>
      <c r="B19" s="79">
        <v>45792</v>
      </c>
      <c r="C19" s="29">
        <v>30000</v>
      </c>
      <c r="D19" s="30">
        <v>3.8</v>
      </c>
      <c r="E19" s="31">
        <v>114252.5</v>
      </c>
      <c r="F19" s="30">
        <v>1.97</v>
      </c>
      <c r="G19" s="31">
        <v>58969.1</v>
      </c>
      <c r="H19" s="32">
        <f>G19-E19</f>
        <v>-55283.4</v>
      </c>
      <c r="I19" s="13"/>
      <c r="J19" s="7"/>
      <c r="K19" s="7"/>
      <c r="L19" s="15"/>
      <c r="M19" s="15"/>
      <c r="N19" s="6"/>
    </row>
    <row r="20" spans="1:14" s="1" customFormat="1" ht="21" x14ac:dyDescent="0.6">
      <c r="A20" s="26"/>
      <c r="B20" s="79"/>
      <c r="C20" s="29"/>
      <c r="D20" s="33"/>
      <c r="E20" s="32">
        <f>SUM(E19:E19)</f>
        <v>114252.5</v>
      </c>
      <c r="F20" s="30"/>
      <c r="G20" s="32">
        <f>SUM(G19:G19)</f>
        <v>58969.1</v>
      </c>
      <c r="H20" s="44">
        <f>SUM(H19:H19)</f>
        <v>-55283.4</v>
      </c>
      <c r="I20" s="13"/>
      <c r="J20" s="7"/>
      <c r="K20" s="7"/>
      <c r="L20" s="15"/>
      <c r="M20" s="15"/>
      <c r="N20" s="6"/>
    </row>
    <row r="21" spans="1:14" s="1" customFormat="1" ht="21" x14ac:dyDescent="0.6">
      <c r="A21" s="26"/>
      <c r="B21" s="79"/>
      <c r="C21" s="29"/>
      <c r="D21" s="33"/>
      <c r="E21" s="32"/>
      <c r="F21" s="30"/>
      <c r="G21" s="32" t="s">
        <v>12</v>
      </c>
      <c r="H21" s="34">
        <f>H18+H20</f>
        <v>76255.710000000021</v>
      </c>
      <c r="I21" s="13" t="s">
        <v>12</v>
      </c>
      <c r="J21" s="7">
        <v>-39964.590000000004</v>
      </c>
      <c r="K21" s="7"/>
      <c r="L21" s="15"/>
      <c r="M21" s="15"/>
      <c r="N21" s="6"/>
    </row>
    <row r="22" spans="1:14" s="1" customFormat="1" ht="21" x14ac:dyDescent="0.6">
      <c r="A22" s="26"/>
      <c r="B22" s="79"/>
      <c r="C22" s="29"/>
      <c r="D22" s="33"/>
      <c r="E22" s="32"/>
      <c r="F22" s="30"/>
      <c r="G22" s="32" t="s">
        <v>16</v>
      </c>
      <c r="H22" s="34">
        <v>-162547.95474799996</v>
      </c>
      <c r="I22" s="13" t="s">
        <v>16</v>
      </c>
      <c r="J22" s="7">
        <v>-122583.36474799996</v>
      </c>
      <c r="K22" s="7"/>
      <c r="L22" s="15"/>
      <c r="M22" s="15"/>
      <c r="N22" s="6"/>
    </row>
    <row r="23" spans="1:14" s="1" customFormat="1" ht="21" x14ac:dyDescent="0.6">
      <c r="A23" s="26"/>
      <c r="B23" s="79"/>
      <c r="C23" s="29"/>
      <c r="D23" s="33"/>
      <c r="E23" s="32"/>
      <c r="F23" s="30"/>
      <c r="G23" s="32" t="s">
        <v>30</v>
      </c>
      <c r="H23" s="34">
        <f>H21+H22</f>
        <v>-86292.244747999939</v>
      </c>
      <c r="I23" s="13" t="s">
        <v>30</v>
      </c>
      <c r="J23" s="7">
        <v>-162547.95474799996</v>
      </c>
      <c r="K23" s="7"/>
      <c r="L23" s="15"/>
      <c r="M23" s="15"/>
      <c r="N23" s="6"/>
    </row>
    <row r="24" spans="1:14" s="1" customFormat="1" ht="21" x14ac:dyDescent="0.6">
      <c r="A24" s="26"/>
      <c r="B24" s="79"/>
      <c r="C24" s="29"/>
      <c r="D24" s="33"/>
      <c r="E24" s="32"/>
      <c r="F24" s="30"/>
      <c r="G24" s="32" t="s">
        <v>13</v>
      </c>
      <c r="H24" s="7">
        <v>327260</v>
      </c>
      <c r="I24" s="13" t="s">
        <v>13</v>
      </c>
      <c r="J24" s="7">
        <v>281390</v>
      </c>
      <c r="K24" s="7"/>
      <c r="L24" s="15"/>
      <c r="M24" s="15"/>
      <c r="N24" s="6"/>
    </row>
    <row r="25" spans="1:14" s="1" customFormat="1" ht="21" x14ac:dyDescent="0.6">
      <c r="A25" s="26"/>
      <c r="B25" s="79"/>
      <c r="C25" s="29"/>
      <c r="D25" s="33"/>
      <c r="E25" s="32"/>
      <c r="F25" s="30"/>
      <c r="G25" s="32" t="s">
        <v>49</v>
      </c>
      <c r="H25" s="35">
        <v>9400</v>
      </c>
      <c r="I25" s="13" t="s">
        <v>31</v>
      </c>
      <c r="J25" s="7">
        <v>45870</v>
      </c>
      <c r="K25" s="7"/>
      <c r="L25" s="15"/>
      <c r="M25" s="15"/>
      <c r="N25" s="6"/>
    </row>
    <row r="26" spans="1:14" s="1" customFormat="1" ht="21" x14ac:dyDescent="0.6">
      <c r="A26" s="26"/>
      <c r="B26" s="79"/>
      <c r="C26" s="29"/>
      <c r="D26" s="33"/>
      <c r="E26" s="32"/>
      <c r="F26" s="30"/>
      <c r="G26" s="32" t="s">
        <v>14</v>
      </c>
      <c r="H26" s="41">
        <f>H24+H25</f>
        <v>336660</v>
      </c>
      <c r="I26" s="13" t="s">
        <v>14</v>
      </c>
      <c r="J26" s="7">
        <v>327260</v>
      </c>
      <c r="K26" s="7"/>
      <c r="L26" s="15"/>
      <c r="M26" s="15"/>
      <c r="N26" s="6"/>
    </row>
    <row r="27" spans="1:14" s="1" customFormat="1" ht="21" x14ac:dyDescent="0.6">
      <c r="A27" s="5"/>
      <c r="B27" s="80"/>
      <c r="C27" s="8"/>
      <c r="D27" s="9"/>
      <c r="E27" s="7"/>
      <c r="F27" s="10"/>
      <c r="G27" s="32" t="s">
        <v>15</v>
      </c>
      <c r="H27" s="46">
        <f>H23-H26</f>
        <v>-422952.24474799994</v>
      </c>
      <c r="I27" s="13" t="s">
        <v>15</v>
      </c>
      <c r="J27" s="7">
        <v>-489807.95474799996</v>
      </c>
      <c r="K27" s="7"/>
      <c r="L27" s="15"/>
      <c r="M27" s="15"/>
      <c r="N27" s="6"/>
    </row>
    <row r="28" spans="1:14" s="1" customFormat="1" ht="21" x14ac:dyDescent="0.6">
      <c r="A28" s="5"/>
      <c r="B28" s="80"/>
      <c r="C28" s="8"/>
      <c r="D28" s="9"/>
      <c r="E28" s="7"/>
      <c r="F28" s="10"/>
      <c r="G28" s="38" t="s">
        <v>32</v>
      </c>
      <c r="H28" s="38">
        <v>57000</v>
      </c>
      <c r="I28" s="13" t="s">
        <v>32</v>
      </c>
      <c r="J28" s="7">
        <v>57000</v>
      </c>
      <c r="K28" s="7"/>
      <c r="L28" s="15"/>
      <c r="M28" s="15"/>
      <c r="N28" s="6"/>
    </row>
    <row r="29" spans="1:14" s="1" customFormat="1" ht="21" x14ac:dyDescent="0.6">
      <c r="A29" s="6"/>
      <c r="B29" s="80"/>
      <c r="C29" s="8"/>
      <c r="D29" s="10"/>
      <c r="E29" s="14"/>
      <c r="F29" s="10"/>
      <c r="G29" s="38" t="s">
        <v>33</v>
      </c>
      <c r="H29" s="39">
        <f>H27+H28</f>
        <v>-365952.24474799994</v>
      </c>
      <c r="I29" s="13" t="s">
        <v>33</v>
      </c>
      <c r="J29" s="7">
        <v>-432807.95474799996</v>
      </c>
      <c r="K29" s="7"/>
      <c r="L29" s="15"/>
      <c r="M29" s="15"/>
      <c r="N29" s="7"/>
    </row>
    <row r="30" spans="1:14" x14ac:dyDescent="0.3">
      <c r="K30" s="7"/>
      <c r="N30" s="13"/>
    </row>
    <row r="31" spans="1:14" ht="15.6" customHeight="1" x14ac:dyDescent="0.3">
      <c r="K31" s="7"/>
    </row>
    <row r="32" spans="1:14" x14ac:dyDescent="0.3">
      <c r="K32" s="7"/>
      <c r="M32" s="7"/>
    </row>
    <row r="33" spans="11:13" x14ac:dyDescent="0.3">
      <c r="M33" s="7"/>
    </row>
    <row r="34" spans="11:13" x14ac:dyDescent="0.3">
      <c r="M34" s="7"/>
    </row>
    <row r="35" spans="11:13" x14ac:dyDescent="0.3">
      <c r="K35" s="7"/>
    </row>
  </sheetData>
  <sheetProtection selectLockedCells="1" selectUnlockedCells="1"/>
  <sortState xmlns:xlrd2="http://schemas.microsoft.com/office/spreadsheetml/2017/richdata2" ref="A2:N17">
    <sortCondition ref="B2:B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CE69-5C67-4DF2-B5BE-CD5590D6A395}">
  <dimension ref="A1:N22"/>
  <sheetViews>
    <sheetView workbookViewId="0">
      <pane ySplit="1" topLeftCell="A3" activePane="bottomLeft" state="frozen"/>
      <selection pane="bottomLeft" activeCell="G8" sqref="G8:H16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9.25" style="8" bestFit="1" customWidth="1"/>
    <col min="4" max="4" width="7.25" style="9" customWidth="1"/>
    <col min="5" max="5" width="12.75" style="7" bestFit="1" customWidth="1"/>
    <col min="6" max="6" width="9.25" style="10" bestFit="1" customWidth="1"/>
    <col min="7" max="7" width="15.875" style="7" bestFit="1" customWidth="1"/>
    <col min="8" max="8" width="14.5" style="7" bestFit="1" customWidth="1"/>
    <col min="9" max="9" width="8.25" style="11" customWidth="1"/>
    <col min="10" max="10" width="10.625" style="7" bestFit="1" customWidth="1"/>
    <col min="11" max="11" width="12.875" style="6" bestFit="1" customWidth="1"/>
    <col min="12" max="12" width="12.87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25</v>
      </c>
      <c r="B2" s="28">
        <v>45769</v>
      </c>
      <c r="C2" s="29">
        <v>600</v>
      </c>
      <c r="D2" s="30" t="s">
        <v>9</v>
      </c>
      <c r="E2" s="31" t="s">
        <v>9</v>
      </c>
      <c r="F2" s="37">
        <v>2.5</v>
      </c>
      <c r="G2" s="31">
        <f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26</v>
      </c>
      <c r="B3" s="28">
        <v>45771</v>
      </c>
      <c r="C3" s="29">
        <v>6000</v>
      </c>
      <c r="D3" s="30" t="s">
        <v>9</v>
      </c>
      <c r="E3" s="31" t="s">
        <v>9</v>
      </c>
      <c r="F3" s="37">
        <v>0.5</v>
      </c>
      <c r="G3" s="31">
        <f>C3*F3</f>
        <v>3000</v>
      </c>
      <c r="H3" s="32">
        <f>G3*0.9</f>
        <v>2700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35</v>
      </c>
      <c r="B4" s="28">
        <v>45777</v>
      </c>
      <c r="C4" s="29">
        <v>4200</v>
      </c>
      <c r="D4" s="30" t="s">
        <v>9</v>
      </c>
      <c r="E4" s="31" t="s">
        <v>9</v>
      </c>
      <c r="F4" s="37">
        <v>0.28000000000000003</v>
      </c>
      <c r="G4" s="31">
        <f>C4*F4</f>
        <v>1176</v>
      </c>
      <c r="H4" s="32">
        <f>G4*0.9</f>
        <v>1058.4000000000001</v>
      </c>
      <c r="I4" s="11"/>
      <c r="J4" s="17"/>
      <c r="K4" s="7"/>
      <c r="L4" s="6"/>
      <c r="M4" s="6"/>
      <c r="N4" s="6"/>
    </row>
    <row r="5" spans="1:14" s="1" customFormat="1" ht="21" x14ac:dyDescent="0.6">
      <c r="A5" s="27"/>
      <c r="B5" s="28"/>
      <c r="C5" s="29"/>
      <c r="D5" s="30"/>
      <c r="E5" s="31"/>
      <c r="F5" s="30"/>
      <c r="G5" s="31"/>
      <c r="H5" s="34">
        <f>SUM(H2:H4)</f>
        <v>5108.3999999999996</v>
      </c>
      <c r="I5" s="11"/>
      <c r="J5" s="19"/>
      <c r="K5" s="7"/>
      <c r="L5" s="6"/>
      <c r="M5" s="6"/>
      <c r="N5" s="6"/>
    </row>
    <row r="6" spans="1:14" s="1" customFormat="1" ht="21" x14ac:dyDescent="0.6">
      <c r="A6" s="27" t="s">
        <v>39</v>
      </c>
      <c r="B6" s="28">
        <v>45757</v>
      </c>
      <c r="C6" s="29">
        <v>1000</v>
      </c>
      <c r="D6" s="30">
        <v>61.5</v>
      </c>
      <c r="E6" s="31">
        <v>61636.22</v>
      </c>
      <c r="F6" s="30">
        <v>16.600000000000001</v>
      </c>
      <c r="G6" s="31">
        <v>16563.23</v>
      </c>
      <c r="H6" s="49">
        <f t="shared" ref="H6" si="0">G6-E6</f>
        <v>-45072.990000000005</v>
      </c>
      <c r="I6" s="11"/>
      <c r="J6" s="7"/>
      <c r="K6" s="7"/>
      <c r="L6" s="15"/>
      <c r="M6" s="15"/>
      <c r="N6" s="6"/>
    </row>
    <row r="7" spans="1:14" s="1" customFormat="1" ht="21" x14ac:dyDescent="0.6">
      <c r="A7" s="26"/>
      <c r="B7" s="28"/>
      <c r="C7" s="29"/>
      <c r="D7" s="33"/>
      <c r="E7" s="32">
        <f>SUM(E6:E6)</f>
        <v>61636.22</v>
      </c>
      <c r="F7" s="30"/>
      <c r="G7" s="32">
        <f>SUM(G6:G6)</f>
        <v>16563.23</v>
      </c>
      <c r="H7" s="34">
        <f>SUM(H6:H6)</f>
        <v>-45072.990000000005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/>
      <c r="F8" s="30"/>
      <c r="G8" s="32" t="s">
        <v>12</v>
      </c>
      <c r="H8" s="34">
        <f>H5+H7</f>
        <v>-39964.590000000004</v>
      </c>
      <c r="I8" s="11"/>
      <c r="J8" s="7" t="s">
        <v>12</v>
      </c>
      <c r="K8" s="7">
        <v>34655.910000000003</v>
      </c>
      <c r="L8" s="15">
        <f t="shared" ref="L8:L12" si="1">H8-K8</f>
        <v>-74620.5</v>
      </c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16</v>
      </c>
      <c r="H9" s="7">
        <v>-122583.36474799996</v>
      </c>
      <c r="I9" s="11"/>
      <c r="J9" s="7" t="s">
        <v>16</v>
      </c>
      <c r="K9" s="7">
        <v>-157239.27474799997</v>
      </c>
      <c r="L9" s="15">
        <f t="shared" si="1"/>
        <v>34655.910000000003</v>
      </c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30</v>
      </c>
      <c r="H10" s="34">
        <f>H8+H9</f>
        <v>-162547.95474799996</v>
      </c>
      <c r="I10" s="11"/>
      <c r="J10" s="7" t="s">
        <v>30</v>
      </c>
      <c r="K10" s="7">
        <v>-122583.36474799996</v>
      </c>
      <c r="L10" s="15">
        <f t="shared" si="1"/>
        <v>-39964.589999999997</v>
      </c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13</v>
      </c>
      <c r="H11" s="7">
        <v>281390</v>
      </c>
      <c r="I11" s="11"/>
      <c r="J11" s="7" t="s">
        <v>13</v>
      </c>
      <c r="K11" s="7">
        <v>102430</v>
      </c>
      <c r="L11" s="15">
        <f t="shared" si="1"/>
        <v>178960</v>
      </c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31</v>
      </c>
      <c r="H12" s="35">
        <v>45870</v>
      </c>
      <c r="I12" s="11"/>
      <c r="J12" s="7" t="s">
        <v>24</v>
      </c>
      <c r="K12" s="7">
        <v>178960</v>
      </c>
      <c r="L12" s="15">
        <f t="shared" si="1"/>
        <v>-133090</v>
      </c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14</v>
      </c>
      <c r="H13" s="34">
        <f>H11+H12</f>
        <v>327260</v>
      </c>
      <c r="I13" s="11"/>
      <c r="J13" s="7" t="s">
        <v>14</v>
      </c>
      <c r="K13" s="7">
        <v>281390</v>
      </c>
      <c r="L13" s="15">
        <f>H13-K13</f>
        <v>45870</v>
      </c>
      <c r="M13" s="15"/>
      <c r="N13" s="6"/>
    </row>
    <row r="14" spans="1:14" s="1" customFormat="1" ht="21" x14ac:dyDescent="0.6">
      <c r="A14" s="5"/>
      <c r="B14" s="12"/>
      <c r="C14" s="8"/>
      <c r="D14" s="9"/>
      <c r="E14" s="7"/>
      <c r="F14" s="10"/>
      <c r="G14" s="32" t="s">
        <v>15</v>
      </c>
      <c r="H14" s="45">
        <f>H10-H13</f>
        <v>-489807.95474799996</v>
      </c>
      <c r="I14" s="11"/>
      <c r="J14" s="7" t="s">
        <v>15</v>
      </c>
      <c r="K14" s="7">
        <v>-403973.36474799993</v>
      </c>
      <c r="L14" s="15">
        <f t="shared" ref="L14:L16" si="2">H14-K14</f>
        <v>-85834.590000000026</v>
      </c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8" t="s">
        <v>32</v>
      </c>
      <c r="H15" s="38">
        <v>57000</v>
      </c>
      <c r="I15" s="11"/>
      <c r="J15" s="7" t="s">
        <v>32</v>
      </c>
      <c r="K15" s="7">
        <v>57000</v>
      </c>
      <c r="L15" s="15">
        <f t="shared" si="2"/>
        <v>0</v>
      </c>
      <c r="M15" s="15"/>
      <c r="N15" s="6"/>
    </row>
    <row r="16" spans="1:14" s="1" customFormat="1" ht="21" x14ac:dyDescent="0.6">
      <c r="A16" s="6"/>
      <c r="B16" s="12"/>
      <c r="C16" s="8"/>
      <c r="D16" s="10"/>
      <c r="E16" s="14"/>
      <c r="F16" s="10"/>
      <c r="G16" s="38" t="s">
        <v>33</v>
      </c>
      <c r="H16" s="39">
        <f>H14+H15</f>
        <v>-432807.95474799996</v>
      </c>
      <c r="I16" s="11"/>
      <c r="J16" s="7" t="s">
        <v>33</v>
      </c>
      <c r="K16" s="7">
        <v>-346973.36474799993</v>
      </c>
      <c r="L16" s="15">
        <f t="shared" si="2"/>
        <v>-85834.590000000026</v>
      </c>
      <c r="M16" s="15"/>
      <c r="N16" s="7"/>
    </row>
    <row r="17" spans="9:14" x14ac:dyDescent="0.3">
      <c r="I17" s="7"/>
      <c r="K17" s="7"/>
      <c r="N17" s="13"/>
    </row>
    <row r="18" spans="9:14" ht="15.6" customHeight="1" x14ac:dyDescent="0.3">
      <c r="K18" s="7"/>
    </row>
    <row r="19" spans="9:14" x14ac:dyDescent="0.3">
      <c r="K19" s="7"/>
      <c r="M19" s="7"/>
    </row>
    <row r="20" spans="9:14" x14ac:dyDescent="0.3">
      <c r="M20" s="7"/>
    </row>
    <row r="21" spans="9:14" x14ac:dyDescent="0.3">
      <c r="M21" s="7"/>
    </row>
    <row r="22" spans="9:14" x14ac:dyDescent="0.3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17B5-9CE8-46BD-8B22-71F5AA3AD105}">
  <dimension ref="A1:L20"/>
  <sheetViews>
    <sheetView topLeftCell="A7" workbookViewId="0">
      <selection activeCell="G12" sqref="G12:H20"/>
    </sheetView>
  </sheetViews>
  <sheetFormatPr defaultColWidth="8.625" defaultRowHeight="13.8" x14ac:dyDescent="0.3"/>
  <cols>
    <col min="1" max="1" width="9.875" style="5" bestFit="1" customWidth="1"/>
    <col min="2" max="2" width="14.625" style="12" customWidth="1"/>
    <col min="3" max="3" width="8.375" style="8" customWidth="1"/>
    <col min="4" max="4" width="7.25" style="9" customWidth="1"/>
    <col min="5" max="5" width="14.75" style="7" customWidth="1"/>
    <col min="6" max="6" width="8.375" style="48" customWidth="1"/>
    <col min="7" max="7" width="14.75" style="7" customWidth="1"/>
    <col min="8" max="8" width="14.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72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9.95" customHeight="1" x14ac:dyDescent="0.6">
      <c r="A2" s="27" t="s">
        <v>18</v>
      </c>
      <c r="B2" s="28">
        <v>45722</v>
      </c>
      <c r="C2" s="29">
        <v>35000</v>
      </c>
      <c r="D2" s="30" t="s">
        <v>9</v>
      </c>
      <c r="E2" s="31" t="s">
        <v>9</v>
      </c>
      <c r="F2" s="53">
        <v>0.22220000000000001</v>
      </c>
      <c r="G2" s="31">
        <f t="shared" ref="G2:G8" si="0">C2*F2</f>
        <v>7777</v>
      </c>
      <c r="H2" s="32">
        <f>G2*0.9</f>
        <v>6999.3</v>
      </c>
      <c r="I2" s="15"/>
      <c r="J2" s="15"/>
      <c r="K2" s="6"/>
    </row>
    <row r="3" spans="1:12" s="1" customFormat="1" ht="19.95" customHeight="1" x14ac:dyDescent="0.6">
      <c r="A3" s="27" t="s">
        <v>19</v>
      </c>
      <c r="B3" s="28">
        <v>45728</v>
      </c>
      <c r="C3" s="29">
        <v>75000</v>
      </c>
      <c r="D3" s="30" t="s">
        <v>9</v>
      </c>
      <c r="E3" s="31" t="s">
        <v>9</v>
      </c>
      <c r="F3" s="54">
        <v>0.20499999999999999</v>
      </c>
      <c r="G3" s="31">
        <f t="shared" si="0"/>
        <v>15374.999999999998</v>
      </c>
      <c r="H3" s="32">
        <f>G3*0.9</f>
        <v>13837.499999999998</v>
      </c>
      <c r="I3" s="15"/>
      <c r="J3" s="15"/>
      <c r="K3" s="6"/>
    </row>
    <row r="4" spans="1:12" s="1" customFormat="1" ht="19.95" customHeight="1" x14ac:dyDescent="0.6">
      <c r="A4" s="27" t="s">
        <v>20</v>
      </c>
      <c r="B4" s="28">
        <v>45733</v>
      </c>
      <c r="C4" s="29">
        <v>55000</v>
      </c>
      <c r="D4" s="30" t="s">
        <v>9</v>
      </c>
      <c r="E4" s="31" t="s">
        <v>9</v>
      </c>
      <c r="F4" s="53">
        <v>9.8699999999999996E-2</v>
      </c>
      <c r="G4" s="31">
        <f t="shared" si="0"/>
        <v>5428.5</v>
      </c>
      <c r="H4" s="32">
        <f>G4*0.9</f>
        <v>4885.6500000000005</v>
      </c>
      <c r="I4" s="15"/>
      <c r="J4" s="15"/>
      <c r="K4" s="6"/>
    </row>
    <row r="5" spans="1:12" s="1" customFormat="1" ht="19.95" customHeight="1" x14ac:dyDescent="0.6">
      <c r="A5" s="27" t="s">
        <v>8</v>
      </c>
      <c r="B5" s="28">
        <v>45733</v>
      </c>
      <c r="C5" s="29">
        <v>20000</v>
      </c>
      <c r="D5" s="30" t="s">
        <v>9</v>
      </c>
      <c r="E5" s="31" t="s">
        <v>9</v>
      </c>
      <c r="F5" s="54">
        <v>0.11890000000000001</v>
      </c>
      <c r="G5" s="31">
        <f t="shared" si="0"/>
        <v>2378</v>
      </c>
      <c r="H5" s="32">
        <f>G5</f>
        <v>2378</v>
      </c>
      <c r="I5" s="15"/>
      <c r="J5" s="15"/>
      <c r="K5" s="6"/>
    </row>
    <row r="6" spans="1:12" s="1" customFormat="1" ht="19.95" customHeight="1" x14ac:dyDescent="0.6">
      <c r="A6" s="27" t="s">
        <v>21</v>
      </c>
      <c r="B6" s="28">
        <v>45735</v>
      </c>
      <c r="C6" s="29">
        <v>20000</v>
      </c>
      <c r="D6" s="30" t="s">
        <v>9</v>
      </c>
      <c r="E6" s="31" t="s">
        <v>9</v>
      </c>
      <c r="F6" s="54">
        <v>0.1358</v>
      </c>
      <c r="G6" s="31">
        <f t="shared" si="0"/>
        <v>2716</v>
      </c>
      <c r="H6" s="32">
        <f>G6*0.9</f>
        <v>2444.4</v>
      </c>
      <c r="I6" s="15"/>
      <c r="J6" s="15"/>
      <c r="K6" s="6"/>
    </row>
    <row r="7" spans="1:12" s="1" customFormat="1" ht="19.95" customHeight="1" x14ac:dyDescent="0.6">
      <c r="A7" s="27" t="s">
        <v>22</v>
      </c>
      <c r="B7" s="28">
        <v>45737</v>
      </c>
      <c r="C7" s="29">
        <v>12500</v>
      </c>
      <c r="D7" s="30" t="s">
        <v>9</v>
      </c>
      <c r="E7" s="31" t="s">
        <v>9</v>
      </c>
      <c r="F7" s="37">
        <v>0.215</v>
      </c>
      <c r="G7" s="31">
        <f t="shared" si="0"/>
        <v>2687.5</v>
      </c>
      <c r="H7" s="32">
        <f>G7*0.9</f>
        <v>2418.75</v>
      </c>
      <c r="I7" s="15"/>
      <c r="J7" s="15"/>
      <c r="K7" s="6"/>
    </row>
    <row r="8" spans="1:12" s="1" customFormat="1" ht="19.95" customHeight="1" x14ac:dyDescent="0.6">
      <c r="A8" s="27" t="s">
        <v>23</v>
      </c>
      <c r="B8" s="28">
        <v>45744</v>
      </c>
      <c r="C8" s="29">
        <v>50000</v>
      </c>
      <c r="D8" s="30" t="s">
        <v>9</v>
      </c>
      <c r="E8" s="31" t="s">
        <v>9</v>
      </c>
      <c r="F8" s="53">
        <v>5.8200000000000002E-2</v>
      </c>
      <c r="G8" s="31">
        <f t="shared" si="0"/>
        <v>2910</v>
      </c>
      <c r="H8" s="32">
        <f>G8*0.9</f>
        <v>2619</v>
      </c>
      <c r="I8" s="15"/>
      <c r="J8" s="15"/>
      <c r="K8" s="6"/>
    </row>
    <row r="9" spans="1:12" s="1" customFormat="1" ht="19.95" customHeight="1" x14ac:dyDescent="0.6">
      <c r="A9" s="27"/>
      <c r="B9" s="28"/>
      <c r="C9" s="29"/>
      <c r="D9" s="30"/>
      <c r="E9" s="31"/>
      <c r="F9" s="37"/>
      <c r="G9" s="31"/>
      <c r="H9" s="32">
        <f>SUM(H2:H8)</f>
        <v>35582.600000000006</v>
      </c>
      <c r="I9" s="15"/>
      <c r="J9" s="15"/>
      <c r="K9" s="6"/>
    </row>
    <row r="10" spans="1:12" s="1" customFormat="1" ht="19.95" customHeight="1" x14ac:dyDescent="0.6">
      <c r="A10" s="27" t="s">
        <v>44</v>
      </c>
      <c r="B10" s="28">
        <v>45719</v>
      </c>
      <c r="C10" s="29">
        <v>10000</v>
      </c>
      <c r="D10" s="30">
        <v>2.9</v>
      </c>
      <c r="E10" s="31">
        <v>29064.23</v>
      </c>
      <c r="F10" s="37">
        <v>2.82</v>
      </c>
      <c r="G10" s="31">
        <v>28137.54</v>
      </c>
      <c r="H10" s="32">
        <f t="shared" ref="H10" si="1">G10-E10</f>
        <v>-926.68999999999869</v>
      </c>
      <c r="I10" s="15"/>
      <c r="J10" s="15"/>
      <c r="K10" s="6"/>
    </row>
    <row r="11" spans="1:12" ht="19.95" customHeight="1" x14ac:dyDescent="0.3">
      <c r="A11" s="26"/>
      <c r="B11" s="28"/>
      <c r="C11" s="29"/>
      <c r="D11" s="33"/>
      <c r="E11" s="32">
        <f>SUM(E10:E10)</f>
        <v>29064.23</v>
      </c>
      <c r="F11" s="37"/>
      <c r="G11" s="32">
        <f>SUM(G10:G10)</f>
        <v>28137.54</v>
      </c>
      <c r="H11" s="32">
        <f>SUM(H10:H10)</f>
        <v>-926.68999999999869</v>
      </c>
      <c r="I11" s="15"/>
      <c r="J11" s="15"/>
      <c r="K11" s="15"/>
      <c r="L11" s="6"/>
    </row>
    <row r="12" spans="1:12" ht="19.95" customHeight="1" x14ac:dyDescent="0.3">
      <c r="A12" s="26"/>
      <c r="B12" s="28"/>
      <c r="C12" s="29"/>
      <c r="D12" s="33"/>
      <c r="E12" s="32"/>
      <c r="F12" s="37"/>
      <c r="G12" s="32" t="s">
        <v>12</v>
      </c>
      <c r="H12" s="34">
        <f>H9+H11</f>
        <v>34655.910000000003</v>
      </c>
      <c r="J12" s="65"/>
    </row>
    <row r="13" spans="1:12" ht="19.95" customHeight="1" x14ac:dyDescent="0.3">
      <c r="A13" s="26"/>
      <c r="B13" s="28"/>
      <c r="C13" s="29"/>
      <c r="D13" s="33"/>
      <c r="E13" s="32"/>
      <c r="F13" s="37"/>
      <c r="G13" s="32" t="s">
        <v>16</v>
      </c>
      <c r="H13" s="32">
        <v>-157239.27474799997</v>
      </c>
      <c r="I13" s="15"/>
      <c r="J13" s="65"/>
      <c r="L13" s="6"/>
    </row>
    <row r="14" spans="1:12" ht="19.95" customHeight="1" x14ac:dyDescent="0.3">
      <c r="A14" s="26"/>
      <c r="B14" s="28"/>
      <c r="C14" s="29"/>
      <c r="D14" s="33"/>
      <c r="E14" s="32"/>
      <c r="F14" s="37"/>
      <c r="G14" s="65" t="s">
        <v>30</v>
      </c>
      <c r="H14" s="41">
        <f>SUM(H12,H13)</f>
        <v>-122583.36474799996</v>
      </c>
      <c r="I14" s="15"/>
      <c r="J14" s="65"/>
      <c r="L14" s="74"/>
    </row>
    <row r="15" spans="1:12" ht="19.95" customHeight="1" x14ac:dyDescent="0.3">
      <c r="A15" s="26"/>
      <c r="B15" s="28"/>
      <c r="C15" s="29"/>
      <c r="D15" s="33"/>
      <c r="E15" s="32"/>
      <c r="F15" s="37"/>
      <c r="G15" s="32" t="s">
        <v>13</v>
      </c>
      <c r="H15" s="35">
        <v>102430</v>
      </c>
      <c r="I15" s="15"/>
      <c r="J15" s="65"/>
      <c r="L15" s="74"/>
    </row>
    <row r="16" spans="1:12" ht="19.95" customHeight="1" x14ac:dyDescent="0.3">
      <c r="A16" s="26"/>
      <c r="B16" s="28"/>
      <c r="C16" s="29"/>
      <c r="D16" s="33"/>
      <c r="E16" s="32"/>
      <c r="F16" s="37"/>
      <c r="G16" s="32" t="s">
        <v>24</v>
      </c>
      <c r="H16" s="35">
        <v>178960</v>
      </c>
      <c r="I16" s="15"/>
      <c r="J16" s="65"/>
      <c r="L16" s="74"/>
    </row>
    <row r="17" spans="1:12" ht="19.95" customHeight="1" x14ac:dyDescent="0.3">
      <c r="A17" s="26"/>
      <c r="B17" s="28"/>
      <c r="C17" s="29"/>
      <c r="D17" s="33"/>
      <c r="E17" s="32"/>
      <c r="F17" s="37"/>
      <c r="G17" s="32" t="s">
        <v>14</v>
      </c>
      <c r="H17" s="41">
        <f>H15+H16</f>
        <v>281390</v>
      </c>
      <c r="I17" s="15"/>
      <c r="J17" s="65"/>
      <c r="L17" s="6"/>
    </row>
    <row r="18" spans="1:12" ht="19.95" customHeight="1" x14ac:dyDescent="0.3">
      <c r="A18" s="26"/>
      <c r="B18" s="28"/>
      <c r="C18" s="29"/>
      <c r="D18" s="33"/>
      <c r="E18" s="32"/>
      <c r="F18" s="37"/>
      <c r="G18" s="32" t="s">
        <v>15</v>
      </c>
      <c r="H18" s="36">
        <f>H14-H17</f>
        <v>-403973.36474799993</v>
      </c>
      <c r="I18" s="15"/>
      <c r="J18" s="65"/>
      <c r="L18" s="6"/>
    </row>
    <row r="19" spans="1:12" ht="15.6" x14ac:dyDescent="0.3">
      <c r="B19" s="18"/>
      <c r="G19" s="65" t="s">
        <v>32</v>
      </c>
      <c r="H19" s="6">
        <v>57000</v>
      </c>
      <c r="I19" s="15"/>
      <c r="J19" s="65"/>
      <c r="L19" s="6"/>
    </row>
    <row r="20" spans="1:12" ht="15.6" x14ac:dyDescent="0.3">
      <c r="G20" s="65" t="s">
        <v>33</v>
      </c>
      <c r="H20" s="73">
        <f>H18+H19</f>
        <v>-346973.36474799993</v>
      </c>
      <c r="J20" s="65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BAB4-5237-4BD8-9A61-131DACEE1BB2}">
  <dimension ref="A1:N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21.75" style="12" customWidth="1"/>
    <col min="3" max="3" width="8.375" style="8" customWidth="1"/>
    <col min="4" max="4" width="10.25" style="9" bestFit="1" customWidth="1"/>
    <col min="5" max="5" width="16.25" style="7" bestFit="1" customWidth="1"/>
    <col min="6" max="6" width="9.125" style="10" bestFit="1" customWidth="1"/>
    <col min="7" max="7" width="14.75" style="7" customWidth="1"/>
    <col min="8" max="8" width="19.2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.6" customHeight="1" x14ac:dyDescent="0.6">
      <c r="A2" s="27" t="s">
        <v>27</v>
      </c>
      <c r="B2" s="28">
        <v>45705</v>
      </c>
      <c r="C2" s="29">
        <v>4500</v>
      </c>
      <c r="D2" s="61">
        <v>31</v>
      </c>
      <c r="E2" s="61">
        <v>139808.98000000001</v>
      </c>
      <c r="F2" s="30">
        <v>7.35</v>
      </c>
      <c r="G2" s="64">
        <v>33001.74</v>
      </c>
      <c r="H2" s="65">
        <f>G2-E2</f>
        <v>-106807.24000000002</v>
      </c>
      <c r="I2" s="11"/>
      <c r="J2" s="7"/>
      <c r="K2" s="7"/>
      <c r="L2" s="15"/>
      <c r="M2" s="15"/>
      <c r="N2" s="6"/>
    </row>
    <row r="3" spans="1:14" s="1" customFormat="1" ht="21.6" customHeight="1" x14ac:dyDescent="0.6">
      <c r="A3" s="27" t="s">
        <v>27</v>
      </c>
      <c r="B3" s="28">
        <v>45705</v>
      </c>
      <c r="C3" s="29">
        <v>1500</v>
      </c>
      <c r="D3" s="61">
        <v>12</v>
      </c>
      <c r="E3" s="61">
        <v>18039.87</v>
      </c>
      <c r="F3" s="30">
        <v>7.35</v>
      </c>
      <c r="G3" s="64">
        <v>11000.58</v>
      </c>
      <c r="H3" s="65">
        <f>G3-E3</f>
        <v>-7039.2899999999991</v>
      </c>
      <c r="I3" s="11"/>
      <c r="J3" s="7"/>
      <c r="K3" s="7"/>
      <c r="L3" s="15"/>
      <c r="M3" s="15"/>
      <c r="N3" s="6"/>
    </row>
    <row r="4" spans="1:14" s="1" customFormat="1" ht="21.6" customHeight="1" x14ac:dyDescent="0.6">
      <c r="A4" s="27" t="s">
        <v>28</v>
      </c>
      <c r="B4" s="28">
        <v>45712</v>
      </c>
      <c r="C4" s="29">
        <v>15000</v>
      </c>
      <c r="D4" s="62">
        <v>10.9</v>
      </c>
      <c r="E4" s="61">
        <v>163862.14000000001</v>
      </c>
      <c r="F4" s="30">
        <v>2.94</v>
      </c>
      <c r="G4" s="66">
        <v>44002.32</v>
      </c>
      <c r="H4" s="65">
        <f>G4-E4</f>
        <v>-119859.82</v>
      </c>
      <c r="I4" s="11"/>
      <c r="J4" s="7"/>
      <c r="K4" s="7"/>
      <c r="L4" s="15"/>
      <c r="M4" s="15"/>
      <c r="N4" s="6"/>
    </row>
    <row r="5" spans="1:14" s="1" customFormat="1" ht="21.6" customHeight="1" x14ac:dyDescent="0.6">
      <c r="A5" s="27" t="s">
        <v>28</v>
      </c>
      <c r="B5" s="28">
        <v>45712</v>
      </c>
      <c r="C5" s="29">
        <v>12000</v>
      </c>
      <c r="D5" s="62">
        <v>10</v>
      </c>
      <c r="E5" s="61">
        <v>120265.79</v>
      </c>
      <c r="F5" s="30">
        <v>2.94</v>
      </c>
      <c r="G5" s="66">
        <v>35201.86</v>
      </c>
      <c r="H5" s="65">
        <f>G5-E5</f>
        <v>-85063.93</v>
      </c>
      <c r="I5" s="11"/>
      <c r="J5" s="7"/>
      <c r="K5" s="7"/>
      <c r="L5" s="15"/>
      <c r="M5" s="15"/>
      <c r="N5" s="6"/>
    </row>
    <row r="6" spans="1:14" s="1" customFormat="1" ht="21.6" customHeight="1" x14ac:dyDescent="0.6">
      <c r="A6" s="27" t="s">
        <v>28</v>
      </c>
      <c r="B6" s="28">
        <v>45712</v>
      </c>
      <c r="C6" s="29">
        <v>9000</v>
      </c>
      <c r="D6" s="62">
        <v>9.3000000000000007</v>
      </c>
      <c r="E6" s="61">
        <v>83885.39</v>
      </c>
      <c r="F6" s="30">
        <v>2.94</v>
      </c>
      <c r="G6" s="66">
        <v>26401.4</v>
      </c>
      <c r="H6" s="65">
        <f>G6-E6</f>
        <v>-57483.99</v>
      </c>
      <c r="I6" s="11"/>
      <c r="J6" s="7"/>
      <c r="K6" s="7"/>
      <c r="L6" s="15"/>
      <c r="M6" s="15"/>
      <c r="N6" s="6"/>
    </row>
    <row r="7" spans="1:14" s="1" customFormat="1" ht="22.8" customHeight="1" x14ac:dyDescent="0.6">
      <c r="A7" s="27"/>
      <c r="B7" s="28"/>
      <c r="C7" s="29"/>
      <c r="D7" s="30"/>
      <c r="E7" s="31"/>
      <c r="F7" s="30"/>
      <c r="G7" s="64"/>
      <c r="H7" s="65">
        <f>SUM(H2:H6)</f>
        <v>-376254.27</v>
      </c>
      <c r="I7" s="15"/>
      <c r="J7" s="15"/>
      <c r="K7" s="6"/>
    </row>
    <row r="8" spans="1:14" ht="15" customHeight="1" x14ac:dyDescent="0.3">
      <c r="A8" s="26"/>
      <c r="B8" s="28"/>
      <c r="C8" s="29"/>
      <c r="D8" s="33"/>
      <c r="E8" s="32"/>
      <c r="F8" s="30"/>
      <c r="G8" s="65" t="s">
        <v>12</v>
      </c>
      <c r="H8" s="65">
        <f>H7</f>
        <v>-376254.27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65" t="s">
        <v>16</v>
      </c>
      <c r="H9" s="65">
        <v>321444.99525200005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65" t="s">
        <v>30</v>
      </c>
      <c r="H10" s="67">
        <f>SUM(H8,H9)</f>
        <v>-54809.274747999967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65" t="s">
        <v>13</v>
      </c>
      <c r="H11" s="68">
        <v>43930</v>
      </c>
      <c r="I11" s="15"/>
      <c r="J11" s="15"/>
      <c r="L11" s="6"/>
    </row>
    <row r="12" spans="1:14" ht="15" customHeight="1" x14ac:dyDescent="0.3">
      <c r="A12" s="26"/>
      <c r="B12" s="28"/>
      <c r="C12" s="29"/>
      <c r="D12" s="33"/>
      <c r="E12" s="32"/>
      <c r="F12" s="30"/>
      <c r="G12" s="65" t="s">
        <v>17</v>
      </c>
      <c r="H12" s="68">
        <v>58500</v>
      </c>
      <c r="I12" s="15"/>
      <c r="J12" s="15"/>
      <c r="L12" s="6"/>
    </row>
    <row r="13" spans="1:14" ht="15" customHeight="1" x14ac:dyDescent="0.3">
      <c r="A13" s="26"/>
      <c r="B13" s="28"/>
      <c r="C13" s="29"/>
      <c r="D13" s="33"/>
      <c r="E13" s="32"/>
      <c r="F13" s="60" t="s">
        <v>59</v>
      </c>
      <c r="G13" s="65" t="s">
        <v>14</v>
      </c>
      <c r="H13" s="67">
        <f>H11+H12</f>
        <v>102430</v>
      </c>
      <c r="I13" s="15"/>
      <c r="J13" s="15"/>
      <c r="L13" s="6"/>
    </row>
    <row r="14" spans="1:14" ht="15" customHeight="1" x14ac:dyDescent="0.3">
      <c r="A14" s="26"/>
      <c r="B14" s="28"/>
      <c r="C14" s="29"/>
      <c r="D14" s="33"/>
      <c r="E14" s="32"/>
      <c r="F14" s="30"/>
      <c r="G14" s="65" t="s">
        <v>15</v>
      </c>
      <c r="H14" s="69">
        <f>H10-H13</f>
        <v>-157239.27474799997</v>
      </c>
      <c r="I14" s="15"/>
      <c r="J14" s="15"/>
      <c r="L14" s="6"/>
    </row>
    <row r="15" spans="1:14" ht="15.6" x14ac:dyDescent="0.3">
      <c r="A15" s="26"/>
      <c r="B15" s="28"/>
      <c r="C15" s="29"/>
      <c r="D15" s="33"/>
      <c r="E15" s="32"/>
      <c r="F15" s="60" t="s">
        <v>58</v>
      </c>
      <c r="G15" s="65" t="s">
        <v>32</v>
      </c>
      <c r="H15" s="65">
        <v>57000</v>
      </c>
      <c r="I15" s="15"/>
      <c r="J15" s="15"/>
      <c r="L15" s="6"/>
    </row>
    <row r="16" spans="1:14" ht="15.6" x14ac:dyDescent="0.3">
      <c r="A16" s="26"/>
      <c r="B16" s="63"/>
      <c r="C16" s="29"/>
      <c r="D16" s="33"/>
      <c r="E16" s="32"/>
      <c r="F16" s="30"/>
      <c r="G16" s="65" t="s">
        <v>33</v>
      </c>
      <c r="H16" s="70">
        <f>H14+H15</f>
        <v>-100239.27474799997</v>
      </c>
    </row>
    <row r="17" spans="1:8" ht="15.6" x14ac:dyDescent="0.3">
      <c r="A17" s="26"/>
      <c r="B17" s="63"/>
      <c r="C17" s="29"/>
      <c r="D17" s="33"/>
      <c r="E17" s="32"/>
      <c r="F17" s="30"/>
      <c r="G17" s="65"/>
      <c r="H17" s="65"/>
    </row>
    <row r="18" spans="1:8" ht="15.6" x14ac:dyDescent="0.3">
      <c r="A18" s="26"/>
      <c r="B18" s="63"/>
      <c r="C18" s="29"/>
      <c r="D18" s="33"/>
      <c r="E18" s="32"/>
      <c r="F18" s="60" t="s">
        <v>60</v>
      </c>
      <c r="G18" s="71" t="s">
        <v>61</v>
      </c>
      <c r="H18" s="65">
        <f>H15-H13</f>
        <v>-45430</v>
      </c>
    </row>
    <row r="19" spans="1:8" ht="8.4" customHeight="1" x14ac:dyDescent="0.3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096-5907-4E30-9E76-682BE04B55EC}">
  <dimension ref="A1:N14"/>
  <sheetViews>
    <sheetView workbookViewId="0">
      <pane ySplit="1" topLeftCell="A2" activePane="bottomLeft" state="frozen"/>
      <selection pane="bottomLeft" activeCell="H10" sqref="H10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customHeight="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33.6" customHeight="1" x14ac:dyDescent="0.6">
      <c r="A4" s="27" t="s">
        <v>11</v>
      </c>
      <c r="B4" s="28">
        <v>45295</v>
      </c>
      <c r="C4" s="29">
        <v>2000</v>
      </c>
      <c r="D4" s="30">
        <v>21.7</v>
      </c>
      <c r="E4" s="31">
        <v>43496.13</v>
      </c>
      <c r="F4" s="30">
        <v>22.9</v>
      </c>
      <c r="G4" s="31">
        <v>45698.55</v>
      </c>
      <c r="H4" s="32">
        <v>0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43496.13</v>
      </c>
      <c r="F5" s="30"/>
      <c r="G5" s="32">
        <f>SUM(G4:G4)</f>
        <v>45698.55</v>
      </c>
      <c r="H5" s="32">
        <f>SUM(H4:H4)</f>
        <v>0</v>
      </c>
      <c r="K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308374.99525200005</v>
      </c>
      <c r="I7" s="11"/>
      <c r="J7" s="7"/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308374.99525200005</v>
      </c>
      <c r="I8" s="11"/>
      <c r="J8" s="7"/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0</v>
      </c>
      <c r="I9" s="11"/>
      <c r="J9" s="7"/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57</v>
      </c>
      <c r="H10" s="35">
        <v>43930</v>
      </c>
      <c r="I10" s="11"/>
      <c r="J10" s="7"/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43930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36">
        <f>H8-H11</f>
        <v>264444.99525200005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57000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7">
        <f>H12+H13</f>
        <v>321444.99525200005</v>
      </c>
      <c r="I14" s="11"/>
      <c r="J14" s="7"/>
      <c r="K14" s="7"/>
      <c r="L14" s="15"/>
      <c r="M14" s="15"/>
      <c r="N14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1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42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20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41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22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44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21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23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19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12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16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30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13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56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14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15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32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33</v>
      </c>
      <c r="H24" s="47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SEP24</vt:lpstr>
      <vt:lpstr>JUL25</vt:lpstr>
      <vt:lpstr>JUN25</vt:lpstr>
      <vt:lpstr>MAY25</vt:lpstr>
      <vt:lpstr>APR25</vt:lpstr>
      <vt:lpstr>MAR25</vt:lpstr>
      <vt:lpstr>FEB25</vt:lpstr>
      <vt:lpstr>JAN25</vt:lpstr>
      <vt:lpstr>DEC24</vt:lpstr>
      <vt:lpstr>NOV24</vt:lpstr>
      <vt:lpstr>OCT24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2025-09-16T17:01:00Z</dcterms:modified>
  <cp:category/>
  <cp:contentStatus/>
</cp:coreProperties>
</file>