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666" documentId="8_{B00F7D7D-2236-4C8B-840E-2CD3F92C0379}" xr6:coauthVersionLast="47" xr6:coauthVersionMax="47" xr10:uidLastSave="{DF99C79B-BD7E-4FCB-8950-A99521DB5714}"/>
  <bookViews>
    <workbookView xWindow="11424" yWindow="0" windowWidth="11712" windowHeight="12336" tabRatio="445" xr2:uid="{00000000-000D-0000-FFFF-FFFF00000000}"/>
  </bookViews>
  <sheets>
    <sheet name="SEP25" sheetId="89" r:id="rId1"/>
    <sheet name="SEP24" sheetId="77" r:id="rId2"/>
    <sheet name="AUG25" sheetId="88" r:id="rId3"/>
    <sheet name="JUL25" sheetId="87" r:id="rId4"/>
    <sheet name="JUN25" sheetId="86" r:id="rId5"/>
    <sheet name="MAY25" sheetId="85" r:id="rId6"/>
    <sheet name="APR25" sheetId="84" r:id="rId7"/>
    <sheet name="MAR25" sheetId="83" r:id="rId8"/>
    <sheet name="FEB25" sheetId="82" r:id="rId9"/>
    <sheet name="JAN25" sheetId="81" r:id="rId10"/>
    <sheet name="DEC24" sheetId="80" r:id="rId11"/>
    <sheet name="NOV24" sheetId="79" r:id="rId12"/>
    <sheet name="OCT24" sheetId="78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9" l="1"/>
  <c r="H27" i="89"/>
  <c r="G39" i="89"/>
  <c r="H39" i="89" s="1"/>
  <c r="G38" i="89"/>
  <c r="H38" i="89" s="1"/>
  <c r="H33" i="89"/>
  <c r="G27" i="89"/>
  <c r="E27" i="89"/>
  <c r="E16" i="88"/>
  <c r="G16" i="88"/>
  <c r="H16" i="88"/>
  <c r="H22" i="88"/>
  <c r="G2" i="88"/>
  <c r="H2" i="88" s="1"/>
  <c r="H3" i="88" s="1"/>
  <c r="G2" i="87"/>
  <c r="H3" i="87"/>
  <c r="G13" i="87"/>
  <c r="E13" i="87"/>
  <c r="H12" i="87"/>
  <c r="H9" i="87"/>
  <c r="H8" i="87"/>
  <c r="H7" i="87"/>
  <c r="H6" i="87"/>
  <c r="H10" i="87"/>
  <c r="H11" i="87"/>
  <c r="H5" i="87"/>
  <c r="H4" i="87"/>
  <c r="H19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28" i="89" l="1"/>
  <c r="H30" i="89" s="1"/>
  <c r="H34" i="89" s="1"/>
  <c r="H36" i="89" s="1"/>
  <c r="H17" i="88"/>
  <c r="H19" i="88" s="1"/>
  <c r="H23" i="88" s="1"/>
  <c r="H25" i="88" s="1"/>
  <c r="H13" i="87"/>
  <c r="H14" i="87" s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<sst xmlns="http://schemas.openxmlformats.org/spreadsheetml/2006/main" count="519" uniqueCount="66">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</sst>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  <numFmt numFmtId="192" formatCode="yyyy/mm/dd;@"/>
    <numFmt numFmtId="193" formatCode="&quot;$&quot;#,##0.00"/>
  </numFmts>
  <fonts count="25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Tahoma"/>
      <family val="2"/>
      <scheme val="minor"/>
    </font>
    <font>
      <sz val="11"/>
      <color rgb="FF00B050"/>
      <name val="Tahoma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Tahoma"/>
      <family val="2"/>
      <scheme val="minor"/>
    </font>
    <font>
      <sz val="12"/>
      <name val="Tahoma"/>
      <family val="2"/>
      <scheme val="minor"/>
    </font>
    <font>
      <b/>
      <sz val="12"/>
      <name val="Tahoma"/>
      <family val="2"/>
      <scheme val="minor"/>
    </font>
    <font>
      <sz val="8"/>
      <name val="Consolas"/>
      <family val="3"/>
    </font>
    <font>
      <sz val="11"/>
      <name val="Tahoma"/>
      <family val="2"/>
      <scheme val="minor"/>
    </font>
    <font>
      <sz val="12"/>
      <color rgb="FF00B050"/>
      <name val="Tahoma"/>
      <family val="2"/>
      <scheme val="minor"/>
    </font>
    <font>
      <sz val="12"/>
      <color rgb="FFFF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188" fontId="11" fillId="0" borderId="0" xfId="0" applyNumberFormat="1" applyFont="1"/>
    <xf numFmtId="190" fontId="13" fillId="0" borderId="0" xfId="0" applyNumberFormat="1" applyFont="1"/>
    <xf numFmtId="190" fontId="14" fillId="0" borderId="0" xfId="0" applyNumberFormat="1" applyFont="1"/>
    <xf numFmtId="4" fontId="5" fillId="0" borderId="0" xfId="0" applyNumberFormat="1" applyFont="1"/>
    <xf numFmtId="190" fontId="12" fillId="0" borderId="0" xfId="0" applyNumberFormat="1" applyFont="1"/>
    <xf numFmtId="190" fontId="15" fillId="0" borderId="0" xfId="0" applyNumberFormat="1" applyFont="1"/>
    <xf numFmtId="188" fontId="16" fillId="0" borderId="0" xfId="0" applyNumberFormat="1" applyFont="1"/>
    <xf numFmtId="0" fontId="12" fillId="0" borderId="0" xfId="0" applyFont="1"/>
    <xf numFmtId="190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88" fontId="19" fillId="0" borderId="0" xfId="0" applyNumberFormat="1" applyFont="1"/>
    <xf numFmtId="4" fontId="18" fillId="0" borderId="0" xfId="0" applyNumberFormat="1" applyFont="1"/>
    <xf numFmtId="188" fontId="19" fillId="4" borderId="0" xfId="0" applyNumberFormat="1" applyFont="1" applyFill="1"/>
    <xf numFmtId="189" fontId="19" fillId="0" borderId="0" xfId="0" applyNumberFormat="1" applyFont="1"/>
    <xf numFmtId="4" fontId="19" fillId="2" borderId="0" xfId="0" applyNumberFormat="1" applyFont="1" applyFill="1"/>
    <xf numFmtId="188" fontId="20" fillId="4" borderId="0" xfId="0" applyNumberFormat="1" applyFont="1" applyFill="1"/>
    <xf numFmtId="188" fontId="20" fillId="0" borderId="0" xfId="0" applyNumberFormat="1" applyFont="1"/>
    <xf numFmtId="190" fontId="6" fillId="0" borderId="0" xfId="0" applyNumberFormat="1" applyFont="1" applyAlignment="1">
      <alignment horizontal="center"/>
    </xf>
    <xf numFmtId="188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90" fontId="22" fillId="0" borderId="0" xfId="0" applyNumberFormat="1" applyFont="1"/>
    <xf numFmtId="4" fontId="3" fillId="0" borderId="0" xfId="0" applyNumberFormat="1" applyFont="1"/>
    <xf numFmtId="191" fontId="20" fillId="0" borderId="0" xfId="0" applyNumberFormat="1" applyFont="1" applyAlignment="1">
      <alignment horizontal="center"/>
    </xf>
    <xf numFmtId="192" fontId="19" fillId="0" borderId="0" xfId="0" applyNumberFormat="1" applyFont="1"/>
    <xf numFmtId="191" fontId="19" fillId="0" borderId="0" xfId="0" applyNumberFormat="1" applyFont="1"/>
    <xf numFmtId="14" fontId="19" fillId="0" borderId="0" xfId="0" applyNumberFormat="1" applyFont="1"/>
    <xf numFmtId="190" fontId="7" fillId="2" borderId="0" xfId="0" applyNumberFormat="1" applyFont="1" applyFill="1"/>
    <xf numFmtId="0" fontId="0" fillId="5" borderId="0" xfId="0" applyFill="1"/>
    <xf numFmtId="0" fontId="19" fillId="5" borderId="0" xfId="0" applyFont="1" applyFill="1" applyAlignment="1">
      <alignment horizontal="right" vertical="center" wrapText="1"/>
    </xf>
    <xf numFmtId="14" fontId="19" fillId="5" borderId="0" xfId="0" applyNumberFormat="1" applyFont="1" applyFill="1" applyAlignment="1">
      <alignment horizontal="right" vertical="center" wrapText="1"/>
    </xf>
    <xf numFmtId="3" fontId="19" fillId="5" borderId="0" xfId="0" applyNumberFormat="1" applyFont="1" applyFill="1" applyAlignment="1">
      <alignment horizontal="right" vertical="center" wrapText="1"/>
    </xf>
    <xf numFmtId="193" fontId="19" fillId="5" borderId="0" xfId="0" applyNumberFormat="1" applyFont="1" applyFill="1" applyAlignment="1">
      <alignment horizontal="right" vertical="center" wrapText="1"/>
    </xf>
    <xf numFmtId="193" fontId="1" fillId="0" borderId="0" xfId="0" applyNumberFormat="1" applyFont="1"/>
    <xf numFmtId="4" fontId="19" fillId="5" borderId="0" xfId="0" applyNumberFormat="1" applyFont="1" applyFill="1" applyAlignment="1">
      <alignment horizontal="right" vertical="center" wrapText="1"/>
    </xf>
    <xf numFmtId="0" fontId="23" fillId="5" borderId="0" xfId="0" applyFont="1" applyFill="1" applyAlignment="1">
      <alignment horizontal="right" vertical="center" wrapText="1"/>
    </xf>
    <xf numFmtId="3" fontId="23" fillId="5" borderId="0" xfId="0" applyNumberFormat="1" applyFont="1" applyFill="1" applyAlignment="1">
      <alignment horizontal="right" vertical="center" wrapText="1"/>
    </xf>
    <xf numFmtId="3" fontId="24" fillId="5" borderId="0" xfId="0" applyNumberFormat="1" applyFont="1" applyFill="1" applyAlignment="1">
      <alignment horizontal="right" vertical="center" wrapText="1"/>
    </xf>
    <xf numFmtId="0" fontId="24" fillId="5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C19F-42DC-4CD3-B954-E9F19E56BFF7}">
  <dimension ref="A1:N40"/>
  <sheetViews>
    <sheetView tabSelected="1" workbookViewId="0">
      <pane ySplit="1" topLeftCell="A7" activePane="bottomLeft" state="frozen"/>
      <selection pane="bottomLeft" activeCell="F20" sqref="F20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10.1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5" style="7" bestFit="1" customWidth="1"/>
    <col min="9" max="9" width="12.125" style="10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84" t="s">
        <v>54</v>
      </c>
      <c r="B2" s="85">
        <v>45903</v>
      </c>
      <c r="C2" s="86">
        <v>120000</v>
      </c>
      <c r="D2" s="84"/>
      <c r="E2" s="84"/>
      <c r="F2" s="84">
        <v>0.15454999999999999</v>
      </c>
      <c r="G2" s="89">
        <v>18546</v>
      </c>
      <c r="H2" s="89">
        <v>16691.400000000001</v>
      </c>
      <c r="I2" s="10"/>
      <c r="J2" s="7"/>
      <c r="K2" s="7"/>
      <c r="L2" s="15"/>
      <c r="M2" s="15"/>
      <c r="N2" s="6"/>
    </row>
    <row r="3" spans="1:14" s="1" customFormat="1" ht="21" x14ac:dyDescent="0.6">
      <c r="A3" s="84" t="s">
        <v>45</v>
      </c>
      <c r="B3" s="85">
        <v>45910</v>
      </c>
      <c r="C3" s="86">
        <v>1200</v>
      </c>
      <c r="D3" s="84"/>
      <c r="E3" s="84"/>
      <c r="F3" s="90">
        <v>0.31</v>
      </c>
      <c r="G3" s="89">
        <v>372</v>
      </c>
      <c r="H3" s="89">
        <v>339.6</v>
      </c>
      <c r="I3" s="10"/>
      <c r="J3" s="7"/>
      <c r="K3" s="7"/>
      <c r="L3" s="15"/>
      <c r="M3" s="15"/>
      <c r="N3" s="6"/>
    </row>
    <row r="4" spans="1:14" s="1" customFormat="1" ht="21" x14ac:dyDescent="0.6">
      <c r="A4" s="84" t="s">
        <v>22</v>
      </c>
      <c r="B4" s="85">
        <v>45905</v>
      </c>
      <c r="C4" s="91">
        <v>17500</v>
      </c>
      <c r="D4" s="84"/>
      <c r="E4" s="84"/>
      <c r="F4" s="90">
        <v>0.20499999999999999</v>
      </c>
      <c r="G4" s="89">
        <v>3587.5</v>
      </c>
      <c r="H4" s="89">
        <v>3228.75</v>
      </c>
      <c r="I4" s="10"/>
      <c r="J4" s="7"/>
      <c r="K4" s="7"/>
      <c r="L4" s="15"/>
      <c r="M4" s="15"/>
      <c r="N4" s="6"/>
    </row>
    <row r="5" spans="1:14" s="1" customFormat="1" ht="21" x14ac:dyDescent="0.6">
      <c r="A5" s="84" t="s">
        <v>11</v>
      </c>
      <c r="B5" s="85">
        <v>45912</v>
      </c>
      <c r="C5" s="86">
        <v>4000</v>
      </c>
      <c r="D5" s="84"/>
      <c r="E5" s="84"/>
      <c r="F5" s="90">
        <v>0.15</v>
      </c>
      <c r="G5" s="89">
        <v>600</v>
      </c>
      <c r="H5" s="89">
        <v>540</v>
      </c>
      <c r="I5" s="10"/>
      <c r="J5" s="7"/>
      <c r="K5" s="7"/>
      <c r="L5" s="15"/>
      <c r="M5" s="15"/>
      <c r="N5" s="6"/>
    </row>
    <row r="6" spans="1:14" s="1" customFormat="1" ht="21" x14ac:dyDescent="0.6">
      <c r="A6" s="84" t="s">
        <v>65</v>
      </c>
      <c r="B6" s="85">
        <v>45912</v>
      </c>
      <c r="C6" s="86">
        <v>5000</v>
      </c>
      <c r="D6" s="84"/>
      <c r="E6" s="84"/>
      <c r="F6" s="84">
        <v>1</v>
      </c>
      <c r="G6" s="89">
        <v>5000</v>
      </c>
      <c r="H6" s="89">
        <v>4500</v>
      </c>
      <c r="I6" s="10"/>
      <c r="J6" s="7"/>
      <c r="K6" s="7"/>
      <c r="L6" s="15"/>
      <c r="M6" s="15"/>
      <c r="N6" s="6"/>
    </row>
    <row r="7" spans="1:14" s="1" customFormat="1" ht="21" x14ac:dyDescent="0.6">
      <c r="A7" s="84" t="s">
        <v>20</v>
      </c>
      <c r="B7" s="85">
        <v>45911</v>
      </c>
      <c r="C7" s="92">
        <v>55000</v>
      </c>
      <c r="D7" s="84"/>
      <c r="E7" s="84"/>
      <c r="F7" s="90">
        <v>0.2261</v>
      </c>
      <c r="G7" s="89">
        <v>12435.5</v>
      </c>
      <c r="H7" s="89">
        <v>11191.95</v>
      </c>
      <c r="I7" s="10"/>
      <c r="J7" s="7"/>
      <c r="K7" s="7"/>
      <c r="L7" s="15"/>
      <c r="M7" s="15"/>
      <c r="N7" s="6"/>
    </row>
    <row r="8" spans="1:14" s="1" customFormat="1" ht="21" x14ac:dyDescent="0.6">
      <c r="A8" s="84" t="s">
        <v>18</v>
      </c>
      <c r="B8" s="85">
        <v>45909</v>
      </c>
      <c r="C8" s="91">
        <v>50000</v>
      </c>
      <c r="D8" s="84"/>
      <c r="E8" s="84"/>
      <c r="F8" s="84">
        <v>0.22220000000000001</v>
      </c>
      <c r="G8" s="89">
        <v>11110</v>
      </c>
      <c r="H8" s="89">
        <v>9999</v>
      </c>
      <c r="I8" s="10"/>
      <c r="J8" s="7"/>
      <c r="K8" s="7"/>
      <c r="L8" s="15"/>
      <c r="M8" s="15"/>
      <c r="N8" s="6"/>
    </row>
    <row r="9" spans="1:14" s="1" customFormat="1" ht="21" x14ac:dyDescent="0.6">
      <c r="A9" s="84" t="s">
        <v>19</v>
      </c>
      <c r="B9" s="85">
        <v>45911</v>
      </c>
      <c r="C9" s="91">
        <v>69000</v>
      </c>
      <c r="D9" s="84"/>
      <c r="E9" s="84"/>
      <c r="F9" s="90">
        <v>0.19650000000000001</v>
      </c>
      <c r="G9" s="89">
        <v>13558.5</v>
      </c>
      <c r="H9" s="89">
        <v>12202.65</v>
      </c>
      <c r="I9" s="10"/>
      <c r="J9" s="7"/>
      <c r="K9" s="7"/>
      <c r="L9" s="15"/>
      <c r="M9" s="15"/>
      <c r="N9" s="6"/>
    </row>
    <row r="10" spans="1:14" s="1" customFormat="1" ht="21" x14ac:dyDescent="0.6">
      <c r="A10" s="84" t="s">
        <v>43</v>
      </c>
      <c r="B10" s="85">
        <v>45911</v>
      </c>
      <c r="C10" s="92">
        <v>7200</v>
      </c>
      <c r="D10" s="84"/>
      <c r="E10" s="84"/>
      <c r="F10" s="84">
        <v>0.17499999999999999</v>
      </c>
      <c r="G10" s="89">
        <v>1260</v>
      </c>
      <c r="H10" s="89">
        <v>1134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84" t="s">
        <v>35</v>
      </c>
      <c r="B11" s="85">
        <v>45912</v>
      </c>
      <c r="C11" s="92">
        <v>4200</v>
      </c>
      <c r="D11" s="84"/>
      <c r="E11" s="84"/>
      <c r="F11" s="93">
        <v>0.24</v>
      </c>
      <c r="G11" s="89">
        <v>1008</v>
      </c>
      <c r="H11" s="89">
        <v>907.2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84" t="s">
        <v>34</v>
      </c>
      <c r="B12" s="85">
        <v>45910</v>
      </c>
      <c r="C12" s="91">
        <v>81000</v>
      </c>
      <c r="D12" s="84"/>
      <c r="E12" s="84"/>
      <c r="F12" s="90">
        <v>0.25</v>
      </c>
      <c r="G12" s="89">
        <v>20250</v>
      </c>
      <c r="H12" s="89">
        <v>19926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84" t="s">
        <v>37</v>
      </c>
      <c r="B13" s="85">
        <v>45905</v>
      </c>
      <c r="C13" s="86">
        <v>27000</v>
      </c>
      <c r="D13" s="84"/>
      <c r="E13" s="84"/>
      <c r="F13" s="84">
        <v>0.05</v>
      </c>
      <c r="G13" s="89">
        <v>1350</v>
      </c>
      <c r="H13" s="89">
        <v>1350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84" t="s">
        <v>42</v>
      </c>
      <c r="B14" s="85">
        <v>45905</v>
      </c>
      <c r="C14" s="86">
        <v>27000</v>
      </c>
      <c r="D14" s="84"/>
      <c r="E14" s="84"/>
      <c r="F14" s="84">
        <v>0.5</v>
      </c>
      <c r="G14" s="89">
        <v>13500</v>
      </c>
      <c r="H14" s="89">
        <v>12825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84" t="s">
        <v>36</v>
      </c>
      <c r="B15" s="85">
        <v>45910</v>
      </c>
      <c r="C15" s="91">
        <v>17500</v>
      </c>
      <c r="D15" s="84"/>
      <c r="E15" s="84"/>
      <c r="F15" s="84">
        <v>0.1</v>
      </c>
      <c r="G15" s="89">
        <v>1750</v>
      </c>
      <c r="H15" s="89">
        <v>1575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84" t="s">
        <v>8</v>
      </c>
      <c r="B16" s="85">
        <v>45915</v>
      </c>
      <c r="C16" s="86">
        <v>20000</v>
      </c>
      <c r="D16" s="84"/>
      <c r="E16" s="84"/>
      <c r="F16" s="90">
        <v>0.1128</v>
      </c>
      <c r="G16" s="89">
        <v>2256</v>
      </c>
      <c r="H16" s="89">
        <v>2256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84" t="s">
        <v>48</v>
      </c>
      <c r="B17" s="85">
        <v>45912</v>
      </c>
      <c r="C17" s="86">
        <v>1000</v>
      </c>
      <c r="D17" s="84"/>
      <c r="E17" s="84"/>
      <c r="F17" s="90">
        <v>0.36</v>
      </c>
      <c r="G17" s="89">
        <v>360</v>
      </c>
      <c r="H17" s="89">
        <v>324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84" t="s">
        <v>64</v>
      </c>
      <c r="B18" s="85">
        <v>45905</v>
      </c>
      <c r="C18" s="86">
        <v>8000</v>
      </c>
      <c r="D18" s="84"/>
      <c r="E18" s="84"/>
      <c r="F18" s="84">
        <v>0.8</v>
      </c>
      <c r="G18" s="89">
        <v>6400</v>
      </c>
      <c r="H18" s="89">
        <v>5760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84" t="s">
        <v>23</v>
      </c>
      <c r="B19" s="85">
        <v>45915</v>
      </c>
      <c r="C19" s="86">
        <v>50000</v>
      </c>
      <c r="D19" s="84"/>
      <c r="E19" s="84"/>
      <c r="F19" s="93">
        <v>0.13250000000000001</v>
      </c>
      <c r="G19" s="89">
        <v>6625</v>
      </c>
      <c r="H19" s="89">
        <v>5962.5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84" t="s">
        <v>21</v>
      </c>
      <c r="B20" s="85">
        <v>45905</v>
      </c>
      <c r="C20" s="92">
        <v>25000</v>
      </c>
      <c r="D20" s="84"/>
      <c r="E20" s="84"/>
      <c r="F20" s="93">
        <v>0.17169999999999999</v>
      </c>
      <c r="G20" s="89">
        <v>4292.5</v>
      </c>
      <c r="H20" s="89">
        <v>3863.25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114576.29999999999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84" t="s">
        <v>18</v>
      </c>
      <c r="B22" s="85">
        <v>45903</v>
      </c>
      <c r="C22" s="84">
        <v>5000</v>
      </c>
      <c r="D22" s="84">
        <v>7.5</v>
      </c>
      <c r="E22" s="89">
        <v>37583.06</v>
      </c>
      <c r="F22" s="84">
        <v>8.3000000000000007</v>
      </c>
      <c r="G22" s="89">
        <v>41408.080000000002</v>
      </c>
      <c r="H22" s="89">
        <v>3825.02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84" t="s">
        <v>65</v>
      </c>
      <c r="B23" s="85">
        <v>45908</v>
      </c>
      <c r="C23" s="84">
        <v>5000</v>
      </c>
      <c r="D23" s="84">
        <v>24.1</v>
      </c>
      <c r="E23" s="89">
        <v>120766.9</v>
      </c>
      <c r="F23" s="84">
        <v>23.4</v>
      </c>
      <c r="G23" s="89">
        <v>116740.86</v>
      </c>
      <c r="H23" s="89">
        <v>-4026.04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84" t="s">
        <v>65</v>
      </c>
      <c r="B24" s="85">
        <v>45911</v>
      </c>
      <c r="C24" s="84">
        <v>5000</v>
      </c>
      <c r="D24" s="84">
        <v>23.2</v>
      </c>
      <c r="E24" s="89">
        <v>116256.93</v>
      </c>
      <c r="F24" s="84">
        <v>23.4</v>
      </c>
      <c r="G24" s="89">
        <v>116740.86</v>
      </c>
      <c r="H24" s="84">
        <v>483.93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84" t="s">
        <v>64</v>
      </c>
      <c r="B25" s="85">
        <v>45915</v>
      </c>
      <c r="C25" s="84">
        <v>4000</v>
      </c>
      <c r="D25" s="84">
        <v>23.1</v>
      </c>
      <c r="E25" s="89">
        <v>92604.66</v>
      </c>
      <c r="F25" s="84">
        <v>25.75</v>
      </c>
      <c r="G25" s="89">
        <v>102771.87</v>
      </c>
      <c r="H25" s="89">
        <v>10167.209999999999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84" t="s">
        <v>21</v>
      </c>
      <c r="B26" s="85">
        <v>45915</v>
      </c>
      <c r="C26" s="84">
        <v>5000</v>
      </c>
      <c r="D26" s="84">
        <v>8.8000000000000007</v>
      </c>
      <c r="E26" s="89">
        <v>44097.46</v>
      </c>
      <c r="F26" s="84">
        <v>9.6999999999999993</v>
      </c>
      <c r="G26" s="89">
        <v>48392.57</v>
      </c>
      <c r="H26" s="89">
        <v>4295.1099999999997</v>
      </c>
      <c r="I26" s="60"/>
      <c r="J26" s="7"/>
      <c r="K26" s="7"/>
      <c r="L26" s="15"/>
      <c r="M26" s="15"/>
      <c r="N26" s="6"/>
    </row>
    <row r="27" spans="1:14" ht="21.75" customHeight="1" x14ac:dyDescent="0.3">
      <c r="A27" s="26"/>
      <c r="B27" s="28"/>
      <c r="C27" s="29"/>
      <c r="D27" s="33"/>
      <c r="E27" s="32">
        <f>SUM(E22:E26)</f>
        <v>411309.01000000007</v>
      </c>
      <c r="F27" s="30"/>
      <c r="G27" s="32">
        <f>SUM(G22:G26)</f>
        <v>426054.24</v>
      </c>
      <c r="H27" s="32">
        <f>SUM(H22:H26)</f>
        <v>14745.23</v>
      </c>
      <c r="I27" s="32"/>
      <c r="K27" s="7"/>
      <c r="L27" s="15"/>
      <c r="M27" s="15"/>
    </row>
    <row r="28" spans="1:14" s="1" customFormat="1" ht="21.75" customHeight="1" x14ac:dyDescent="0.6">
      <c r="A28" s="26"/>
      <c r="B28" s="28"/>
      <c r="C28" s="29"/>
      <c r="D28" s="33"/>
      <c r="E28" s="32"/>
      <c r="F28" s="30"/>
      <c r="G28" s="32" t="s">
        <v>12</v>
      </c>
      <c r="H28" s="34">
        <f>H21+H27</f>
        <v>129321.52999999998</v>
      </c>
      <c r="I28" s="10" t="s">
        <v>12</v>
      </c>
      <c r="J28" s="7">
        <v>30614.600000000002</v>
      </c>
      <c r="K28" s="7"/>
      <c r="L28" s="15"/>
      <c r="M28" s="15"/>
      <c r="N28" s="6"/>
    </row>
    <row r="29" spans="1:14" ht="21.75" customHeight="1" x14ac:dyDescent="0.3">
      <c r="A29" s="26"/>
      <c r="B29" s="28"/>
      <c r="C29" s="29"/>
      <c r="D29" s="33"/>
      <c r="E29" s="32"/>
      <c r="F29" s="30"/>
      <c r="G29" s="32" t="s">
        <v>16</v>
      </c>
      <c r="H29" s="32">
        <v>-522636.73</v>
      </c>
      <c r="I29" s="10" t="s">
        <v>16</v>
      </c>
      <c r="J29" s="7">
        <v>-553251.32999999996</v>
      </c>
      <c r="K29" s="7"/>
      <c r="L29" s="15"/>
      <c r="M29" s="15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30</v>
      </c>
      <c r="H30" s="41">
        <f>H28+H29</f>
        <v>-393315.2</v>
      </c>
      <c r="I30" s="10" t="s">
        <v>30</v>
      </c>
      <c r="J30" s="7">
        <v>-522636.73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13</v>
      </c>
      <c r="H31" s="35">
        <v>396550</v>
      </c>
      <c r="I31" s="10" t="s">
        <v>13</v>
      </c>
      <c r="J31" s="7">
        <v>386420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55</v>
      </c>
      <c r="H32" s="35">
        <v>40000</v>
      </c>
      <c r="I32" s="10" t="s">
        <v>53</v>
      </c>
      <c r="J32" s="7">
        <v>10130</v>
      </c>
      <c r="K32" s="7"/>
      <c r="L32" s="15"/>
      <c r="M32" s="15"/>
    </row>
    <row r="33" spans="1:14" s="1" customFormat="1" ht="21.75" customHeight="1" x14ac:dyDescent="0.6">
      <c r="A33" s="26"/>
      <c r="B33" s="28"/>
      <c r="C33" s="29"/>
      <c r="D33" s="33"/>
      <c r="E33" s="32"/>
      <c r="F33" s="30"/>
      <c r="G33" s="32" t="s">
        <v>14</v>
      </c>
      <c r="H33" s="41">
        <f>H31+H32</f>
        <v>436550</v>
      </c>
      <c r="I33" s="10" t="s">
        <v>14</v>
      </c>
      <c r="J33" s="7">
        <v>396550</v>
      </c>
      <c r="K33" s="7"/>
      <c r="L33" s="15"/>
      <c r="M33" s="15"/>
      <c r="N33" s="6"/>
    </row>
    <row r="34" spans="1:14" s="1" customFormat="1" ht="21.75" customHeight="1" x14ac:dyDescent="0.6">
      <c r="A34" s="5"/>
      <c r="B34" s="12"/>
      <c r="C34" s="8"/>
      <c r="D34" s="9"/>
      <c r="E34" s="7"/>
      <c r="F34" s="10"/>
      <c r="G34" s="32" t="s">
        <v>15</v>
      </c>
      <c r="H34" s="45">
        <f>H30-H33</f>
        <v>-829865.2</v>
      </c>
      <c r="I34" s="10" t="s">
        <v>15</v>
      </c>
      <c r="J34" s="7">
        <v>-919186.73</v>
      </c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8" t="s">
        <v>32</v>
      </c>
      <c r="H35" s="7">
        <v>57000</v>
      </c>
      <c r="I35" s="10" t="s">
        <v>32</v>
      </c>
      <c r="J35" s="7">
        <v>57000</v>
      </c>
      <c r="K35" s="7"/>
      <c r="L35" s="15"/>
      <c r="M35" s="15"/>
      <c r="N35" s="6"/>
    </row>
    <row r="36" spans="1:14" s="1" customFormat="1" ht="21.75" customHeight="1" x14ac:dyDescent="0.6">
      <c r="A36" s="6"/>
      <c r="B36" s="12"/>
      <c r="C36" s="8"/>
      <c r="D36" s="10"/>
      <c r="E36" s="14"/>
      <c r="F36" s="10"/>
      <c r="G36" s="38" t="s">
        <v>33</v>
      </c>
      <c r="H36" s="42">
        <f>H34+H35</f>
        <v>-772865.2</v>
      </c>
      <c r="I36" s="10" t="s">
        <v>33</v>
      </c>
      <c r="J36" s="7">
        <v>-862186.73</v>
      </c>
      <c r="K36" s="7"/>
      <c r="L36" s="15"/>
      <c r="M36" s="15"/>
      <c r="N36" s="6"/>
    </row>
    <row r="37" spans="1:14" x14ac:dyDescent="0.3">
      <c r="K37" s="7"/>
      <c r="M37" s="7"/>
    </row>
    <row r="38" spans="1:14" ht="15.6" x14ac:dyDescent="0.3">
      <c r="A38" s="57" t="s">
        <v>20</v>
      </c>
      <c r="B38" s="28">
        <v>45546</v>
      </c>
      <c r="C38" s="29">
        <v>24000</v>
      </c>
      <c r="D38" s="30" t="s">
        <v>9</v>
      </c>
      <c r="E38" s="31"/>
      <c r="F38" s="54">
        <v>3.9899999999999998E-2</v>
      </c>
      <c r="G38" s="31">
        <f>C38*F38</f>
        <v>957.59999999999991</v>
      </c>
      <c r="H38" s="56">
        <f>G38*0.9</f>
        <v>861.83999999999992</v>
      </c>
      <c r="K38" s="7"/>
      <c r="L38" s="15"/>
      <c r="M38" s="15"/>
    </row>
    <row r="39" spans="1:14" ht="15.6" x14ac:dyDescent="0.3">
      <c r="A39" s="57" t="s">
        <v>54</v>
      </c>
      <c r="B39" s="28">
        <v>45530</v>
      </c>
      <c r="C39" s="29">
        <v>30000</v>
      </c>
      <c r="D39" s="30" t="s">
        <v>9</v>
      </c>
      <c r="E39" s="31"/>
      <c r="F39" s="37">
        <v>0.19</v>
      </c>
      <c r="G39" s="31">
        <f>C39*F39</f>
        <v>5700</v>
      </c>
      <c r="H39" s="32">
        <f>G39</f>
        <v>5700</v>
      </c>
      <c r="K39" s="7"/>
      <c r="L39" s="15"/>
      <c r="M39" s="15"/>
    </row>
    <row r="40" spans="1:14" x14ac:dyDescent="0.3">
      <c r="C40" s="12"/>
      <c r="D40" s="8"/>
      <c r="E40" s="9"/>
      <c r="F40" s="7"/>
      <c r="G40" s="10"/>
      <c r="J40" s="11"/>
      <c r="K40" s="7"/>
      <c r="L40" s="6"/>
      <c r="M40" s="7"/>
    </row>
  </sheetData>
  <sheetProtection selectLockedCells="1" selectUnlockedCells="1"/>
  <sortState xmlns:xlrd2="http://schemas.microsoft.com/office/spreadsheetml/2017/richdata2" ref="A2:N20"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59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58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56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2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54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55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54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AB4-C9A4-46F9-AED6-DC61A66CC09A}">
  <dimension ref="A1:N29"/>
  <sheetViews>
    <sheetView workbookViewId="0">
      <pane ySplit="1" topLeftCell="A8" activePane="bottomLeft" state="frozen"/>
      <selection pane="bottomLeft" activeCell="G17" sqref="G17:H25"/>
    </sheetView>
  </sheetViews>
  <sheetFormatPr defaultColWidth="8.625" defaultRowHeight="13.8" x14ac:dyDescent="0.3"/>
  <cols>
    <col min="1" max="1" width="8.625" style="5" bestFit="1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52</v>
      </c>
      <c r="B2" s="28">
        <v>45897</v>
      </c>
      <c r="C2" s="29">
        <v>600</v>
      </c>
      <c r="D2" s="30" t="s">
        <v>9</v>
      </c>
      <c r="E2" s="31"/>
      <c r="F2" s="82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84" t="s">
        <v>44</v>
      </c>
      <c r="B4" s="85">
        <v>45874</v>
      </c>
      <c r="C4" s="86">
        <v>10000</v>
      </c>
      <c r="D4" s="87">
        <v>1.88</v>
      </c>
      <c r="E4" s="87">
        <v>18841.64</v>
      </c>
      <c r="F4" s="87">
        <v>1.9</v>
      </c>
      <c r="G4" s="87">
        <v>18957.919999999998</v>
      </c>
      <c r="H4" s="87">
        <v>116.28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84" t="s">
        <v>35</v>
      </c>
      <c r="B5" s="85">
        <v>45875</v>
      </c>
      <c r="C5" s="86">
        <v>2800</v>
      </c>
      <c r="D5" s="87">
        <v>10.5</v>
      </c>
      <c r="E5" s="87">
        <v>29465.119999999999</v>
      </c>
      <c r="F5" s="87">
        <v>11.6</v>
      </c>
      <c r="G5" s="87">
        <v>32408.06</v>
      </c>
      <c r="H5" s="87">
        <v>2942.94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84" t="s">
        <v>37</v>
      </c>
      <c r="B6" s="85">
        <v>45875</v>
      </c>
      <c r="C6" s="86">
        <v>5000</v>
      </c>
      <c r="D6" s="87">
        <v>3.9</v>
      </c>
      <c r="E6" s="87">
        <v>19543.2</v>
      </c>
      <c r="F6" s="87">
        <v>4.5199999999999996</v>
      </c>
      <c r="G6" s="87">
        <v>22549.95</v>
      </c>
      <c r="H6" s="87">
        <v>3006.75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84" t="s">
        <v>38</v>
      </c>
      <c r="B7" s="85">
        <v>45876</v>
      </c>
      <c r="C7" s="86">
        <v>3200</v>
      </c>
      <c r="D7" s="87">
        <v>9.25</v>
      </c>
      <c r="E7" s="87">
        <v>29665.56</v>
      </c>
      <c r="F7" s="87">
        <v>9.4</v>
      </c>
      <c r="G7" s="87">
        <v>30013.37</v>
      </c>
      <c r="H7" s="87">
        <v>347.81</v>
      </c>
      <c r="I7" s="11"/>
      <c r="J7" s="7"/>
      <c r="K7" s="7"/>
      <c r="L7" s="15"/>
      <c r="M7" s="15"/>
      <c r="N7" s="6"/>
    </row>
    <row r="8" spans="1:14" s="1" customFormat="1" ht="21.75" customHeight="1" x14ac:dyDescent="0.6">
      <c r="A8" s="84" t="s">
        <v>44</v>
      </c>
      <c r="B8" s="85">
        <v>45876</v>
      </c>
      <c r="C8" s="86">
        <v>10000</v>
      </c>
      <c r="D8" s="87">
        <v>1.85</v>
      </c>
      <c r="E8" s="87">
        <v>18540.98</v>
      </c>
      <c r="F8" s="87">
        <v>2.06</v>
      </c>
      <c r="G8" s="87">
        <v>20554.38</v>
      </c>
      <c r="H8" s="87">
        <v>2013.4</v>
      </c>
      <c r="I8" s="11"/>
      <c r="J8" s="7"/>
      <c r="K8" s="7"/>
      <c r="L8" s="15"/>
      <c r="M8" s="15"/>
      <c r="N8" s="6"/>
    </row>
    <row r="9" spans="1:14" s="1" customFormat="1" ht="21.75" customHeight="1" x14ac:dyDescent="0.6">
      <c r="A9" s="84" t="s">
        <v>19</v>
      </c>
      <c r="B9" s="85">
        <v>45877</v>
      </c>
      <c r="C9" s="86">
        <v>6000</v>
      </c>
      <c r="D9" s="87">
        <v>6.1</v>
      </c>
      <c r="E9" s="87">
        <v>36681.06</v>
      </c>
      <c r="F9" s="87">
        <v>6.7</v>
      </c>
      <c r="G9" s="87">
        <v>40110.97</v>
      </c>
      <c r="H9" s="87">
        <v>3429.91</v>
      </c>
      <c r="I9" s="11"/>
      <c r="J9" s="7"/>
      <c r="K9" s="7"/>
      <c r="L9" s="15"/>
      <c r="M9" s="15"/>
      <c r="N9" s="6"/>
    </row>
    <row r="10" spans="1:14" s="1" customFormat="1" ht="21.75" customHeight="1" x14ac:dyDescent="0.6">
      <c r="A10" s="84" t="s">
        <v>42</v>
      </c>
      <c r="B10" s="85">
        <v>45877</v>
      </c>
      <c r="C10" s="86">
        <v>3000</v>
      </c>
      <c r="D10" s="87">
        <v>27.75</v>
      </c>
      <c r="E10" s="87">
        <v>83434.39</v>
      </c>
      <c r="F10" s="87">
        <v>31</v>
      </c>
      <c r="G10" s="87">
        <v>92794.01</v>
      </c>
      <c r="H10" s="87">
        <v>9359.6200000000008</v>
      </c>
      <c r="I10" s="83"/>
      <c r="J10" s="7"/>
      <c r="K10" s="7"/>
      <c r="L10" s="15"/>
      <c r="M10" s="15"/>
      <c r="N10" s="6"/>
    </row>
    <row r="11" spans="1:14" s="1" customFormat="1" ht="21.75" customHeight="1" x14ac:dyDescent="0.6">
      <c r="A11" s="84" t="s">
        <v>65</v>
      </c>
      <c r="B11" s="85">
        <v>45889</v>
      </c>
      <c r="C11" s="86">
        <v>4000</v>
      </c>
      <c r="D11" s="87">
        <v>24.1</v>
      </c>
      <c r="E11" s="87">
        <v>96613.52</v>
      </c>
      <c r="F11" s="87">
        <v>24.3</v>
      </c>
      <c r="G11" s="87">
        <v>96984.72</v>
      </c>
      <c r="H11" s="87">
        <v>371.2</v>
      </c>
      <c r="J11" s="7"/>
      <c r="K11" s="7"/>
      <c r="L11" s="15"/>
      <c r="M11" s="15"/>
      <c r="N11" s="6"/>
    </row>
    <row r="12" spans="1:14" s="1" customFormat="1" ht="21.75" customHeight="1" x14ac:dyDescent="0.6">
      <c r="A12" s="84" t="s">
        <v>65</v>
      </c>
      <c r="B12" s="85">
        <v>45890</v>
      </c>
      <c r="C12" s="86">
        <v>4000</v>
      </c>
      <c r="D12" s="87">
        <v>24.1</v>
      </c>
      <c r="E12" s="87">
        <v>96613.52</v>
      </c>
      <c r="F12" s="87">
        <v>24.3</v>
      </c>
      <c r="G12" s="87">
        <v>96984.72</v>
      </c>
      <c r="H12" s="87">
        <v>371.2</v>
      </c>
      <c r="J12" s="7"/>
      <c r="K12" s="7"/>
      <c r="L12" s="15"/>
      <c r="M12" s="15"/>
      <c r="N12" s="6"/>
    </row>
    <row r="13" spans="1:14" s="1" customFormat="1" ht="21.75" customHeight="1" x14ac:dyDescent="0.6">
      <c r="A13" s="84" t="s">
        <v>65</v>
      </c>
      <c r="B13" s="85">
        <v>45891</v>
      </c>
      <c r="C13" s="86">
        <v>5000</v>
      </c>
      <c r="D13" s="87">
        <v>24.1</v>
      </c>
      <c r="E13" s="87">
        <v>120766.9</v>
      </c>
      <c r="F13" s="87">
        <v>24.3</v>
      </c>
      <c r="G13" s="87">
        <v>121230.88</v>
      </c>
      <c r="H13" s="87">
        <v>463.98</v>
      </c>
      <c r="J13" s="7"/>
      <c r="K13" s="7"/>
      <c r="L13" s="15"/>
      <c r="M13" s="15"/>
      <c r="N13" s="6"/>
    </row>
    <row r="14" spans="1:14" s="1" customFormat="1" ht="21.6" customHeight="1" x14ac:dyDescent="0.6">
      <c r="A14" s="84" t="s">
        <v>34</v>
      </c>
      <c r="B14" s="85">
        <v>45896</v>
      </c>
      <c r="C14" s="86">
        <v>6000</v>
      </c>
      <c r="D14" s="87">
        <v>7.3</v>
      </c>
      <c r="E14" s="87">
        <v>43897.02</v>
      </c>
      <c r="F14" s="87">
        <v>8.4</v>
      </c>
      <c r="G14" s="87">
        <v>50288.37</v>
      </c>
      <c r="H14" s="87">
        <v>6391.35</v>
      </c>
      <c r="J14" s="7"/>
      <c r="K14" s="7"/>
      <c r="L14" s="15"/>
      <c r="M14" s="15"/>
      <c r="N14" s="6"/>
    </row>
    <row r="15" spans="1:14" s="1" customFormat="1" ht="21.75" customHeight="1" x14ac:dyDescent="0.6">
      <c r="A15" s="84" t="s">
        <v>44</v>
      </c>
      <c r="B15" s="85">
        <v>45897</v>
      </c>
      <c r="C15" s="86">
        <v>5000</v>
      </c>
      <c r="D15" s="87">
        <v>2.2000000000000002</v>
      </c>
      <c r="E15" s="87">
        <v>11024.36</v>
      </c>
      <c r="F15" s="87">
        <v>2.2999999999999998</v>
      </c>
      <c r="G15" s="87">
        <v>11474.52</v>
      </c>
      <c r="H15" s="87">
        <v>450.16</v>
      </c>
      <c r="I15" s="88"/>
      <c r="J15" s="7"/>
      <c r="K15" s="7"/>
      <c r="L15" s="15"/>
      <c r="M15" s="15"/>
      <c r="N15" s="6"/>
    </row>
    <row r="16" spans="1:14" ht="21.75" customHeight="1" x14ac:dyDescent="0.3">
      <c r="A16" s="26"/>
      <c r="B16" s="28"/>
      <c r="C16" s="29"/>
      <c r="D16" s="33"/>
      <c r="E16" s="32">
        <f>SUM(E4:E15)</f>
        <v>605087.27</v>
      </c>
      <c r="F16" s="30"/>
      <c r="G16" s="32">
        <f>SUM(G4:G15)</f>
        <v>634351.87</v>
      </c>
      <c r="H16" s="32">
        <f>SUM(H4:H15)</f>
        <v>29264.600000000002</v>
      </c>
      <c r="K16" s="7"/>
      <c r="L16" s="15"/>
      <c r="M16" s="15"/>
    </row>
    <row r="17" spans="1:14" s="1" customFormat="1" ht="21.75" customHeight="1" x14ac:dyDescent="0.6">
      <c r="A17" s="26"/>
      <c r="B17" s="28"/>
      <c r="C17" s="29"/>
      <c r="D17" s="33"/>
      <c r="E17" s="32"/>
      <c r="F17" s="30"/>
      <c r="G17" s="32" t="s">
        <v>12</v>
      </c>
      <c r="H17" s="41">
        <f>H3+H16</f>
        <v>30614.600000000002</v>
      </c>
      <c r="I17" s="11" t="s">
        <v>12</v>
      </c>
      <c r="J17" s="7">
        <v>-365900.39999999997</v>
      </c>
      <c r="K17" s="7"/>
      <c r="L17" s="15"/>
      <c r="M17" s="15"/>
      <c r="N17" s="6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16</v>
      </c>
      <c r="H18" s="32">
        <v>-553251.32999999996</v>
      </c>
      <c r="I18" s="11" t="s">
        <v>16</v>
      </c>
      <c r="J18" s="7">
        <v>-187350.93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30</v>
      </c>
      <c r="H19" s="41">
        <f>H17+H18</f>
        <v>-522636.73</v>
      </c>
      <c r="I19" s="11" t="s">
        <v>30</v>
      </c>
      <c r="J19" s="7">
        <v>-553251.32999999996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13</v>
      </c>
      <c r="H20" s="7">
        <v>386420</v>
      </c>
      <c r="I20" s="11" t="s">
        <v>13</v>
      </c>
      <c r="J20" s="7">
        <v>377810</v>
      </c>
      <c r="K20" s="7"/>
      <c r="L20" s="15"/>
      <c r="M20" s="15"/>
    </row>
    <row r="21" spans="1:14" ht="21.75" customHeight="1" x14ac:dyDescent="0.3">
      <c r="A21" s="26"/>
      <c r="B21" s="28"/>
      <c r="C21" s="29"/>
      <c r="D21" s="33"/>
      <c r="E21" s="32"/>
      <c r="F21" s="30"/>
      <c r="G21" s="32" t="s">
        <v>53</v>
      </c>
      <c r="H21" s="35">
        <v>10130</v>
      </c>
      <c r="I21" s="11" t="s">
        <v>51</v>
      </c>
      <c r="J21" s="7">
        <v>8610</v>
      </c>
      <c r="K21" s="7"/>
      <c r="L21" s="15"/>
      <c r="M21" s="15"/>
    </row>
    <row r="22" spans="1:14" s="1" customFormat="1" ht="21.75" customHeight="1" x14ac:dyDescent="0.6">
      <c r="A22" s="26"/>
      <c r="B22" s="28"/>
      <c r="C22" s="29"/>
      <c r="D22" s="33"/>
      <c r="E22" s="32"/>
      <c r="F22" s="30"/>
      <c r="G22" s="32" t="s">
        <v>14</v>
      </c>
      <c r="H22" s="41">
        <f>H20+H21</f>
        <v>396550</v>
      </c>
      <c r="I22" s="11" t="s">
        <v>14</v>
      </c>
      <c r="J22" s="7">
        <v>386420</v>
      </c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2" t="s">
        <v>15</v>
      </c>
      <c r="H23" s="47">
        <f>H19-H22</f>
        <v>-919186.73</v>
      </c>
      <c r="I23" s="11" t="s">
        <v>15</v>
      </c>
      <c r="J23" s="7">
        <v>-939671.33</v>
      </c>
      <c r="K23" s="7"/>
      <c r="L23" s="15"/>
      <c r="M23" s="15"/>
      <c r="N23" s="6"/>
    </row>
    <row r="24" spans="1:14" s="1" customFormat="1" ht="21.75" customHeight="1" x14ac:dyDescent="0.6">
      <c r="A24" s="5"/>
      <c r="B24" s="12"/>
      <c r="C24" s="8"/>
      <c r="D24" s="9"/>
      <c r="E24" s="7"/>
      <c r="F24" s="10"/>
      <c r="G24" s="38" t="s">
        <v>32</v>
      </c>
      <c r="H24" s="7">
        <v>57000</v>
      </c>
      <c r="I24" s="11" t="s">
        <v>32</v>
      </c>
      <c r="J24" s="7">
        <v>57000</v>
      </c>
      <c r="K24" s="7"/>
      <c r="L24" s="15"/>
      <c r="M24" s="15"/>
      <c r="N24" s="6"/>
    </row>
    <row r="25" spans="1:14" s="1" customFormat="1" ht="21.75" customHeight="1" x14ac:dyDescent="0.6">
      <c r="A25" s="6"/>
      <c r="B25" s="12"/>
      <c r="C25" s="8"/>
      <c r="D25" s="10"/>
      <c r="E25" s="14"/>
      <c r="F25" s="10"/>
      <c r="G25" s="38" t="s">
        <v>33</v>
      </c>
      <c r="H25" s="42">
        <f>H23+H24</f>
        <v>-862186.73</v>
      </c>
      <c r="I25" s="11" t="s">
        <v>33</v>
      </c>
      <c r="J25" s="7">
        <v>-882671.33</v>
      </c>
      <c r="K25" s="7"/>
      <c r="L25" s="15"/>
      <c r="M25" s="15"/>
      <c r="N25" s="6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D29" s="8"/>
      <c r="E29" s="9"/>
      <c r="F29" s="7"/>
      <c r="G29" s="10"/>
      <c r="I29" s="7"/>
      <c r="J29" s="11"/>
      <c r="K29" s="7"/>
      <c r="L29" s="6"/>
      <c r="M29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workbookViewId="0">
      <pane ySplit="1" topLeftCell="A7" activePane="bottomLeft" state="frozen"/>
      <selection pane="bottomLeft" activeCell="G14" sqref="G14:H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45868</v>
      </c>
      <c r="C4" s="29">
        <v>1800</v>
      </c>
      <c r="D4" s="30">
        <v>20</v>
      </c>
      <c r="E4" s="31">
        <v>36079.74</v>
      </c>
      <c r="F4" s="30">
        <v>22.9</v>
      </c>
      <c r="G4" s="31">
        <v>41128.699999999997</v>
      </c>
      <c r="H4" s="32">
        <f t="shared" ref="H4:H12" si="0">G4-E4</f>
        <v>5048.9599999999991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45868</v>
      </c>
      <c r="C5" s="29">
        <v>10000</v>
      </c>
      <c r="D5" s="30">
        <v>4.7</v>
      </c>
      <c r="E5" s="31">
        <v>47104.1</v>
      </c>
      <c r="F5" s="30">
        <v>5.5</v>
      </c>
      <c r="G5" s="31">
        <v>54878.18</v>
      </c>
      <c r="H5" s="32">
        <f t="shared" si="0"/>
        <v>7774.0800000000017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45867</v>
      </c>
      <c r="C6" s="29">
        <v>1000</v>
      </c>
      <c r="D6" s="30">
        <v>87</v>
      </c>
      <c r="E6" s="31">
        <v>87192.7</v>
      </c>
      <c r="F6" s="30">
        <v>22.9</v>
      </c>
      <c r="G6" s="31">
        <v>22849.279999999999</v>
      </c>
      <c r="H6" s="32">
        <f t="shared" si="0"/>
        <v>-64343.42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45862</v>
      </c>
      <c r="C7" s="29">
        <v>1000</v>
      </c>
      <c r="D7" s="30">
        <v>87</v>
      </c>
      <c r="E7" s="31">
        <v>87192.7</v>
      </c>
      <c r="F7" s="30">
        <v>22.4</v>
      </c>
      <c r="G7" s="31">
        <v>22350.38</v>
      </c>
      <c r="H7" s="32">
        <f t="shared" si="0"/>
        <v>-64842.319999999992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45856</v>
      </c>
      <c r="C8" s="29">
        <v>1000</v>
      </c>
      <c r="D8" s="30">
        <v>87</v>
      </c>
      <c r="E8" s="31">
        <v>87192.7</v>
      </c>
      <c r="F8" s="30">
        <v>22.2</v>
      </c>
      <c r="G8" s="31">
        <v>22150.83</v>
      </c>
      <c r="H8" s="32">
        <f t="shared" si="0"/>
        <v>-65041.869999999995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45854</v>
      </c>
      <c r="C9" s="29">
        <v>1000</v>
      </c>
      <c r="D9" s="30">
        <v>87</v>
      </c>
      <c r="E9" s="31">
        <v>87192.7</v>
      </c>
      <c r="F9" s="30">
        <v>21.7</v>
      </c>
      <c r="G9" s="31">
        <v>21651.94</v>
      </c>
      <c r="H9" s="32">
        <f t="shared" si="0"/>
        <v>-65540.759999999995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45841</v>
      </c>
      <c r="C10" s="29">
        <v>1000</v>
      </c>
      <c r="D10" s="30">
        <v>81</v>
      </c>
      <c r="E10" s="31">
        <v>81179.41</v>
      </c>
      <c r="F10" s="30">
        <v>21</v>
      </c>
      <c r="G10" s="31">
        <v>20953.490000000002</v>
      </c>
      <c r="H10" s="32">
        <f t="shared" si="0"/>
        <v>-60225.919999999998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35</v>
      </c>
      <c r="B11" s="28">
        <v>45841</v>
      </c>
      <c r="C11" s="29">
        <v>2500</v>
      </c>
      <c r="D11" s="30">
        <v>9</v>
      </c>
      <c r="E11" s="31">
        <v>22549.84</v>
      </c>
      <c r="F11" s="30">
        <v>10.199999999999999</v>
      </c>
      <c r="G11" s="31">
        <v>25443.51</v>
      </c>
      <c r="H11" s="32">
        <f t="shared" si="0"/>
        <v>2893.6699999999983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45840</v>
      </c>
      <c r="C12" s="29">
        <v>1000</v>
      </c>
      <c r="D12" s="30">
        <v>81</v>
      </c>
      <c r="E12" s="31">
        <v>81179.41</v>
      </c>
      <c r="F12" s="30">
        <v>19.600000000000001</v>
      </c>
      <c r="G12" s="31">
        <v>19556.59</v>
      </c>
      <c r="H12" s="32">
        <f t="shared" si="0"/>
        <v>-61622.820000000007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616863.30000000005</v>
      </c>
      <c r="F13" s="30"/>
      <c r="G13" s="32">
        <f t="shared" ref="G13:H13" si="1">SUM(G4:G12)</f>
        <v>250962.9</v>
      </c>
      <c r="H13" s="32">
        <f t="shared" si="1"/>
        <v>-365900.39999999997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-365900.39999999997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-553251.32999999996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8610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386420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-939671.33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-882671.33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sortState xmlns:xlrd2="http://schemas.microsoft.com/office/spreadsheetml/2017/richdata2" ref="A4:H12">
    <sortCondition descending="1" ref="B4:B12"/>
    <sortCondition ref="A4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6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64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61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60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62</v>
      </c>
      <c r="G18" s="72" t="s">
        <v>63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SEP25</vt:lpstr>
      <vt:lpstr>SEP24</vt:lpstr>
      <vt:lpstr>AUG25</vt:lpstr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2025-09-16T16:58:44Z</dcterms:modified>
  <cp:category/>
  <cp:contentStatus/>
</cp:coreProperties>
</file>