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551" documentId="13_ncr:1_{952C9640-4145-4BFE-A933-8C66170A3FDB}" xr6:coauthVersionLast="47" xr6:coauthVersionMax="47" xr10:uidLastSave="{FE8C608D-73FA-4CA5-9E54-554BF4B5404B}"/>
  <bookViews>
    <workbookView minimized="1" xWindow="9876" yWindow="1560" windowWidth="10356" windowHeight="10404" tabRatio="461" firstSheet="18" activeTab="19" xr2:uid="{00000000-000D-0000-FFFF-FFFF00000000}"/>
  </bookViews>
  <sheets>
    <sheet name="PTTGC" sheetId="42" r:id="rId1"/>
    <sheet name="STA" sheetId="197" r:id="rId2"/>
    <sheet name="3BBIF" sheetId="46" r:id="rId3"/>
    <sheet name="AH" sheetId="217" r:id="rId4"/>
    <sheet name="AIMIRT" sheetId="210" r:id="rId5"/>
    <sheet name="AWC" sheetId="212" r:id="rId6"/>
    <sheet name="BCH" sheetId="150" r:id="rId7"/>
    <sheet name="CPF" sheetId="223" r:id="rId8"/>
    <sheet name="CPNREIT" sheetId="194" r:id="rId9"/>
    <sheet name="DIF" sheetId="57" r:id="rId10"/>
    <sheet name="GVREIT" sheetId="195" r:id="rId11"/>
    <sheet name="IVL" sheetId="196" r:id="rId12"/>
    <sheet name="JMART" sheetId="204" r:id="rId13"/>
    <sheet name="JMT" sheetId="205" r:id="rId14"/>
    <sheet name="MCS" sheetId="20" r:id="rId15"/>
    <sheet name="NER" sheetId="117" r:id="rId16"/>
    <sheet name="ORI" sheetId="184" r:id="rId17"/>
    <sheet name="PTG" sheetId="216" r:id="rId18"/>
    <sheet name="PTT" sheetId="224" r:id="rId19"/>
    <sheet name="RCL" sheetId="161" r:id="rId20"/>
    <sheet name="SCC" sheetId="152" r:id="rId21"/>
    <sheet name="SENA" sheetId="183" r:id="rId22"/>
    <sheet name="SINGER" sheetId="203" r:id="rId23"/>
    <sheet name="SYNEX" sheetId="199" r:id="rId24"/>
    <sheet name="TFFIF" sheetId="214" r:id="rId25"/>
    <sheet name="TOA" sheetId="218" r:id="rId26"/>
    <sheet name="TVO" sheetId="221" r:id="rId27"/>
    <sheet name="WHAIR" sheetId="157" r:id="rId28"/>
    <sheet name="WHART" sheetId="171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61" l="1"/>
  <c r="B34" i="161"/>
  <c r="E46" i="161"/>
  <c r="C47" i="161"/>
  <c r="E47" i="161" s="1"/>
  <c r="E33" i="161"/>
  <c r="G33" i="161" s="1"/>
  <c r="G34" i="161" s="1"/>
  <c r="E12" i="218"/>
  <c r="E11" i="218"/>
  <c r="E13" i="218" s="1"/>
  <c r="E10" i="218"/>
  <c r="C11" i="203"/>
  <c r="E11" i="203" s="1"/>
  <c r="E10" i="203"/>
  <c r="H10" i="203" s="1"/>
  <c r="B56" i="42"/>
  <c r="C55" i="42"/>
  <c r="E55" i="42" s="1"/>
  <c r="E54" i="42"/>
  <c r="H54" i="42" s="1"/>
  <c r="C8" i="224"/>
  <c r="B8" i="224"/>
  <c r="E7" i="224"/>
  <c r="F7" i="224" s="1"/>
  <c r="C6" i="224"/>
  <c r="B6" i="224"/>
  <c r="E5" i="224"/>
  <c r="G5" i="224" s="1"/>
  <c r="G6" i="224" s="1"/>
  <c r="C4" i="224"/>
  <c r="B4" i="224"/>
  <c r="E3" i="224"/>
  <c r="E2" i="224"/>
  <c r="F2" i="224" s="1"/>
  <c r="B30" i="223"/>
  <c r="C29" i="223"/>
  <c r="E29" i="223" s="1"/>
  <c r="D13" i="223"/>
  <c r="C13" i="223"/>
  <c r="J13" i="223"/>
  <c r="I13" i="223"/>
  <c r="H13" i="223"/>
  <c r="G13" i="223"/>
  <c r="F13" i="223"/>
  <c r="E13" i="223"/>
  <c r="E12" i="223"/>
  <c r="C6" i="171"/>
  <c r="E21" i="171"/>
  <c r="E22" i="171" s="1"/>
  <c r="E20" i="171"/>
  <c r="E9" i="221"/>
  <c r="C10" i="221"/>
  <c r="E10" i="221" s="1"/>
  <c r="C4" i="221"/>
  <c r="E6" i="221"/>
  <c r="F6" i="221" s="1"/>
  <c r="B27" i="223"/>
  <c r="C26" i="223"/>
  <c r="E26" i="223" s="1"/>
  <c r="E25" i="223"/>
  <c r="F25" i="223" s="1"/>
  <c r="C33" i="184"/>
  <c r="B35" i="184"/>
  <c r="E34" i="184"/>
  <c r="E33" i="184"/>
  <c r="F33" i="184" s="1"/>
  <c r="C7" i="221"/>
  <c r="E7" i="221" s="1"/>
  <c r="E8" i="221" s="1"/>
  <c r="B36" i="204"/>
  <c r="A36" i="204"/>
  <c r="E35" i="204"/>
  <c r="E34" i="204"/>
  <c r="G34" i="204" s="1"/>
  <c r="J50" i="57"/>
  <c r="I50" i="57"/>
  <c r="H50" i="57"/>
  <c r="G50" i="57"/>
  <c r="F50" i="57"/>
  <c r="E50" i="57"/>
  <c r="C50" i="57"/>
  <c r="B50" i="57"/>
  <c r="B23" i="223"/>
  <c r="C22" i="223"/>
  <c r="E22" i="223" s="1"/>
  <c r="E21" i="223"/>
  <c r="H21" i="223" s="1"/>
  <c r="J19" i="223"/>
  <c r="J15" i="223"/>
  <c r="E15" i="223"/>
  <c r="B18" i="223"/>
  <c r="C17" i="223"/>
  <c r="E17" i="223" s="1"/>
  <c r="H16" i="223"/>
  <c r="G16" i="223"/>
  <c r="I16" i="223" s="1"/>
  <c r="J16" i="223" s="1"/>
  <c r="F16" i="223"/>
  <c r="E16" i="223"/>
  <c r="C61" i="20"/>
  <c r="B61" i="20"/>
  <c r="E60" i="20"/>
  <c r="G60" i="20" s="1"/>
  <c r="G61" i="20" s="1"/>
  <c r="A59" i="20"/>
  <c r="E58" i="20"/>
  <c r="E56" i="20"/>
  <c r="E72" i="20"/>
  <c r="B74" i="20"/>
  <c r="A74" i="20"/>
  <c r="C73" i="20"/>
  <c r="E73" i="20" s="1"/>
  <c r="E43" i="161"/>
  <c r="C44" i="161"/>
  <c r="E44" i="161" s="1"/>
  <c r="E11" i="223"/>
  <c r="G11" i="223" s="1"/>
  <c r="B10" i="223"/>
  <c r="C9" i="223"/>
  <c r="E9" i="223" s="1"/>
  <c r="E8" i="223"/>
  <c r="F8" i="223" s="1"/>
  <c r="B7" i="223"/>
  <c r="C6" i="223"/>
  <c r="E6" i="223" s="1"/>
  <c r="E5" i="223"/>
  <c r="H5" i="223" s="1"/>
  <c r="E34" i="161" l="1"/>
  <c r="D34" i="161" s="1"/>
  <c r="F46" i="161"/>
  <c r="G46" i="161"/>
  <c r="H46" i="161"/>
  <c r="E48" i="161"/>
  <c r="H47" i="161"/>
  <c r="G47" i="161"/>
  <c r="F47" i="161"/>
  <c r="I47" i="161" s="1"/>
  <c r="H33" i="161"/>
  <c r="H34" i="161" s="1"/>
  <c r="F33" i="161"/>
  <c r="F34" i="161" s="1"/>
  <c r="G10" i="203"/>
  <c r="E12" i="203"/>
  <c r="H11" i="203"/>
  <c r="G11" i="203"/>
  <c r="F11" i="203"/>
  <c r="I11" i="203" s="1"/>
  <c r="F10" i="203"/>
  <c r="I10" i="203" s="1"/>
  <c r="E56" i="42"/>
  <c r="H55" i="42"/>
  <c r="G55" i="42"/>
  <c r="F55" i="42"/>
  <c r="I55" i="42" s="1"/>
  <c r="F54" i="42"/>
  <c r="G54" i="42"/>
  <c r="E8" i="224"/>
  <c r="D8" i="224" s="1"/>
  <c r="F8" i="224"/>
  <c r="H7" i="224"/>
  <c r="H8" i="224" s="1"/>
  <c r="G7" i="224"/>
  <c r="G8" i="224" s="1"/>
  <c r="H5" i="224"/>
  <c r="H6" i="224" s="1"/>
  <c r="E6" i="224"/>
  <c r="D6" i="224" s="1"/>
  <c r="F5" i="224"/>
  <c r="G2" i="224"/>
  <c r="H2" i="224"/>
  <c r="E4" i="224"/>
  <c r="D4" i="224" s="1"/>
  <c r="I2" i="224"/>
  <c r="F3" i="224"/>
  <c r="G3" i="224"/>
  <c r="G4" i="224" s="1"/>
  <c r="H3" i="224"/>
  <c r="H4" i="224" s="1"/>
  <c r="E30" i="223"/>
  <c r="H29" i="223"/>
  <c r="G29" i="223"/>
  <c r="F29" i="223"/>
  <c r="I29" i="223" s="1"/>
  <c r="G12" i="223"/>
  <c r="F12" i="223"/>
  <c r="I12" i="223" s="1"/>
  <c r="H12" i="223"/>
  <c r="H11" i="223"/>
  <c r="F21" i="171"/>
  <c r="G21" i="171"/>
  <c r="H21" i="171"/>
  <c r="F20" i="171"/>
  <c r="G20" i="171"/>
  <c r="H20" i="171"/>
  <c r="F9" i="221"/>
  <c r="G9" i="221"/>
  <c r="H9" i="221"/>
  <c r="E11" i="221"/>
  <c r="F10" i="221"/>
  <c r="H10" i="221"/>
  <c r="G10" i="221"/>
  <c r="G6" i="221"/>
  <c r="H6" i="221"/>
  <c r="E27" i="223"/>
  <c r="H26" i="223"/>
  <c r="G26" i="223"/>
  <c r="F26" i="223"/>
  <c r="I26" i="223" s="1"/>
  <c r="G25" i="223"/>
  <c r="I25" i="223" s="1"/>
  <c r="J25" i="223" s="1"/>
  <c r="H25" i="223"/>
  <c r="E35" i="184"/>
  <c r="H34" i="184"/>
  <c r="G34" i="184"/>
  <c r="F34" i="184"/>
  <c r="H33" i="184"/>
  <c r="G33" i="184"/>
  <c r="I33" i="184" s="1"/>
  <c r="J33" i="184" s="1"/>
  <c r="F7" i="221"/>
  <c r="G7" i="221"/>
  <c r="H7" i="221"/>
  <c r="H34" i="204"/>
  <c r="E36" i="204"/>
  <c r="F35" i="204"/>
  <c r="H35" i="204"/>
  <c r="F34" i="204"/>
  <c r="G35" i="204"/>
  <c r="E23" i="223"/>
  <c r="F22" i="223"/>
  <c r="G22" i="223"/>
  <c r="H22" i="223"/>
  <c r="F21" i="223"/>
  <c r="G21" i="223"/>
  <c r="E18" i="223"/>
  <c r="H17" i="223"/>
  <c r="G17" i="223"/>
  <c r="F17" i="223"/>
  <c r="I17" i="223" s="1"/>
  <c r="H60" i="20"/>
  <c r="H61" i="20" s="1"/>
  <c r="E61" i="20"/>
  <c r="D61" i="20" s="1"/>
  <c r="F60" i="20"/>
  <c r="H58" i="20"/>
  <c r="G58" i="20"/>
  <c r="F58" i="20"/>
  <c r="I58" i="20" s="1"/>
  <c r="H56" i="20"/>
  <c r="F56" i="20"/>
  <c r="G56" i="20"/>
  <c r="H72" i="20"/>
  <c r="F72" i="20"/>
  <c r="G72" i="20"/>
  <c r="E74" i="20"/>
  <c r="H73" i="20"/>
  <c r="G73" i="20"/>
  <c r="F73" i="20"/>
  <c r="F43" i="161"/>
  <c r="G43" i="161"/>
  <c r="H43" i="161"/>
  <c r="E45" i="161"/>
  <c r="H44" i="161"/>
  <c r="G44" i="161"/>
  <c r="F44" i="161"/>
  <c r="F11" i="223"/>
  <c r="E10" i="223"/>
  <c r="H9" i="223"/>
  <c r="G9" i="223"/>
  <c r="F9" i="223"/>
  <c r="H8" i="223"/>
  <c r="G8" i="223"/>
  <c r="I8" i="223" s="1"/>
  <c r="J8" i="223" s="1"/>
  <c r="H6" i="223"/>
  <c r="G6" i="223"/>
  <c r="F6" i="223"/>
  <c r="I6" i="223" s="1"/>
  <c r="E7" i="223"/>
  <c r="J6" i="223"/>
  <c r="F5" i="223"/>
  <c r="G5" i="223"/>
  <c r="B20" i="196"/>
  <c r="C19" i="196"/>
  <c r="E19" i="196" s="1"/>
  <c r="E18" i="196"/>
  <c r="H18" i="196" s="1"/>
  <c r="E31" i="184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3" i="57"/>
  <c r="C64" i="57"/>
  <c r="E64" i="57" s="1"/>
  <c r="E65" i="57" s="1"/>
  <c r="B4" i="223"/>
  <c r="C3" i="223"/>
  <c r="E3" i="223" s="1"/>
  <c r="E2" i="223"/>
  <c r="H2" i="223" s="1"/>
  <c r="E51" i="57"/>
  <c r="G51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E40" i="161"/>
  <c r="I46" i="161" l="1"/>
  <c r="J46" i="161" s="1"/>
  <c r="J47" i="161"/>
  <c r="I33" i="161"/>
  <c r="I34" i="161" s="1"/>
  <c r="J10" i="203"/>
  <c r="J11" i="203"/>
  <c r="I54" i="42"/>
  <c r="J54" i="42" s="1"/>
  <c r="J55" i="42"/>
  <c r="I7" i="224"/>
  <c r="F6" i="224"/>
  <c r="I5" i="224"/>
  <c r="I3" i="224"/>
  <c r="F4" i="224"/>
  <c r="I4" i="224"/>
  <c r="J2" i="224"/>
  <c r="J3" i="224"/>
  <c r="J29" i="223"/>
  <c r="J30" i="223" s="1"/>
  <c r="J12" i="223"/>
  <c r="H22" i="171"/>
  <c r="G22" i="171"/>
  <c r="I21" i="171"/>
  <c r="F22" i="171"/>
  <c r="J21" i="171"/>
  <c r="I20" i="171"/>
  <c r="J20" i="171"/>
  <c r="I9" i="221"/>
  <c r="J9" i="221"/>
  <c r="I10" i="221"/>
  <c r="J10" i="221" s="1"/>
  <c r="J11" i="221" s="1"/>
  <c r="B11" i="221" s="1"/>
  <c r="I6" i="221"/>
  <c r="J6" i="221" s="1"/>
  <c r="J26" i="223"/>
  <c r="J27" i="223" s="1"/>
  <c r="I34" i="184"/>
  <c r="J34" i="184"/>
  <c r="J35" i="184" s="1"/>
  <c r="I7" i="221"/>
  <c r="J7" i="221" s="1"/>
  <c r="J8" i="221" s="1"/>
  <c r="B8" i="221" s="1"/>
  <c r="I34" i="204"/>
  <c r="J34" i="204" s="1"/>
  <c r="I35" i="204"/>
  <c r="J35" i="204" s="1"/>
  <c r="I21" i="223"/>
  <c r="J21" i="223" s="1"/>
  <c r="I22" i="223"/>
  <c r="J22" i="223" s="1"/>
  <c r="J17" i="223"/>
  <c r="J18" i="223" s="1"/>
  <c r="I60" i="20"/>
  <c r="I61" i="20" s="1"/>
  <c r="F61" i="20"/>
  <c r="J58" i="20"/>
  <c r="I56" i="20"/>
  <c r="J56" i="20"/>
  <c r="I73" i="20"/>
  <c r="J73" i="20" s="1"/>
  <c r="I72" i="20"/>
  <c r="J72" i="20" s="1"/>
  <c r="J74" i="20" s="1"/>
  <c r="I43" i="161"/>
  <c r="J43" i="161"/>
  <c r="I44" i="161"/>
  <c r="J44" i="161" s="1"/>
  <c r="I11" i="223"/>
  <c r="J11" i="223" s="1"/>
  <c r="I9" i="223"/>
  <c r="J9" i="223" s="1"/>
  <c r="J10" i="223" s="1"/>
  <c r="I5" i="223"/>
  <c r="J5" i="223" s="1"/>
  <c r="J7" i="223" s="1"/>
  <c r="E20" i="196"/>
  <c r="F19" i="196"/>
  <c r="G19" i="196"/>
  <c r="H19" i="196"/>
  <c r="F18" i="196"/>
  <c r="G18" i="196"/>
  <c r="G31" i="184"/>
  <c r="H31" i="184"/>
  <c r="F31" i="184"/>
  <c r="E29" i="184"/>
  <c r="F28" i="184"/>
  <c r="H28" i="184"/>
  <c r="G28" i="184"/>
  <c r="F27" i="184"/>
  <c r="G27" i="184"/>
  <c r="F63" i="57"/>
  <c r="G63" i="57"/>
  <c r="H63" i="57"/>
  <c r="F64" i="57"/>
  <c r="G64" i="57"/>
  <c r="H64" i="57"/>
  <c r="F2" i="223"/>
  <c r="G2" i="223"/>
  <c r="E4" i="223"/>
  <c r="H3" i="223"/>
  <c r="G3" i="223"/>
  <c r="F3" i="223"/>
  <c r="I2" i="223"/>
  <c r="J2" i="223" s="1"/>
  <c r="H51" i="57"/>
  <c r="F51" i="57"/>
  <c r="F9" i="210"/>
  <c r="G40" i="161"/>
  <c r="F40" i="161"/>
  <c r="H40" i="161"/>
  <c r="J48" i="161" l="1"/>
  <c r="B48" i="161" s="1"/>
  <c r="J45" i="161"/>
  <c r="B45" i="161" s="1"/>
  <c r="J33" i="161"/>
  <c r="J34" i="161" s="1"/>
  <c r="J12" i="203"/>
  <c r="B12" i="203" s="1"/>
  <c r="J56" i="42"/>
  <c r="I8" i="224"/>
  <c r="J7" i="224"/>
  <c r="J8" i="224" s="1"/>
  <c r="I6" i="224"/>
  <c r="J5" i="224"/>
  <c r="J6" i="224" s="1"/>
  <c r="J4" i="224"/>
  <c r="J22" i="171"/>
  <c r="I22" i="171"/>
  <c r="J36" i="204"/>
  <c r="J23" i="223"/>
  <c r="J60" i="20"/>
  <c r="J61" i="20" s="1"/>
  <c r="I18" i="196"/>
  <c r="I19" i="196"/>
  <c r="J19" i="196" s="1"/>
  <c r="J18" i="196"/>
  <c r="I31" i="184"/>
  <c r="J31" i="184"/>
  <c r="I28" i="184"/>
  <c r="J28" i="184"/>
  <c r="I27" i="184"/>
  <c r="J27" i="184" s="1"/>
  <c r="I63" i="57"/>
  <c r="J63" i="57"/>
  <c r="I64" i="57"/>
  <c r="J64" i="57" s="1"/>
  <c r="I3" i="223"/>
  <c r="J3" i="223" s="1"/>
  <c r="J4" i="223" s="1"/>
  <c r="I51" i="57"/>
  <c r="I9" i="210"/>
  <c r="I10" i="210" s="1"/>
  <c r="J9" i="210"/>
  <c r="J10" i="210" s="1"/>
  <c r="F10" i="210"/>
  <c r="I40" i="161"/>
  <c r="J40" i="161" s="1"/>
  <c r="J20" i="196" l="1"/>
  <c r="J29" i="184"/>
  <c r="J65" i="57"/>
  <c r="B65" i="57" s="1"/>
  <c r="J51" i="57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B6" i="171"/>
  <c r="E5" i="171"/>
  <c r="G5" i="171" l="1"/>
  <c r="G6" i="171" s="1"/>
  <c r="E6" i="171"/>
  <c r="D6" i="171" s="1"/>
  <c r="I39" i="199"/>
  <c r="J39" i="199"/>
  <c r="I38" i="199"/>
  <c r="J38" i="199" s="1"/>
  <c r="J38" i="205"/>
  <c r="J39" i="205"/>
  <c r="I22" i="117"/>
  <c r="J22" i="117"/>
  <c r="I23" i="117"/>
  <c r="J23" i="117"/>
  <c r="J24" i="117" s="1"/>
  <c r="J23" i="184"/>
  <c r="I15" i="196"/>
  <c r="J15" i="196" s="1"/>
  <c r="H5" i="171"/>
  <c r="H6" i="171" s="1"/>
  <c r="F5" i="171"/>
  <c r="F6" i="171" s="1"/>
  <c r="E35" i="205"/>
  <c r="H35" i="205" s="1"/>
  <c r="B37" i="205"/>
  <c r="C36" i="205"/>
  <c r="E36" i="205" s="1"/>
  <c r="E10" i="117"/>
  <c r="E11" i="117" s="1"/>
  <c r="E6" i="216"/>
  <c r="B8" i="216"/>
  <c r="C7" i="216"/>
  <c r="E7" i="216" s="1"/>
  <c r="E7" i="196"/>
  <c r="E13" i="157"/>
  <c r="E49" i="57"/>
  <c r="G49" i="57" s="1"/>
  <c r="B4" i="221"/>
  <c r="E3" i="221"/>
  <c r="E4" i="221" s="1"/>
  <c r="E18" i="184"/>
  <c r="E15" i="183"/>
  <c r="E27" i="195"/>
  <c r="G27" i="195" s="1"/>
  <c r="E20" i="117"/>
  <c r="C10" i="197"/>
  <c r="B10" i="197"/>
  <c r="E9" i="197"/>
  <c r="G9" i="197" s="1"/>
  <c r="G10" i="197" s="1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B28" i="205"/>
  <c r="C27" i="205"/>
  <c r="E27" i="205"/>
  <c r="E26" i="205"/>
  <c r="H26" i="205" s="1"/>
  <c r="E6" i="218"/>
  <c r="C7" i="218"/>
  <c r="E7" i="218"/>
  <c r="E25" i="195"/>
  <c r="E60" i="57"/>
  <c r="C61" i="57"/>
  <c r="E61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9" i="20"/>
  <c r="H69" i="20" s="1"/>
  <c r="A71" i="20"/>
  <c r="B71" i="20"/>
  <c r="E19" i="195"/>
  <c r="E14" i="204"/>
  <c r="B16" i="204"/>
  <c r="A16" i="204"/>
  <c r="C15" i="204"/>
  <c r="E15" i="204"/>
  <c r="E17" i="195"/>
  <c r="C39" i="161"/>
  <c r="J39" i="161" s="1"/>
  <c r="H39" i="161"/>
  <c r="C4" i="217"/>
  <c r="B4" i="217"/>
  <c r="E3" i="217"/>
  <c r="E4" i="217" s="1"/>
  <c r="E2" i="217"/>
  <c r="E5" i="197"/>
  <c r="C22" i="194"/>
  <c r="E22" i="194"/>
  <c r="E21" i="194"/>
  <c r="E15" i="195"/>
  <c r="C4" i="212"/>
  <c r="B4" i="212"/>
  <c r="E3" i="212"/>
  <c r="F3" i="212" s="1"/>
  <c r="F4" i="212" s="1"/>
  <c r="E2" i="216"/>
  <c r="C4" i="214"/>
  <c r="C6" i="214" s="1"/>
  <c r="B4" i="214"/>
  <c r="E3" i="214"/>
  <c r="E2" i="214"/>
  <c r="C48" i="57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7" i="57"/>
  <c r="C58" i="57"/>
  <c r="E58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11" i="205"/>
  <c r="H11" i="205" s="1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E11" i="194"/>
  <c r="E31" i="161"/>
  <c r="H31" i="161" s="1"/>
  <c r="B17" i="150"/>
  <c r="A17" i="150"/>
  <c r="C16" i="150"/>
  <c r="E16" i="150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7" i="197"/>
  <c r="E17" i="197"/>
  <c r="E20" i="199"/>
  <c r="E21" i="199" s="1"/>
  <c r="C41" i="161"/>
  <c r="E41" i="161" s="1"/>
  <c r="E29" i="161"/>
  <c r="H29" i="161" s="1"/>
  <c r="E7" i="194"/>
  <c r="E27" i="161"/>
  <c r="H27" i="161" s="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G25" i="161" s="1"/>
  <c r="C4" i="195"/>
  <c r="B4" i="195"/>
  <c r="E3" i="195"/>
  <c r="B38" i="161"/>
  <c r="E36" i="161"/>
  <c r="H36" i="161" s="1"/>
  <c r="A38" i="161"/>
  <c r="C37" i="161"/>
  <c r="E37" i="161"/>
  <c r="F37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8" i="20"/>
  <c r="A68" i="20"/>
  <c r="C67" i="20"/>
  <c r="E67" i="20" s="1"/>
  <c r="E66" i="20"/>
  <c r="E9" i="183"/>
  <c r="E63" i="20"/>
  <c r="H63" i="20" s="1"/>
  <c r="E5" i="184"/>
  <c r="G5" i="184" s="1"/>
  <c r="H5" i="184"/>
  <c r="E7" i="183"/>
  <c r="B55" i="20"/>
  <c r="E13" i="161"/>
  <c r="H13" i="161" s="1"/>
  <c r="E9" i="161"/>
  <c r="H9" i="161" s="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G23" i="161" s="1"/>
  <c r="B65" i="20"/>
  <c r="A65" i="20"/>
  <c r="C64" i="20"/>
  <c r="E64" i="20" s="1"/>
  <c r="C55" i="20"/>
  <c r="C57" i="20" s="1"/>
  <c r="C59" i="20" s="1"/>
  <c r="E54" i="20"/>
  <c r="C4" i="171"/>
  <c r="B4" i="171"/>
  <c r="E3" i="171"/>
  <c r="G3" i="171" s="1"/>
  <c r="A28" i="46"/>
  <c r="C27" i="46"/>
  <c r="E27" i="46"/>
  <c r="E9" i="157"/>
  <c r="B22" i="161"/>
  <c r="E21" i="161"/>
  <c r="H21" i="161" s="1"/>
  <c r="B20" i="161"/>
  <c r="E19" i="161"/>
  <c r="G19" i="161" s="1"/>
  <c r="B18" i="161"/>
  <c r="E17" i="161"/>
  <c r="H17" i="161" s="1"/>
  <c r="B41" i="42"/>
  <c r="C40" i="42"/>
  <c r="E40" i="42"/>
  <c r="E39" i="42"/>
  <c r="D52" i="42"/>
  <c r="B53" i="42"/>
  <c r="C52" i="42"/>
  <c r="E52" i="42"/>
  <c r="E51" i="42"/>
  <c r="B50" i="42"/>
  <c r="C49" i="42"/>
  <c r="E49" i="42"/>
  <c r="E48" i="42"/>
  <c r="F48" i="42" s="1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G15" i="161" s="1"/>
  <c r="E26" i="42"/>
  <c r="C22" i="42"/>
  <c r="B22" i="42"/>
  <c r="E21" i="42"/>
  <c r="C6" i="152"/>
  <c r="B6" i="152"/>
  <c r="E5" i="152"/>
  <c r="B12" i="161"/>
  <c r="E11" i="161"/>
  <c r="G11" i="161" s="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 s="1"/>
  <c r="E7" i="157"/>
  <c r="F7" i="157" s="1"/>
  <c r="C36" i="57"/>
  <c r="E36" i="57" s="1"/>
  <c r="E35" i="57"/>
  <c r="H35" i="57" s="1"/>
  <c r="B8" i="161"/>
  <c r="E7" i="161"/>
  <c r="H7" i="161" s="1"/>
  <c r="E5" i="157"/>
  <c r="F5" i="157" s="1"/>
  <c r="B4" i="157"/>
  <c r="E5" i="161"/>
  <c r="H5" i="161" s="1"/>
  <c r="E18" i="42"/>
  <c r="C4" i="157"/>
  <c r="C6" i="157" s="1"/>
  <c r="C8" i="157" s="1"/>
  <c r="C10" i="157" s="1"/>
  <c r="C12" i="157" s="1"/>
  <c r="E3" i="157"/>
  <c r="G3" i="157" s="1"/>
  <c r="C4" i="161"/>
  <c r="C6" i="161" s="1"/>
  <c r="B4" i="161"/>
  <c r="E3" i="161"/>
  <c r="G3" i="161" s="1"/>
  <c r="E2" i="161"/>
  <c r="G2" i="161" s="1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E34" i="57"/>
  <c r="H34" i="57" s="1"/>
  <c r="E33" i="57"/>
  <c r="H33" i="57" s="1"/>
  <c r="E50" i="20"/>
  <c r="H50" i="20"/>
  <c r="E32" i="57"/>
  <c r="F32" i="57" s="1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9" i="20" s="1"/>
  <c r="D49" i="20" s="1"/>
  <c r="E47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H18" i="42"/>
  <c r="G18" i="42"/>
  <c r="F18" i="42"/>
  <c r="H2" i="161"/>
  <c r="F2" i="161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 s="1"/>
  <c r="G26" i="57"/>
  <c r="H19" i="150"/>
  <c r="G19" i="150"/>
  <c r="F19" i="150"/>
  <c r="I20" i="42"/>
  <c r="J20" i="42"/>
  <c r="I19" i="42"/>
  <c r="J19" i="42"/>
  <c r="I18" i="42"/>
  <c r="J18" i="42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5" i="57"/>
  <c r="E55" i="57" s="1"/>
  <c r="E54" i="57"/>
  <c r="F54" i="57" s="1"/>
  <c r="E15" i="57"/>
  <c r="G15" i="57" s="1"/>
  <c r="C4" i="46"/>
  <c r="C6" i="46"/>
  <c r="E3" i="46"/>
  <c r="C13" i="57"/>
  <c r="E12" i="57"/>
  <c r="H12" i="57" s="1"/>
  <c r="E11" i="57"/>
  <c r="H11" i="57" s="1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 s="1"/>
  <c r="E3" i="20"/>
  <c r="H3" i="20" s="1"/>
  <c r="C4" i="20"/>
  <c r="C6" i="20" s="1"/>
  <c r="E5" i="20"/>
  <c r="E7" i="20"/>
  <c r="F7" i="20"/>
  <c r="E9" i="20"/>
  <c r="G9" i="20" s="1"/>
  <c r="H9" i="20"/>
  <c r="C10" i="20"/>
  <c r="E10" i="20" s="1"/>
  <c r="A11" i="20"/>
  <c r="E12" i="20"/>
  <c r="F12" i="20" s="1"/>
  <c r="G12" i="20"/>
  <c r="H12" i="20"/>
  <c r="C13" i="20"/>
  <c r="E13" i="20"/>
  <c r="F13" i="20" s="1"/>
  <c r="I13" i="20" s="1"/>
  <c r="A14" i="20"/>
  <c r="E15" i="20"/>
  <c r="G15" i="20" s="1"/>
  <c r="F15" i="20"/>
  <c r="C16" i="20"/>
  <c r="E16" i="20"/>
  <c r="A17" i="20"/>
  <c r="E18" i="20"/>
  <c r="H18" i="20" s="1"/>
  <c r="I18" i="20" s="1"/>
  <c r="C19" i="20"/>
  <c r="E19" i="20" s="1"/>
  <c r="A20" i="20"/>
  <c r="E21" i="20"/>
  <c r="F21" i="20" s="1"/>
  <c r="E22" i="20"/>
  <c r="F22" i="20" s="1"/>
  <c r="A23" i="20"/>
  <c r="E23" i="20"/>
  <c r="E24" i="20"/>
  <c r="E26" i="20" s="1"/>
  <c r="D26" i="20" s="1"/>
  <c r="E25" i="20"/>
  <c r="G25" i="20" s="1"/>
  <c r="C26" i="20"/>
  <c r="C28" i="20" s="1"/>
  <c r="C30" i="20" s="1"/>
  <c r="C32" i="20" s="1"/>
  <c r="C34" i="20" s="1"/>
  <c r="C36" i="20" s="1"/>
  <c r="E27" i="20"/>
  <c r="F27" i="20"/>
  <c r="E29" i="20"/>
  <c r="J29" i="20" s="1"/>
  <c r="F29" i="20"/>
  <c r="I29" i="20" s="1"/>
  <c r="E31" i="20"/>
  <c r="G31" i="20" s="1"/>
  <c r="H31" i="20"/>
  <c r="E33" i="20"/>
  <c r="F33" i="20"/>
  <c r="E35" i="20"/>
  <c r="F35" i="20" s="1"/>
  <c r="E38" i="20"/>
  <c r="G38" i="20" s="1"/>
  <c r="E39" i="20"/>
  <c r="H39" i="20"/>
  <c r="I39" i="20" s="1"/>
  <c r="J39" i="20" s="1"/>
  <c r="E40" i="20"/>
  <c r="H40" i="20" s="1"/>
  <c r="E41" i="20"/>
  <c r="F41" i="20" s="1"/>
  <c r="E42" i="20"/>
  <c r="G42" i="20" s="1"/>
  <c r="I42" i="20" s="1"/>
  <c r="J42" i="20" s="1"/>
  <c r="E43" i="20"/>
  <c r="H43" i="20" s="1"/>
  <c r="E44" i="20"/>
  <c r="G44" i="20" s="1"/>
  <c r="I44" i="20" s="1"/>
  <c r="J44" i="20" s="1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6" i="20"/>
  <c r="G66" i="20"/>
  <c r="F66" i="20"/>
  <c r="I66" i="20" s="1"/>
  <c r="H9" i="183"/>
  <c r="G9" i="183"/>
  <c r="F9" i="183"/>
  <c r="H7" i="183"/>
  <c r="G7" i="183"/>
  <c r="F7" i="183"/>
  <c r="H5" i="183"/>
  <c r="G5" i="183"/>
  <c r="F5" i="183"/>
  <c r="E4" i="183"/>
  <c r="E6" i="183"/>
  <c r="H2" i="183"/>
  <c r="G2" i="183"/>
  <c r="F2" i="183"/>
  <c r="H3" i="183"/>
  <c r="G3" i="183"/>
  <c r="F3" i="183"/>
  <c r="E55" i="20"/>
  <c r="E76" i="20" s="1"/>
  <c r="H54" i="20"/>
  <c r="G54" i="20"/>
  <c r="G55" i="20" s="1"/>
  <c r="G57" i="20" s="1"/>
  <c r="F54" i="20"/>
  <c r="H3" i="171"/>
  <c r="B28" i="46"/>
  <c r="E26" i="46"/>
  <c r="E28" i="46"/>
  <c r="H27" i="46"/>
  <c r="G27" i="46"/>
  <c r="F27" i="46"/>
  <c r="H9" i="157"/>
  <c r="G9" i="157"/>
  <c r="F9" i="157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9" i="42"/>
  <c r="G49" i="42"/>
  <c r="J49" i="42" s="1"/>
  <c r="F49" i="42"/>
  <c r="H51" i="42"/>
  <c r="G51" i="42"/>
  <c r="F51" i="42"/>
  <c r="E53" i="42"/>
  <c r="H52" i="42"/>
  <c r="G52" i="42"/>
  <c r="F52" i="42"/>
  <c r="H53" i="20"/>
  <c r="H55" i="20" s="1"/>
  <c r="H57" i="20" s="1"/>
  <c r="G53" i="20"/>
  <c r="F53" i="20"/>
  <c r="H9" i="117"/>
  <c r="G9" i="117"/>
  <c r="F9" i="117"/>
  <c r="H52" i="20"/>
  <c r="G52" i="20"/>
  <c r="F52" i="20"/>
  <c r="I52" i="20" s="1"/>
  <c r="E8" i="152"/>
  <c r="D8" i="152" s="1"/>
  <c r="H7" i="152"/>
  <c r="H8" i="152" s="1"/>
  <c r="G7" i="152"/>
  <c r="G8" i="152" s="1"/>
  <c r="F7" i="152"/>
  <c r="F8" i="152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F11" i="161"/>
  <c r="H13" i="117"/>
  <c r="G13" i="117"/>
  <c r="F13" i="117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D55" i="20"/>
  <c r="B57" i="20" s="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7" i="46"/>
  <c r="J27" i="46"/>
  <c r="H26" i="46"/>
  <c r="G26" i="46"/>
  <c r="F26" i="46"/>
  <c r="I40" i="42"/>
  <c r="J40" i="42"/>
  <c r="I39" i="42"/>
  <c r="J39" i="42"/>
  <c r="I52" i="42"/>
  <c r="J52" i="42"/>
  <c r="I51" i="42"/>
  <c r="J51" i="42"/>
  <c r="I49" i="42"/>
  <c r="I46" i="42"/>
  <c r="J46" i="42"/>
  <c r="I45" i="42"/>
  <c r="J45" i="42"/>
  <c r="I43" i="42"/>
  <c r="J43" i="42"/>
  <c r="I42" i="42"/>
  <c r="J42" i="42"/>
  <c r="D22" i="42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3" i="42"/>
  <c r="E20" i="150"/>
  <c r="H11" i="194"/>
  <c r="G11" i="194"/>
  <c r="F11" i="194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8" i="197"/>
  <c r="H17" i="197"/>
  <c r="G17" i="197"/>
  <c r="F17" i="197"/>
  <c r="G20" i="199"/>
  <c r="G21" i="199" s="1"/>
  <c r="F20" i="199"/>
  <c r="F21" i="199" s="1"/>
  <c r="G29" i="161"/>
  <c r="F29" i="161"/>
  <c r="H7" i="194"/>
  <c r="G7" i="194"/>
  <c r="F7" i="194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E4" i="195"/>
  <c r="E6" i="195" s="1"/>
  <c r="H3" i="195"/>
  <c r="G3" i="195"/>
  <c r="F3" i="195"/>
  <c r="I3" i="195" s="1"/>
  <c r="I4" i="195" s="1"/>
  <c r="I6" i="195" s="1"/>
  <c r="I8" i="195" s="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F35" i="57"/>
  <c r="E13" i="57"/>
  <c r="D13" i="57" s="1"/>
  <c r="G2" i="57"/>
  <c r="G33" i="57"/>
  <c r="H20" i="199"/>
  <c r="H21" i="199" s="1"/>
  <c r="D4" i="221"/>
  <c r="H3" i="221"/>
  <c r="H4" i="221" s="1"/>
  <c r="F3" i="221"/>
  <c r="F4" i="221" s="1"/>
  <c r="H16" i="157"/>
  <c r="F18" i="184"/>
  <c r="I18" i="184" s="1"/>
  <c r="G18" i="184"/>
  <c r="H18" i="184"/>
  <c r="F16" i="20"/>
  <c r="G16" i="20"/>
  <c r="H16" i="20"/>
  <c r="H7" i="20"/>
  <c r="G2" i="20"/>
  <c r="F50" i="20"/>
  <c r="G39" i="20"/>
  <c r="G7" i="20"/>
  <c r="G50" i="20"/>
  <c r="F39" i="20"/>
  <c r="H29" i="20"/>
  <c r="F51" i="20"/>
  <c r="G51" i="20"/>
  <c r="I51" i="20" s="1"/>
  <c r="J51" i="20" s="1"/>
  <c r="G22" i="20"/>
  <c r="H5" i="20"/>
  <c r="H33" i="20"/>
  <c r="G33" i="20"/>
  <c r="I33" i="20" s="1"/>
  <c r="J33" i="20" s="1"/>
  <c r="F44" i="20"/>
  <c r="F42" i="20"/>
  <c r="F40" i="20"/>
  <c r="F38" i="20"/>
  <c r="I38" i="20" s="1"/>
  <c r="H35" i="20"/>
  <c r="F25" i="20"/>
  <c r="G18" i="20"/>
  <c r="H13" i="20"/>
  <c r="G3" i="20"/>
  <c r="G35" i="20"/>
  <c r="F18" i="20"/>
  <c r="G13" i="20"/>
  <c r="F9" i="20"/>
  <c r="F3" i="20"/>
  <c r="E17" i="20"/>
  <c r="G47" i="20"/>
  <c r="H2" i="20"/>
  <c r="H4" i="20" s="1"/>
  <c r="H6" i="20" s="1"/>
  <c r="H47" i="20"/>
  <c r="I47" i="20" s="1"/>
  <c r="E57" i="20"/>
  <c r="G29" i="20"/>
  <c r="E4" i="20"/>
  <c r="E6" i="20" s="1"/>
  <c r="E14" i="20"/>
  <c r="H44" i="20"/>
  <c r="H42" i="20"/>
  <c r="H38" i="20"/>
  <c r="H25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H2" i="221"/>
  <c r="G2" i="221"/>
  <c r="F2" i="221"/>
  <c r="J2" i="221" s="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2" i="205"/>
  <c r="G32" i="205"/>
  <c r="F32" i="205"/>
  <c r="H7" i="184"/>
  <c r="G7" i="184"/>
  <c r="I7" i="184" s="1"/>
  <c r="J7" i="184" s="1"/>
  <c r="F7" i="184"/>
  <c r="H5" i="210"/>
  <c r="G5" i="210"/>
  <c r="F5" i="210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C70" i="20"/>
  <c r="E70" i="20" s="1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G3" i="212"/>
  <c r="G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D12" i="194"/>
  <c r="B14" i="194"/>
  <c r="E14" i="194"/>
  <c r="J31" i="46"/>
  <c r="I11" i="204"/>
  <c r="J11" i="204"/>
  <c r="D14" i="194"/>
  <c r="J12" i="204"/>
  <c r="E28" i="195"/>
  <c r="D28" i="195" s="1"/>
  <c r="B28" i="195"/>
  <c r="F5" i="161" l="1"/>
  <c r="H19" i="161"/>
  <c r="F3" i="161"/>
  <c r="H3" i="161"/>
  <c r="G5" i="161"/>
  <c r="F27" i="161"/>
  <c r="F23" i="161"/>
  <c r="H23" i="161"/>
  <c r="I23" i="161" s="1"/>
  <c r="J23" i="161" s="1"/>
  <c r="F9" i="161"/>
  <c r="F4" i="161"/>
  <c r="E4" i="161"/>
  <c r="D4" i="161" s="1"/>
  <c r="H25" i="161"/>
  <c r="F3" i="218"/>
  <c r="F4" i="218" s="1"/>
  <c r="G3" i="218"/>
  <c r="G4" i="218" s="1"/>
  <c r="H3" i="218"/>
  <c r="H4" i="218" s="1"/>
  <c r="H3" i="212"/>
  <c r="H4" i="212" s="1"/>
  <c r="E4" i="212"/>
  <c r="D4" i="212" s="1"/>
  <c r="E4" i="171"/>
  <c r="G3" i="221"/>
  <c r="G27" i="161"/>
  <c r="I27" i="161" s="1"/>
  <c r="J27" i="161" s="1"/>
  <c r="I2" i="161"/>
  <c r="J2" i="161" s="1"/>
  <c r="I11" i="161"/>
  <c r="J11" i="161" s="1"/>
  <c r="G9" i="161"/>
  <c r="F17" i="161"/>
  <c r="G17" i="161"/>
  <c r="F13" i="161"/>
  <c r="F25" i="161"/>
  <c r="I29" i="161"/>
  <c r="J29" i="161" s="1"/>
  <c r="G13" i="161"/>
  <c r="H15" i="161"/>
  <c r="F19" i="161"/>
  <c r="I19" i="161" s="1"/>
  <c r="J19" i="161" s="1"/>
  <c r="C8" i="161"/>
  <c r="C10" i="161" s="1"/>
  <c r="C12" i="161" s="1"/>
  <c r="C14" i="161" s="1"/>
  <c r="E14" i="161" s="1"/>
  <c r="E6" i="161"/>
  <c r="E8" i="161" s="1"/>
  <c r="D8" i="161" s="1"/>
  <c r="I5" i="161"/>
  <c r="J5" i="161" s="1"/>
  <c r="F21" i="161"/>
  <c r="G21" i="161"/>
  <c r="G7" i="161"/>
  <c r="G37" i="161"/>
  <c r="H4" i="161"/>
  <c r="F36" i="161"/>
  <c r="G36" i="161"/>
  <c r="F15" i="161"/>
  <c r="G11" i="57"/>
  <c r="G35" i="57"/>
  <c r="I35" i="57" s="1"/>
  <c r="J35" i="57" s="1"/>
  <c r="I46" i="57"/>
  <c r="H32" i="57"/>
  <c r="F16" i="57"/>
  <c r="F18" i="57" s="1"/>
  <c r="F20" i="57" s="1"/>
  <c r="I40" i="57"/>
  <c r="H41" i="20"/>
  <c r="F31" i="20"/>
  <c r="G24" i="20"/>
  <c r="G26" i="20" s="1"/>
  <c r="D4" i="20"/>
  <c r="H15" i="20"/>
  <c r="I15" i="20" s="1"/>
  <c r="J15" i="20" s="1"/>
  <c r="J17" i="20" s="1"/>
  <c r="I16" i="20"/>
  <c r="J16" i="20" s="1"/>
  <c r="I53" i="20"/>
  <c r="J53" i="20" s="1"/>
  <c r="F24" i="20"/>
  <c r="I25" i="20"/>
  <c r="G40" i="20"/>
  <c r="I40" i="20" s="1"/>
  <c r="J40" i="20" s="1"/>
  <c r="H24" i="20"/>
  <c r="J66" i="20"/>
  <c r="I7" i="20"/>
  <c r="I48" i="20"/>
  <c r="J48" i="20" s="1"/>
  <c r="H49" i="20"/>
  <c r="I54" i="20"/>
  <c r="E28" i="20"/>
  <c r="E30" i="20" s="1"/>
  <c r="I3" i="20"/>
  <c r="J3" i="20" s="1"/>
  <c r="F43" i="20"/>
  <c r="I35" i="20"/>
  <c r="H26" i="20"/>
  <c r="H28" i="20" s="1"/>
  <c r="H30" i="20" s="1"/>
  <c r="H32" i="20" s="1"/>
  <c r="H34" i="20" s="1"/>
  <c r="H36" i="20" s="1"/>
  <c r="G49" i="20"/>
  <c r="F63" i="20"/>
  <c r="H45" i="20"/>
  <c r="I12" i="20"/>
  <c r="J12" i="20" s="1"/>
  <c r="J38" i="20"/>
  <c r="I50" i="20"/>
  <c r="G63" i="20"/>
  <c r="I55" i="20"/>
  <c r="F64" i="20"/>
  <c r="E65" i="20"/>
  <c r="H64" i="20"/>
  <c r="G64" i="20"/>
  <c r="H10" i="20"/>
  <c r="F10" i="20"/>
  <c r="E11" i="20"/>
  <c r="G10" i="20"/>
  <c r="D6" i="20"/>
  <c r="E8" i="20"/>
  <c r="F45" i="20"/>
  <c r="I27" i="20"/>
  <c r="J27" i="20" s="1"/>
  <c r="J47" i="20"/>
  <c r="J49" i="20" s="1"/>
  <c r="G67" i="20"/>
  <c r="E68" i="20"/>
  <c r="H67" i="20"/>
  <c r="F67" i="20"/>
  <c r="I67" i="20" s="1"/>
  <c r="G70" i="20"/>
  <c r="F70" i="20"/>
  <c r="E71" i="20"/>
  <c r="H70" i="20"/>
  <c r="E20" i="20"/>
  <c r="F19" i="20"/>
  <c r="H19" i="20"/>
  <c r="G19" i="20"/>
  <c r="F4" i="20"/>
  <c r="I2" i="20"/>
  <c r="I31" i="20"/>
  <c r="J31" i="20" s="1"/>
  <c r="G5" i="20"/>
  <c r="I9" i="20"/>
  <c r="J9" i="20" s="1"/>
  <c r="D57" i="20"/>
  <c r="B59" i="20" s="1"/>
  <c r="E59" i="20"/>
  <c r="D59" i="20" s="1"/>
  <c r="G4" i="20"/>
  <c r="F55" i="20"/>
  <c r="F57" i="20" s="1"/>
  <c r="G41" i="20"/>
  <c r="H27" i="20"/>
  <c r="F5" i="20"/>
  <c r="J52" i="20"/>
  <c r="H22" i="20"/>
  <c r="I22" i="20" s="1"/>
  <c r="J25" i="20"/>
  <c r="J18" i="20"/>
  <c r="J50" i="20"/>
  <c r="F69" i="20"/>
  <c r="E45" i="20"/>
  <c r="D45" i="20" s="1"/>
  <c r="G69" i="20"/>
  <c r="G27" i="20"/>
  <c r="G28" i="20" s="1"/>
  <c r="G30" i="20" s="1"/>
  <c r="G32" i="20" s="1"/>
  <c r="G34" i="20" s="1"/>
  <c r="G36" i="20" s="1"/>
  <c r="G43" i="20"/>
  <c r="J54" i="20"/>
  <c r="H21" i="20"/>
  <c r="J13" i="20"/>
  <c r="J14" i="20" s="1"/>
  <c r="J35" i="20"/>
  <c r="J7" i="20"/>
  <c r="G21" i="20"/>
  <c r="I21" i="20" s="1"/>
  <c r="J21" i="20" s="1"/>
  <c r="I57" i="20"/>
  <c r="G48" i="42"/>
  <c r="I48" i="42" s="1"/>
  <c r="J48" i="42" s="1"/>
  <c r="J50" i="42" s="1"/>
  <c r="H48" i="42"/>
  <c r="E50" i="42"/>
  <c r="H4" i="184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5" i="57"/>
  <c r="H55" i="57"/>
  <c r="H61" i="57"/>
  <c r="G61" i="57"/>
  <c r="F61" i="57"/>
  <c r="I61" i="57" s="1"/>
  <c r="H58" i="57"/>
  <c r="G58" i="57"/>
  <c r="F58" i="57"/>
  <c r="G34" i="57"/>
  <c r="J40" i="57"/>
  <c r="J41" i="57" s="1"/>
  <c r="F3" i="57"/>
  <c r="F4" i="57" s="1"/>
  <c r="F6" i="57" s="1"/>
  <c r="F8" i="57" s="1"/>
  <c r="E59" i="57"/>
  <c r="H26" i="57"/>
  <c r="I45" i="57"/>
  <c r="C38" i="57"/>
  <c r="E38" i="57" s="1"/>
  <c r="H38" i="57" s="1"/>
  <c r="H44" i="57"/>
  <c r="I47" i="57"/>
  <c r="I48" i="57" s="1"/>
  <c r="G5" i="57"/>
  <c r="I32" i="57"/>
  <c r="J32" i="57" s="1"/>
  <c r="F43" i="57"/>
  <c r="F44" i="57" s="1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F34" i="57"/>
  <c r="I34" i="57" s="1"/>
  <c r="G16" i="57"/>
  <c r="G18" i="57" s="1"/>
  <c r="G20" i="57" s="1"/>
  <c r="F23" i="57"/>
  <c r="F25" i="57" s="1"/>
  <c r="F27" i="57" s="1"/>
  <c r="I26" i="57"/>
  <c r="J26" i="57" s="1"/>
  <c r="D23" i="57"/>
  <c r="E25" i="57"/>
  <c r="H13" i="57"/>
  <c r="F36" i="57"/>
  <c r="G36" i="57"/>
  <c r="H36" i="57"/>
  <c r="F9" i="57"/>
  <c r="G9" i="57"/>
  <c r="H9" i="57"/>
  <c r="J45" i="57"/>
  <c r="J47" i="57"/>
  <c r="H57" i="57"/>
  <c r="G60" i="57"/>
  <c r="F11" i="57"/>
  <c r="G12" i="57"/>
  <c r="G13" i="57" s="1"/>
  <c r="G7" i="57"/>
  <c r="I7" i="57" s="1"/>
  <c r="J7" i="57" s="1"/>
  <c r="G22" i="57"/>
  <c r="G23" i="57" s="1"/>
  <c r="G25" i="57" s="1"/>
  <c r="G27" i="57" s="1"/>
  <c r="F60" i="57"/>
  <c r="H60" i="57"/>
  <c r="H2" i="57"/>
  <c r="H4" i="57" s="1"/>
  <c r="H6" i="57" s="1"/>
  <c r="H8" i="57" s="1"/>
  <c r="E4" i="57"/>
  <c r="F57" i="57"/>
  <c r="E62" i="57"/>
  <c r="I14" i="57"/>
  <c r="I42" i="57"/>
  <c r="G52" i="57"/>
  <c r="F48" i="57"/>
  <c r="F28" i="57"/>
  <c r="J46" i="57"/>
  <c r="G28" i="57"/>
  <c r="G57" i="57"/>
  <c r="F38" i="57"/>
  <c r="G55" i="57"/>
  <c r="I55" i="57" s="1"/>
  <c r="J55" i="57" s="1"/>
  <c r="G54" i="57"/>
  <c r="G3" i="57"/>
  <c r="F37" i="57"/>
  <c r="I37" i="57" s="1"/>
  <c r="H54" i="57"/>
  <c r="H22" i="57"/>
  <c r="H23" i="57" s="1"/>
  <c r="H24" i="57"/>
  <c r="I24" i="57" s="1"/>
  <c r="J24" i="57" s="1"/>
  <c r="F30" i="57"/>
  <c r="J21" i="57"/>
  <c r="G30" i="57"/>
  <c r="E56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G4" i="161"/>
  <c r="I3" i="161"/>
  <c r="J3" i="161" s="1"/>
  <c r="H37" i="161"/>
  <c r="E38" i="161"/>
  <c r="F7" i="161"/>
  <c r="E42" i="161"/>
  <c r="H41" i="161"/>
  <c r="G41" i="161"/>
  <c r="F41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49" i="57"/>
  <c r="H49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I5" i="171"/>
  <c r="I6" i="171" s="1"/>
  <c r="H4" i="171"/>
  <c r="F3" i="171"/>
  <c r="F2" i="171"/>
  <c r="G2" i="171"/>
  <c r="G4" i="171" s="1"/>
  <c r="D4" i="17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E10" i="161" l="1"/>
  <c r="I9" i="161"/>
  <c r="J9" i="161" s="1"/>
  <c r="I25" i="161"/>
  <c r="C16" i="161"/>
  <c r="C18" i="161" s="1"/>
  <c r="C20" i="161" s="1"/>
  <c r="C22" i="161" s="1"/>
  <c r="C24" i="161" s="1"/>
  <c r="C26" i="161" s="1"/>
  <c r="C28" i="161" s="1"/>
  <c r="C30" i="161" s="1"/>
  <c r="C32" i="161" s="1"/>
  <c r="F6" i="161"/>
  <c r="F8" i="161" s="1"/>
  <c r="J5" i="171"/>
  <c r="J6" i="171" s="1"/>
  <c r="G4" i="221"/>
  <c r="I3" i="221"/>
  <c r="I13" i="161"/>
  <c r="J13" i="161" s="1"/>
  <c r="I17" i="161"/>
  <c r="J17" i="161" s="1"/>
  <c r="I21" i="161"/>
  <c r="J21" i="161" s="1"/>
  <c r="I15" i="161"/>
  <c r="J15" i="161" s="1"/>
  <c r="I37" i="161"/>
  <c r="J37" i="161" s="1"/>
  <c r="G6" i="161"/>
  <c r="G8" i="161" s="1"/>
  <c r="H6" i="161"/>
  <c r="H8" i="161" s="1"/>
  <c r="I36" i="161"/>
  <c r="J36" i="161" s="1"/>
  <c r="D50" i="57"/>
  <c r="B52" i="57" s="1"/>
  <c r="E52" i="57"/>
  <c r="D52" i="57" s="1"/>
  <c r="I5" i="57"/>
  <c r="J5" i="57" s="1"/>
  <c r="I58" i="57"/>
  <c r="J58" i="57" s="1"/>
  <c r="I3" i="57"/>
  <c r="J3" i="57" s="1"/>
  <c r="J26" i="20"/>
  <c r="J24" i="20"/>
  <c r="I24" i="20"/>
  <c r="I26" i="20" s="1"/>
  <c r="I4" i="20"/>
  <c r="I70" i="20"/>
  <c r="D28" i="20"/>
  <c r="I43" i="20"/>
  <c r="J43" i="20" s="1"/>
  <c r="G45" i="20"/>
  <c r="I10" i="20"/>
  <c r="F26" i="20"/>
  <c r="F28" i="20" s="1"/>
  <c r="F30" i="20" s="1"/>
  <c r="F32" i="20" s="1"/>
  <c r="F34" i="20" s="1"/>
  <c r="F36" i="20" s="1"/>
  <c r="J10" i="20"/>
  <c r="J11" i="20" s="1"/>
  <c r="G6" i="20"/>
  <c r="I63" i="20"/>
  <c r="J63" i="20" s="1"/>
  <c r="I69" i="20"/>
  <c r="J69" i="20" s="1"/>
  <c r="I49" i="20"/>
  <c r="J28" i="20"/>
  <c r="J30" i="20" s="1"/>
  <c r="J32" i="20" s="1"/>
  <c r="J34" i="20" s="1"/>
  <c r="J36" i="20" s="1"/>
  <c r="J67" i="20"/>
  <c r="J68" i="20" s="1"/>
  <c r="I41" i="20"/>
  <c r="I64" i="20"/>
  <c r="J64" i="20" s="1"/>
  <c r="J65" i="20" s="1"/>
  <c r="I5" i="20"/>
  <c r="I6" i="20" s="1"/>
  <c r="F6" i="20"/>
  <c r="I19" i="20"/>
  <c r="J19" i="20" s="1"/>
  <c r="J20" i="20" s="1"/>
  <c r="I28" i="20"/>
  <c r="I30" i="20" s="1"/>
  <c r="I32" i="20" s="1"/>
  <c r="I34" i="20" s="1"/>
  <c r="I36" i="20" s="1"/>
  <c r="J2" i="20"/>
  <c r="J4" i="20" s="1"/>
  <c r="J22" i="20"/>
  <c r="J23" i="20" s="1"/>
  <c r="J55" i="20"/>
  <c r="J57" i="20" s="1"/>
  <c r="J59" i="20" s="1"/>
  <c r="D30" i="20"/>
  <c r="E32" i="20"/>
  <c r="J70" i="20"/>
  <c r="J13" i="184"/>
  <c r="J14" i="184" s="1"/>
  <c r="I5" i="184"/>
  <c r="J5" i="184" s="1"/>
  <c r="J6" i="184" s="1"/>
  <c r="J8" i="184" s="1"/>
  <c r="I60" i="57"/>
  <c r="I2" i="57"/>
  <c r="G29" i="57"/>
  <c r="G31" i="57" s="1"/>
  <c r="J34" i="57"/>
  <c r="H16" i="57"/>
  <c r="H18" i="57" s="1"/>
  <c r="H20" i="57" s="1"/>
  <c r="I38" i="57"/>
  <c r="J38" i="57" s="1"/>
  <c r="I54" i="57"/>
  <c r="J54" i="57" s="1"/>
  <c r="J56" i="57" s="1"/>
  <c r="I16" i="57"/>
  <c r="I18" i="57" s="1"/>
  <c r="I20" i="57" s="1"/>
  <c r="E18" i="57"/>
  <c r="D16" i="57"/>
  <c r="J48" i="57"/>
  <c r="J61" i="57"/>
  <c r="G38" i="57"/>
  <c r="I43" i="57"/>
  <c r="J43" i="57" s="1"/>
  <c r="J2" i="57"/>
  <c r="H25" i="57"/>
  <c r="H27" i="57" s="1"/>
  <c r="H29" i="57" s="1"/>
  <c r="H31" i="57" s="1"/>
  <c r="I57" i="57"/>
  <c r="I44" i="57"/>
  <c r="J42" i="57"/>
  <c r="J44" i="57" s="1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0" i="57"/>
  <c r="J62" i="57" s="1"/>
  <c r="B62" i="57" s="1"/>
  <c r="J57" i="57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4" i="161"/>
  <c r="H10" i="161"/>
  <c r="H12" i="161" s="1"/>
  <c r="G10" i="161"/>
  <c r="G12" i="161" s="1"/>
  <c r="E12" i="161"/>
  <c r="D12" i="161" s="1"/>
  <c r="B16" i="161" s="1"/>
  <c r="F10" i="161"/>
  <c r="I4" i="161"/>
  <c r="I7" i="161"/>
  <c r="J7" i="161" s="1"/>
  <c r="H14" i="161"/>
  <c r="H16" i="161" s="1"/>
  <c r="H18" i="161" s="1"/>
  <c r="H20" i="161" s="1"/>
  <c r="H22" i="161" s="1"/>
  <c r="H24" i="161" s="1"/>
  <c r="H26" i="161" s="1"/>
  <c r="H28" i="161" s="1"/>
  <c r="H30" i="161" s="1"/>
  <c r="H32" i="161" s="1"/>
  <c r="F14" i="161"/>
  <c r="G14" i="161"/>
  <c r="G16" i="161" s="1"/>
  <c r="G18" i="161" s="1"/>
  <c r="G20" i="161" s="1"/>
  <c r="G22" i="161" s="1"/>
  <c r="G24" i="161" s="1"/>
  <c r="G26" i="161" s="1"/>
  <c r="G28" i="161" s="1"/>
  <c r="G30" i="161" s="1"/>
  <c r="G32" i="161" s="1"/>
  <c r="E16" i="161"/>
  <c r="J25" i="161"/>
  <c r="I41" i="161"/>
  <c r="J41" i="161" s="1"/>
  <c r="J42" i="161" s="1"/>
  <c r="B42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49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3" i="171"/>
  <c r="J3" i="171"/>
  <c r="F4" i="171"/>
  <c r="I2" i="171"/>
  <c r="I4" i="171" s="1"/>
  <c r="I26" i="205"/>
  <c r="J26" i="205" s="1"/>
  <c r="I7" i="205"/>
  <c r="J7" i="205" s="1"/>
  <c r="I30" i="205"/>
  <c r="J30" i="205" s="1"/>
  <c r="J31" i="205" s="1"/>
  <c r="J36" i="205"/>
  <c r="J35" i="205"/>
  <c r="J37" i="205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I31" i="16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J38" i="161" l="1"/>
  <c r="J3" i="221"/>
  <c r="J4" i="221" s="1"/>
  <c r="I4" i="221"/>
  <c r="I6" i="161"/>
  <c r="J6" i="161" s="1"/>
  <c r="J59" i="57"/>
  <c r="J4" i="57"/>
  <c r="J6" i="57" s="1"/>
  <c r="J8" i="57" s="1"/>
  <c r="I4" i="57"/>
  <c r="I6" i="57" s="1"/>
  <c r="I8" i="57" s="1"/>
  <c r="J71" i="20"/>
  <c r="E34" i="20"/>
  <c r="D32" i="20"/>
  <c r="J5" i="20"/>
  <c r="J41" i="20"/>
  <c r="J45" i="20" s="1"/>
  <c r="I45" i="20"/>
  <c r="J6" i="20"/>
  <c r="J8" i="20" s="1"/>
  <c r="I6" i="184"/>
  <c r="I8" i="184" s="1"/>
  <c r="D18" i="57"/>
  <c r="E20" i="57"/>
  <c r="D20" i="57" s="1"/>
  <c r="J13" i="57"/>
  <c r="I52" i="57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I26" i="161" s="1"/>
  <c r="I28" i="161" s="1"/>
  <c r="I30" i="161" s="1"/>
  <c r="I32" i="161" s="1"/>
  <c r="F16" i="161"/>
  <c r="F18" i="161" s="1"/>
  <c r="F20" i="161" s="1"/>
  <c r="F22" i="161" s="1"/>
  <c r="F24" i="161" s="1"/>
  <c r="F26" i="161" s="1"/>
  <c r="F28" i="161" s="1"/>
  <c r="F30" i="161" s="1"/>
  <c r="F32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49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2" i="171"/>
  <c r="J4" i="171" s="1"/>
  <c r="J9" i="205"/>
  <c r="J10" i="117"/>
  <c r="J11" i="117" s="1"/>
  <c r="J6" i="117"/>
  <c r="J8" i="117" s="1"/>
  <c r="I16" i="183"/>
  <c r="J16" i="183"/>
  <c r="J31" i="161"/>
  <c r="J14" i="196"/>
  <c r="J16" i="196" s="1"/>
  <c r="I4" i="205"/>
  <c r="I6" i="205" s="1"/>
  <c r="J2" i="205"/>
  <c r="J4" i="205" s="1"/>
  <c r="J6" i="205" s="1"/>
  <c r="I10" i="197"/>
  <c r="J9" i="197"/>
  <c r="J10" i="197" s="1"/>
  <c r="E36" i="20" l="1"/>
  <c r="D36" i="20" s="1"/>
  <c r="D34" i="20"/>
  <c r="D8" i="57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J26" i="161" s="1"/>
  <c r="J28" i="161" s="1"/>
  <c r="J30" i="161" s="1"/>
  <c r="J32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12" i="157"/>
  <c r="D24" i="161" l="1"/>
  <c r="E26" i="161"/>
  <c r="D14" i="157"/>
  <c r="F9" i="184"/>
  <c r="I9" i="184" s="1"/>
  <c r="G9" i="184"/>
  <c r="D10" i="184"/>
  <c r="E9" i="184"/>
  <c r="H9" i="184"/>
  <c r="E28" i="161" l="1"/>
  <c r="D26" i="161"/>
  <c r="B28" i="161" s="1"/>
  <c r="J9" i="184"/>
  <c r="D8" i="184"/>
  <c r="B10" i="184" s="1"/>
  <c r="D28" i="161" l="1"/>
  <c r="B30" i="161" s="1"/>
  <c r="E30" i="161"/>
  <c r="E32" i="161" l="1"/>
  <c r="D30" i="161"/>
  <c r="B32" i="161" s="1"/>
  <c r="D32" i="161" l="1"/>
</calcChain>
</file>

<file path=xl/sharedStrings.xml><?xml version="1.0" encoding="utf-8"?>
<sst xmlns="http://schemas.openxmlformats.org/spreadsheetml/2006/main" count="548" uniqueCount="42">
  <si>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</si>
  <si>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</si>
  <si>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</si>
  <si>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</si>
  <si>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</si>
  <si>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</si>
  <si>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</si>
  <si>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</si>
  <si>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</si>
  <si>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</si>
  <si>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</si>
  <si>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</si>
  <si>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</si>
  <si>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</si>
  <si>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</si>
  <si>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</si>
  <si>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</si>
  <si>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</si>
  <si>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</si>
  <si>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</si>
  <si>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</si>
  <si>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</si>
  <si>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</si>
  <si>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</si>
  <si>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ORI</t>
  </si>
  <si>
    <t>PTG</t>
  </si>
  <si>
    <t>RCL</t>
  </si>
  <si>
    <t>SCC</t>
  </si>
  <si>
    <t>SENA</t>
  </si>
  <si>
    <t>SINGER</t>
  </si>
  <si>
    <t>SYNEX</t>
  </si>
  <si>
    <t>TFFIF</t>
  </si>
  <si>
    <t>TOA</t>
  </si>
  <si>
    <t>WHART</t>
  </si>
  <si>
    <t>WHAIR</t>
  </si>
  <si>
    <t>-----------</t>
  </si>
  <si>
    <t>CPF</t>
  </si>
  <si>
    <t>ORI-W2</t>
  </si>
  <si>
    <t>DIVIDEND</t>
  </si>
  <si>
    <t>3BBIF</t>
  </si>
  <si>
    <t>PLANB</t>
  </si>
  <si>
    <t>PTT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</si>
</sst>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1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0" fontId="8" fillId="0" borderId="0" xfId="0" applyFont="1"/>
    <xf numFmtId="2" fontId="6" fillId="0" borderId="0" xfId="0" applyNumberFormat="1" applyFont="1"/>
    <xf numFmtId="168" fontId="18" fillId="0" borderId="0" xfId="0" applyNumberFormat="1" applyFont="1"/>
    <xf numFmtId="0" fontId="13" fillId="0" borderId="0" xfId="0" applyFont="1"/>
    <xf numFmtId="4" fontId="19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0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6" fillId="0" borderId="0" xfId="0" quotePrefix="1" applyFont="1"/>
    <xf numFmtId="4" fontId="6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6"/>
  <sheetViews>
    <sheetView topLeftCell="A38" workbookViewId="0">
      <selection activeCell="C54" sqref="C54"/>
    </sheetView>
  </sheetViews>
  <sheetFormatPr defaultColWidth="8.88671875" defaultRowHeight="13.8"/>
  <cols>
    <col min="1" max="1" width="10.6640625" style="47" customWidth="1"/>
    <col min="2" max="2" width="7.44140625" style="1" bestFit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0" customFormat="1">
      <c r="A2" s="52">
        <v>43252</v>
      </c>
      <c r="B2" s="12" t="s">
        <v>0</v>
      </c>
      <c r="C2" s="9">
        <v>3000</v>
      </c>
      <c r="D2" s="10">
        <v>89</v>
      </c>
      <c r="E2" s="19">
        <f>C2*D2</f>
        <v>267000</v>
      </c>
      <c r="F2" s="19">
        <f>E2*0.002</f>
        <v>534</v>
      </c>
      <c r="G2" s="19">
        <f>E2*0.000068</f>
        <v>18.155999999999999</v>
      </c>
      <c r="H2" s="19">
        <f>E2*0.00001</f>
        <v>2.6700000000000004</v>
      </c>
      <c r="I2" s="19">
        <f>(F2+G2+H2)*0.07</f>
        <v>38.837820000000001</v>
      </c>
      <c r="J2" s="19">
        <f>E2+F2+I2+G2+H2</f>
        <v>267593.66382000002</v>
      </c>
      <c r="K2" s="4"/>
      <c r="L2" s="4"/>
    </row>
    <row r="3" spans="1:12" s="20" customFormat="1" ht="21" customHeight="1">
      <c r="A3" s="52">
        <v>43280</v>
      </c>
      <c r="B3" s="12" t="s">
        <v>0</v>
      </c>
      <c r="C3" s="9">
        <v>1500</v>
      </c>
      <c r="D3" s="10">
        <v>75.5</v>
      </c>
      <c r="E3" s="19">
        <f>C3*D3</f>
        <v>113250</v>
      </c>
      <c r="F3" s="19">
        <f>E3*0.002</f>
        <v>226.5</v>
      </c>
      <c r="G3" s="19">
        <f>E3*0.000068</f>
        <v>7.7009999999999996</v>
      </c>
      <c r="H3" s="19">
        <f>E3*0.00001</f>
        <v>1.1325000000000001</v>
      </c>
      <c r="I3" s="19">
        <f>(F3+G3+H3)*0.07</f>
        <v>16.473345000000002</v>
      </c>
      <c r="J3" s="19">
        <f>E3+F3+I3+G3+H3</f>
        <v>113501.80684500001</v>
      </c>
    </row>
    <row r="4" spans="1:12" s="20" customFormat="1">
      <c r="A4" s="83"/>
      <c r="C4" s="21">
        <f>SUM(C2:C3)</f>
        <v>4500</v>
      </c>
      <c r="D4" s="31">
        <f>E4/C4</f>
        <v>84.5</v>
      </c>
      <c r="E4" s="21">
        <f t="shared" ref="E4:J4" si="0">SUM(E2:E3)</f>
        <v>380250</v>
      </c>
      <c r="F4" s="21">
        <f t="shared" si="0"/>
        <v>760.5</v>
      </c>
      <c r="G4" s="21">
        <f t="shared" si="0"/>
        <v>25.856999999999999</v>
      </c>
      <c r="H4" s="21">
        <f t="shared" si="0"/>
        <v>3.8025000000000002</v>
      </c>
      <c r="I4" s="21">
        <f t="shared" si="0"/>
        <v>55.311165000000003</v>
      </c>
      <c r="J4" s="21">
        <f t="shared" si="0"/>
        <v>381095.47066500003</v>
      </c>
      <c r="K4" s="21"/>
      <c r="L4" s="21"/>
    </row>
    <row r="5" spans="1:12" s="20" customFormat="1" ht="21" customHeight="1">
      <c r="A5" s="52">
        <v>43397</v>
      </c>
      <c r="B5" s="12" t="s">
        <v>0</v>
      </c>
      <c r="C5" s="9">
        <v>1500</v>
      </c>
      <c r="D5" s="10">
        <v>74.5</v>
      </c>
      <c r="E5" s="19">
        <f>C5*D5</f>
        <v>111750</v>
      </c>
      <c r="F5" s="19">
        <f>E5*0.002</f>
        <v>223.5</v>
      </c>
      <c r="G5" s="19">
        <f>E5*0.000068</f>
        <v>7.5990000000000002</v>
      </c>
      <c r="H5" s="19">
        <f>E5*0.00001</f>
        <v>1.1175000000000002</v>
      </c>
      <c r="I5" s="19">
        <f>(F5+G5+H5)*0.07</f>
        <v>16.255155000000002</v>
      </c>
      <c r="J5" s="19">
        <f>E5+F5+I5+G5+H5</f>
        <v>111998.471655</v>
      </c>
    </row>
    <row r="6" spans="1:12" s="20" customFormat="1">
      <c r="A6" s="83"/>
      <c r="C6" s="21">
        <f>SUM(C4:C5)</f>
        <v>6000</v>
      </c>
      <c r="D6" s="31">
        <f>E6/C6</f>
        <v>82</v>
      </c>
      <c r="E6" s="21">
        <f t="shared" ref="E6:J6" si="1">SUM(E4:E5)</f>
        <v>492000</v>
      </c>
      <c r="F6" s="21">
        <f t="shared" si="1"/>
        <v>984</v>
      </c>
      <c r="G6" s="21">
        <f t="shared" si="1"/>
        <v>33.456000000000003</v>
      </c>
      <c r="H6" s="21">
        <f t="shared" si="1"/>
        <v>4.92</v>
      </c>
      <c r="I6" s="21">
        <f t="shared" si="1"/>
        <v>71.566320000000005</v>
      </c>
      <c r="J6" s="21">
        <f t="shared" si="1"/>
        <v>493093.94232000003</v>
      </c>
      <c r="K6" s="21"/>
      <c r="L6" s="21"/>
    </row>
    <row r="7" spans="1:12" s="20" customFormat="1">
      <c r="A7" s="52">
        <v>43651</v>
      </c>
      <c r="B7" s="12" t="s">
        <v>0</v>
      </c>
      <c r="C7" s="9">
        <v>2000</v>
      </c>
      <c r="D7" s="10">
        <v>63</v>
      </c>
      <c r="E7" s="19">
        <f>C7*D7</f>
        <v>126000</v>
      </c>
      <c r="F7" s="19">
        <f>E7*0.002</f>
        <v>252</v>
      </c>
      <c r="G7" s="19">
        <f>E7*0.000068</f>
        <v>8.5679999999999996</v>
      </c>
      <c r="H7" s="19">
        <f>E7*0.00001</f>
        <v>1.26</v>
      </c>
      <c r="I7" s="19">
        <f>(F7+G7+H7)*0.07</f>
        <v>18.327960000000001</v>
      </c>
      <c r="J7" s="19">
        <f>E7+F7+I7+G7+H7</f>
        <v>126280.15595999999</v>
      </c>
      <c r="K7" s="23"/>
      <c r="L7" s="4"/>
    </row>
    <row r="8" spans="1:12" s="12" customFormat="1">
      <c r="A8" s="83"/>
      <c r="B8" s="20"/>
      <c r="C8" s="21">
        <f>SUM(C6:C7)</f>
        <v>8000</v>
      </c>
      <c r="D8" s="31">
        <f>E8/C8</f>
        <v>77.25</v>
      </c>
      <c r="E8" s="21">
        <f t="shared" ref="E8:J8" si="2">SUM(E6:E7)</f>
        <v>618000</v>
      </c>
      <c r="F8" s="21">
        <f t="shared" si="2"/>
        <v>1236</v>
      </c>
      <c r="G8" s="21">
        <f t="shared" si="2"/>
        <v>42.024000000000001</v>
      </c>
      <c r="H8" s="21">
        <f t="shared" si="2"/>
        <v>6.18</v>
      </c>
      <c r="I8" s="21">
        <f t="shared" si="2"/>
        <v>89.894280000000009</v>
      </c>
      <c r="J8" s="21">
        <f t="shared" si="2"/>
        <v>619374.09828000003</v>
      </c>
      <c r="K8" s="23"/>
      <c r="L8" s="14"/>
    </row>
    <row r="9" spans="1:12" s="20" customFormat="1">
      <c r="A9" s="52">
        <v>43990</v>
      </c>
      <c r="B9" s="12" t="s">
        <v>5</v>
      </c>
      <c r="C9" s="9">
        <v>2000</v>
      </c>
      <c r="D9" s="10">
        <v>75.5</v>
      </c>
      <c r="E9" s="19">
        <f>C9*D9</f>
        <v>151000</v>
      </c>
      <c r="F9" s="19">
        <f>E9*0.002</f>
        <v>302</v>
      </c>
      <c r="G9" s="19">
        <f>E9*0.000068</f>
        <v>10.268000000000001</v>
      </c>
      <c r="H9" s="19">
        <f>E9*0.00001</f>
        <v>1.5100000000000002</v>
      </c>
      <c r="I9" s="19">
        <f>(F9+G9+H9)*0.07</f>
        <v>21.964460000000003</v>
      </c>
      <c r="J9" s="19">
        <f>E9+F9+I9+G9+H9</f>
        <v>151335.74246000001</v>
      </c>
      <c r="K9" s="23"/>
      <c r="L9" s="4"/>
    </row>
    <row r="10" spans="1:12" s="20" customFormat="1">
      <c r="A10" s="46">
        <v>44272</v>
      </c>
      <c r="B10" s="14" t="s">
        <v>0</v>
      </c>
      <c r="C10" s="15">
        <v>2000</v>
      </c>
      <c r="D10" s="16">
        <v>66.5</v>
      </c>
      <c r="E10" s="17">
        <f>C10*D10</f>
        <v>133000</v>
      </c>
      <c r="F10" s="17">
        <f>E10*0.002</f>
        <v>266</v>
      </c>
      <c r="G10" s="17">
        <f>E10*0.000068</f>
        <v>9.0440000000000005</v>
      </c>
      <c r="H10" s="17">
        <f>E10*0.00001</f>
        <v>1.33</v>
      </c>
      <c r="I10" s="17">
        <f>(F10+G10+H10)*0.07</f>
        <v>19.34618</v>
      </c>
      <c r="J10" s="17">
        <f>E10+F10+I10+G10+H10</f>
        <v>133295.72017999997</v>
      </c>
      <c r="K10" s="23"/>
      <c r="L10" s="4"/>
    </row>
    <row r="11" spans="1:12" s="12" customFormat="1">
      <c r="A11" s="84"/>
      <c r="B11" s="4"/>
      <c r="C11" s="5">
        <f>C9+C10</f>
        <v>4000</v>
      </c>
      <c r="D11" s="34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3"/>
      <c r="L11" s="14"/>
    </row>
    <row r="12" spans="1:12" s="20" customFormat="1">
      <c r="A12" s="46">
        <v>44274</v>
      </c>
      <c r="B12" s="14" t="s">
        <v>0</v>
      </c>
      <c r="C12" s="15">
        <v>2000</v>
      </c>
      <c r="D12" s="16">
        <v>65</v>
      </c>
      <c r="E12" s="17">
        <f>C12*D12</f>
        <v>130000</v>
      </c>
      <c r="F12" s="17">
        <f>E12*0.002</f>
        <v>260</v>
      </c>
      <c r="G12" s="17">
        <f>E12*0.000068</f>
        <v>8.84</v>
      </c>
      <c r="H12" s="17">
        <f>E12*0.00001</f>
        <v>1.3</v>
      </c>
      <c r="I12" s="17">
        <f>(F12+G12+H12)*0.07</f>
        <v>18.909800000000001</v>
      </c>
      <c r="J12" s="17">
        <f>E12+F12+I12+G12+H12</f>
        <v>130289.04979999999</v>
      </c>
      <c r="K12" s="23"/>
      <c r="L12" s="4"/>
    </row>
    <row r="13" spans="1:12" s="12" customFormat="1">
      <c r="A13" s="84"/>
      <c r="B13" s="4"/>
      <c r="C13" s="5">
        <f>C11+C12</f>
        <v>6000</v>
      </c>
      <c r="D13" s="34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3"/>
      <c r="L13" s="14"/>
    </row>
    <row r="14" spans="1:12" s="20" customFormat="1">
      <c r="A14" s="46">
        <v>44295</v>
      </c>
      <c r="B14" s="14" t="s">
        <v>0</v>
      </c>
      <c r="C14" s="15">
        <v>1000</v>
      </c>
      <c r="D14" s="16">
        <v>62</v>
      </c>
      <c r="E14" s="17">
        <f>C14*D14</f>
        <v>62000</v>
      </c>
      <c r="F14" s="17">
        <f>E14*0.002</f>
        <v>124</v>
      </c>
      <c r="G14" s="17">
        <f>E14*0.000068</f>
        <v>4.2160000000000002</v>
      </c>
      <c r="H14" s="17">
        <f>E14*0.00001</f>
        <v>0.62</v>
      </c>
      <c r="I14" s="17">
        <f>(F14+G14+H14)*0.07</f>
        <v>9.0185200000000023</v>
      </c>
      <c r="J14" s="17">
        <f>E14+F14+I14+G14+H14</f>
        <v>62137.854520000001</v>
      </c>
      <c r="K14" s="23"/>
    </row>
    <row r="15" spans="1:12" s="12" customFormat="1">
      <c r="A15" s="84"/>
      <c r="B15" s="4"/>
      <c r="C15" s="5">
        <f>C13+C14</f>
        <v>7000</v>
      </c>
      <c r="D15" s="34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3"/>
    </row>
    <row r="16" spans="1:12" s="20" customFormat="1">
      <c r="A16" s="46">
        <v>44295</v>
      </c>
      <c r="B16" s="14" t="s">
        <v>0</v>
      </c>
      <c r="C16" s="15">
        <v>1000</v>
      </c>
      <c r="D16" s="16">
        <v>58</v>
      </c>
      <c r="E16" s="17">
        <f>C16*D16</f>
        <v>58000</v>
      </c>
      <c r="F16" s="17">
        <f>E16*0.002</f>
        <v>116</v>
      </c>
      <c r="G16" s="17">
        <f>E16*0.000068</f>
        <v>3.944</v>
      </c>
      <c r="H16" s="17">
        <f>E16*0.00001</f>
        <v>0.58000000000000007</v>
      </c>
      <c r="I16" s="17">
        <f>(F16+G16+H16)*0.07</f>
        <v>8.4366800000000008</v>
      </c>
      <c r="J16" s="17">
        <f>E16+F16+I16+G16+H16</f>
        <v>58128.960680000004</v>
      </c>
      <c r="K16" s="23"/>
    </row>
    <row r="17" spans="1:15" s="12" customFormat="1">
      <c r="A17" s="84"/>
      <c r="B17" s="4"/>
      <c r="C17" s="5">
        <f>C15+C16</f>
        <v>8000</v>
      </c>
      <c r="D17" s="34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3"/>
    </row>
    <row r="18" spans="1:15" s="20" customFormat="1">
      <c r="A18" s="46">
        <v>44538</v>
      </c>
      <c r="B18" s="14" t="s">
        <v>0</v>
      </c>
      <c r="C18" s="15">
        <v>6000</v>
      </c>
      <c r="D18" s="16">
        <v>66.75</v>
      </c>
      <c r="E18" s="17">
        <f>C18*D18</f>
        <v>400500</v>
      </c>
      <c r="F18" s="17">
        <f>E18*0.002</f>
        <v>801</v>
      </c>
      <c r="G18" s="17">
        <f>E18*0.000068</f>
        <v>27.233999999999998</v>
      </c>
      <c r="H18" s="17">
        <f>E18*0.00001</f>
        <v>4.0049999999999999</v>
      </c>
      <c r="I18" s="17">
        <f>(F18+G18+H18)*0.07</f>
        <v>58.256730000000005</v>
      </c>
      <c r="J18" s="17">
        <f>E18+F18+I18+G18+H18</f>
        <v>401390.49573000002</v>
      </c>
      <c r="K18" s="23"/>
    </row>
    <row r="19" spans="1:15" s="20" customFormat="1">
      <c r="A19" s="46">
        <v>44557</v>
      </c>
      <c r="B19" s="14" t="s">
        <v>5</v>
      </c>
      <c r="C19" s="15">
        <v>5400</v>
      </c>
      <c r="D19" s="16">
        <v>66.75</v>
      </c>
      <c r="E19" s="17">
        <f>C19*D19</f>
        <v>360450</v>
      </c>
      <c r="F19" s="17">
        <f>E19*0.002</f>
        <v>720.9</v>
      </c>
      <c r="G19" s="17">
        <f>E19*0.000068</f>
        <v>24.5106</v>
      </c>
      <c r="H19" s="17">
        <f>E19*0.00001</f>
        <v>3.6045000000000003</v>
      </c>
      <c r="I19" s="17">
        <f>(F19+G19+H19)*0.07</f>
        <v>52.431057000000003</v>
      </c>
      <c r="J19" s="17">
        <f>E19+F19+I19+G19+H19</f>
        <v>361251.44615700003</v>
      </c>
      <c r="K19" s="23"/>
      <c r="L19" s="4"/>
    </row>
    <row r="20" spans="1:15" s="20" customFormat="1">
      <c r="A20" s="46">
        <v>44560</v>
      </c>
      <c r="B20" s="14" t="s">
        <v>5</v>
      </c>
      <c r="C20" s="15">
        <v>4400</v>
      </c>
      <c r="D20" s="16">
        <v>66.75</v>
      </c>
      <c r="E20" s="17">
        <f>C20*D20</f>
        <v>293700</v>
      </c>
      <c r="F20" s="17">
        <f>E20*0.002</f>
        <v>587.4</v>
      </c>
      <c r="G20" s="17">
        <f>E20*0.000068</f>
        <v>19.971599999999999</v>
      </c>
      <c r="H20" s="17">
        <f>E20*0.00001</f>
        <v>2.9370000000000003</v>
      </c>
      <c r="I20" s="17">
        <f>(F20+G20+H20)*0.07</f>
        <v>42.721602000000004</v>
      </c>
      <c r="J20" s="17">
        <f>E20+F20+I20+G20+H20</f>
        <v>294353.03020199999</v>
      </c>
      <c r="K20" s="23"/>
      <c r="L20" s="4"/>
    </row>
    <row r="21" spans="1:15" s="12" customFormat="1">
      <c r="A21" s="46">
        <v>44578</v>
      </c>
      <c r="B21" s="14" t="s">
        <v>0</v>
      </c>
      <c r="C21" s="15">
        <v>1600</v>
      </c>
      <c r="D21" s="65">
        <v>59.25</v>
      </c>
      <c r="E21" s="17">
        <f>C21*D21</f>
        <v>94800</v>
      </c>
      <c r="F21" s="17">
        <f>E21*0.002</f>
        <v>189.6</v>
      </c>
      <c r="G21" s="17">
        <f>E21*0.00006</f>
        <v>5.6879999999999997</v>
      </c>
      <c r="H21" s="17">
        <f>E21*0.00001</f>
        <v>0.94800000000000006</v>
      </c>
      <c r="I21" s="17">
        <f>(F21+G21+H21)*0.07</f>
        <v>13.736520000000001</v>
      </c>
      <c r="J21" s="17">
        <f>E21+F21+I21+G21+H21</f>
        <v>95009.97252000001</v>
      </c>
      <c r="K21" s="10"/>
      <c r="L21" s="11"/>
    </row>
    <row r="22" spans="1:15" s="20" customFormat="1">
      <c r="A22" s="84"/>
      <c r="B22" s="6">
        <f>(D21-D20)/D20</f>
        <v>-0.11235955056179775</v>
      </c>
      <c r="C22" s="5">
        <f>SUM(C20:C21)</f>
        <v>6000</v>
      </c>
      <c r="D22" s="67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3"/>
    </row>
    <row r="23" spans="1:15" s="12" customFormat="1">
      <c r="A23" s="52">
        <v>44578</v>
      </c>
      <c r="B23" s="12" t="s">
        <v>0</v>
      </c>
      <c r="C23" s="9">
        <v>1000</v>
      </c>
      <c r="D23" s="58">
        <v>14</v>
      </c>
      <c r="E23" s="19">
        <f>C23*D23</f>
        <v>14000</v>
      </c>
      <c r="F23" s="19">
        <f>E23*0.002</f>
        <v>28</v>
      </c>
      <c r="G23" s="19">
        <f>E23*0.00006</f>
        <v>0.84</v>
      </c>
      <c r="H23" s="19">
        <f>E23*0.00001</f>
        <v>0.14000000000000001</v>
      </c>
      <c r="I23" s="19">
        <f>(F23+G23+H23)*0.07</f>
        <v>2.0286000000000004</v>
      </c>
      <c r="J23" s="19">
        <f>E23+F23+I23+G23+H23</f>
        <v>14031.008599999999</v>
      </c>
      <c r="K23" s="10"/>
      <c r="L23" s="11"/>
    </row>
    <row r="24" spans="1:15" s="20" customFormat="1">
      <c r="A24" s="83"/>
      <c r="B24" s="23">
        <f>(D23-D22)/D22</f>
        <v>-0.78378378378378377</v>
      </c>
      <c r="C24" s="21">
        <f>SUM(C22:C23)</f>
        <v>7000</v>
      </c>
      <c r="D24" s="88">
        <f>E24/C24</f>
        <v>57.5</v>
      </c>
      <c r="E24" s="21">
        <f t="shared" ref="E24:J24" si="11">SUM(E22:E23)</f>
        <v>402500</v>
      </c>
      <c r="F24" s="21">
        <f t="shared" si="11"/>
        <v>805</v>
      </c>
      <c r="G24" s="21">
        <f t="shared" si="11"/>
        <v>26.499599999999997</v>
      </c>
      <c r="H24" s="21">
        <f t="shared" si="11"/>
        <v>4.0250000000000004</v>
      </c>
      <c r="I24" s="21">
        <f t="shared" si="11"/>
        <v>58.486722</v>
      </c>
      <c r="J24" s="21">
        <f t="shared" si="11"/>
        <v>403394.01132200001</v>
      </c>
      <c r="L24" s="23"/>
    </row>
    <row r="25" spans="1:15" s="20" customFormat="1">
      <c r="A25" s="84"/>
      <c r="B25" s="6"/>
      <c r="C25" s="5"/>
      <c r="D25" s="67"/>
      <c r="E25" s="5"/>
      <c r="F25" s="5"/>
      <c r="G25" s="5"/>
      <c r="H25" s="5"/>
      <c r="I25" s="5"/>
      <c r="J25" s="5"/>
      <c r="L25" s="23"/>
    </row>
    <row r="26" spans="1:15" s="12" customFormat="1">
      <c r="A26" s="46">
        <v>44615</v>
      </c>
      <c r="B26" s="14" t="s">
        <v>0</v>
      </c>
      <c r="C26" s="15">
        <v>3000</v>
      </c>
      <c r="D26" s="65">
        <v>54.25</v>
      </c>
      <c r="E26" s="17">
        <f>C26*D26</f>
        <v>162750</v>
      </c>
      <c r="F26" s="17">
        <f>E26*0.002</f>
        <v>325.5</v>
      </c>
      <c r="G26" s="17">
        <f>E26*0.00006</f>
        <v>9.7650000000000006</v>
      </c>
      <c r="H26" s="17">
        <f>E26*0.00001</f>
        <v>1.6275000000000002</v>
      </c>
      <c r="I26" s="17">
        <f>(F26+G26+H26)*0.07</f>
        <v>23.582475000000002</v>
      </c>
      <c r="J26" s="17">
        <f>E26+F26+I26+G26+H26</f>
        <v>163110.47497500002</v>
      </c>
      <c r="K26" s="10"/>
      <c r="L26" s="11"/>
    </row>
    <row r="27" spans="1:15" s="12" customFormat="1">
      <c r="A27" s="46">
        <v>44943</v>
      </c>
      <c r="B27" s="14" t="s">
        <v>2</v>
      </c>
      <c r="C27" s="15">
        <f>C26</f>
        <v>3000</v>
      </c>
      <c r="D27" s="24">
        <v>50.75</v>
      </c>
      <c r="E27" s="16">
        <f>C27*D27</f>
        <v>152250</v>
      </c>
      <c r="F27" s="25">
        <f>E27*0.002</f>
        <v>304.5</v>
      </c>
      <c r="G27" s="24">
        <f>E27*0.000068</f>
        <v>10.353</v>
      </c>
      <c r="H27" s="24">
        <f>E27*0.00001</f>
        <v>1.5225000000000002</v>
      </c>
      <c r="I27" s="24">
        <f>(F27+G27+H27)*0.07</f>
        <v>22.146285000000002</v>
      </c>
      <c r="J27" s="24">
        <f>E27-F27-G27-H27-I27</f>
        <v>151911.47821500001</v>
      </c>
    </row>
    <row r="28" spans="1:15" s="29" customFormat="1" ht="18.600000000000001">
      <c r="A28" s="46" t="s">
        <v>3</v>
      </c>
      <c r="B28" s="6">
        <f>(D27-D26)/D26</f>
        <v>-6.4516129032258063E-2</v>
      </c>
      <c r="C28" s="15"/>
      <c r="D28" s="16"/>
      <c r="E28" s="17">
        <f>E27-E26</f>
        <v>-10500</v>
      </c>
      <c r="F28" s="17"/>
      <c r="G28" s="17"/>
      <c r="H28" s="17"/>
      <c r="I28" s="17"/>
      <c r="J28" s="17">
        <f>J27-J26</f>
        <v>-11198.996760000009</v>
      </c>
      <c r="K28" s="11"/>
    </row>
    <row r="29" spans="1:15" s="20" customFormat="1">
      <c r="A29" s="46">
        <v>44943</v>
      </c>
      <c r="B29" s="6" t="s">
        <v>5</v>
      </c>
      <c r="C29" s="5">
        <v>6000</v>
      </c>
      <c r="D29" s="67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3"/>
    </row>
    <row r="30" spans="1:15" s="18" customFormat="1" ht="15.6">
      <c r="A30" s="52">
        <v>44543</v>
      </c>
      <c r="B30" s="12" t="s">
        <v>0</v>
      </c>
      <c r="C30" s="9">
        <v>3000</v>
      </c>
      <c r="D30" s="43">
        <v>48.25</v>
      </c>
      <c r="E30" s="19">
        <f>C30*D30</f>
        <v>144750</v>
      </c>
      <c r="F30" s="19">
        <f>E30*0.002</f>
        <v>289.5</v>
      </c>
      <c r="G30" s="19">
        <f>E30*0.00006</f>
        <v>8.6850000000000005</v>
      </c>
      <c r="H30" s="19">
        <f>E30*0.00001</f>
        <v>1.4475</v>
      </c>
      <c r="I30" s="19">
        <f>(F30+G30+H30)*0.07</f>
        <v>20.974275000000002</v>
      </c>
      <c r="J30" s="19">
        <f>E30+F30+I30+G30+H30</f>
        <v>145070.60677499999</v>
      </c>
      <c r="K30" s="53"/>
      <c r="L30" s="54"/>
      <c r="M30" s="54"/>
      <c r="N30" s="54"/>
      <c r="O30" s="54"/>
    </row>
    <row r="31" spans="1:15">
      <c r="B31" s="3">
        <f>(D30-D29)/D29</f>
        <v>-0.25482625482625482</v>
      </c>
      <c r="C31" s="2">
        <f>SUM(C29:C30)</f>
        <v>9000</v>
      </c>
      <c r="D31" s="44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3"/>
      <c r="L31" s="54"/>
      <c r="M31" s="54"/>
      <c r="N31" s="55"/>
      <c r="O31" s="55"/>
    </row>
    <row r="32" spans="1:15" s="20" customFormat="1">
      <c r="A32" s="84"/>
      <c r="B32" s="6"/>
      <c r="C32" s="5"/>
      <c r="D32" s="67"/>
      <c r="E32" s="5"/>
      <c r="F32" s="5"/>
      <c r="G32" s="5"/>
      <c r="H32" s="5"/>
      <c r="I32" s="5"/>
      <c r="J32" s="5"/>
      <c r="L32" s="23"/>
    </row>
    <row r="33" spans="1:15" s="20" customFormat="1">
      <c r="A33" s="84"/>
      <c r="B33" s="6"/>
      <c r="C33" s="5"/>
      <c r="D33" s="67"/>
      <c r="E33" s="5"/>
      <c r="F33" s="5"/>
      <c r="G33" s="5"/>
      <c r="H33" s="5"/>
      <c r="I33" s="5"/>
      <c r="J33" s="5"/>
      <c r="L33" s="23"/>
    </row>
    <row r="34" spans="1:15" s="12" customFormat="1">
      <c r="A34" s="46">
        <v>44623</v>
      </c>
      <c r="B34" s="14" t="s">
        <v>0</v>
      </c>
      <c r="C34" s="15">
        <v>3000</v>
      </c>
      <c r="D34" s="65">
        <v>51.25</v>
      </c>
      <c r="E34" s="17">
        <f>C34*D34</f>
        <v>153750</v>
      </c>
      <c r="F34" s="17">
        <f>E34*0.002</f>
        <v>307.5</v>
      </c>
      <c r="G34" s="17">
        <f>E34*0.00006</f>
        <v>9.2249999999999996</v>
      </c>
      <c r="H34" s="17">
        <f>E34*0.00001</f>
        <v>1.5375000000000001</v>
      </c>
      <c r="I34" s="17">
        <f>(F34+G34+H34)*0.07</f>
        <v>22.278375000000004</v>
      </c>
      <c r="J34" s="17">
        <f>E34+F34+I34+G34+H34</f>
        <v>154090.54087500001</v>
      </c>
      <c r="K34" s="10"/>
      <c r="L34" s="11"/>
    </row>
    <row r="35" spans="1:15" s="12" customFormat="1">
      <c r="A35" s="46">
        <v>44865</v>
      </c>
      <c r="B35" s="14" t="s">
        <v>2</v>
      </c>
      <c r="C35" s="15">
        <f>C34</f>
        <v>3000</v>
      </c>
      <c r="D35" s="24">
        <v>43.5</v>
      </c>
      <c r="E35" s="16">
        <f>C35*D35</f>
        <v>130500</v>
      </c>
      <c r="F35" s="25">
        <f>E35*0.002</f>
        <v>261</v>
      </c>
      <c r="G35" s="24">
        <f>E35*0.000068</f>
        <v>8.8740000000000006</v>
      </c>
      <c r="H35" s="24">
        <f>E35*0.00001</f>
        <v>1.3050000000000002</v>
      </c>
      <c r="I35" s="24">
        <f>(F35+G35+H35)*0.07</f>
        <v>18.982530000000004</v>
      </c>
      <c r="J35" s="24">
        <f>E35-F35-G35-H35-I35</f>
        <v>130209.83847000002</v>
      </c>
    </row>
    <row r="36" spans="1:15" s="29" customFormat="1" ht="18.600000000000001">
      <c r="A36" s="46" t="s">
        <v>3</v>
      </c>
      <c r="B36" s="6">
        <f>(D35-D34)/D34</f>
        <v>-0.15121951219512195</v>
      </c>
      <c r="C36" s="15"/>
      <c r="D36" s="16"/>
      <c r="E36" s="17">
        <f>E35-E34</f>
        <v>-23250</v>
      </c>
      <c r="F36" s="17"/>
      <c r="G36" s="17"/>
      <c r="H36" s="17"/>
      <c r="I36" s="17"/>
      <c r="J36" s="17">
        <f>J35-J34</f>
        <v>-23880.702404999989</v>
      </c>
      <c r="K36" s="11"/>
    </row>
    <row r="37" spans="1:15">
      <c r="A37" s="47" t="s">
        <v>6</v>
      </c>
    </row>
    <row r="38" spans="1:15">
      <c r="A38" s="47">
        <v>44620</v>
      </c>
    </row>
    <row r="39" spans="1:15" s="18" customFormat="1" ht="15.6">
      <c r="A39" s="52">
        <v>44619</v>
      </c>
      <c r="B39" s="12" t="s">
        <v>0</v>
      </c>
      <c r="C39" s="15">
        <v>3000</v>
      </c>
      <c r="D39" s="43">
        <v>54.25</v>
      </c>
      <c r="E39" s="19">
        <f>C39*D39</f>
        <v>162750</v>
      </c>
      <c r="F39" s="19">
        <f>E39*0.002</f>
        <v>325.5</v>
      </c>
      <c r="G39" s="19">
        <f>E39*0.00006</f>
        <v>9.7650000000000006</v>
      </c>
      <c r="H39" s="19">
        <f>E39*0.00001</f>
        <v>1.6275000000000002</v>
      </c>
      <c r="I39" s="19">
        <f>(F39+G39+H39)*0.07</f>
        <v>23.582475000000002</v>
      </c>
      <c r="J39" s="19">
        <f>E39+F39+I39+G39+H39</f>
        <v>163110.47497500002</v>
      </c>
      <c r="K39" s="53"/>
      <c r="L39" s="54"/>
      <c r="M39" s="54"/>
      <c r="N39" s="54"/>
      <c r="O39" s="54"/>
    </row>
    <row r="40" spans="1:15" s="12" customFormat="1">
      <c r="A40" s="52">
        <v>44524</v>
      </c>
      <c r="B40" s="12" t="s">
        <v>2</v>
      </c>
      <c r="C40" s="9">
        <f>C39</f>
        <v>3000</v>
      </c>
      <c r="D40" s="24">
        <v>58</v>
      </c>
      <c r="E40" s="10">
        <f>C40*D40</f>
        <v>174000</v>
      </c>
      <c r="F40" s="33">
        <f>E40*0.002</f>
        <v>348</v>
      </c>
      <c r="G40" s="32">
        <f>E40*0.000068</f>
        <v>11.832000000000001</v>
      </c>
      <c r="H40" s="32">
        <f>E40*0.00001</f>
        <v>1.7400000000000002</v>
      </c>
      <c r="I40" s="32">
        <f>(F40+G40+H40)*0.07</f>
        <v>25.310040000000004</v>
      </c>
      <c r="J40" s="32">
        <f>E40-F40-G40-H40-I40</f>
        <v>173613.11796</v>
      </c>
    </row>
    <row r="41" spans="1:15" s="29" customFormat="1" ht="18.600000000000001">
      <c r="A41" s="52" t="s">
        <v>3</v>
      </c>
      <c r="B41" s="23">
        <f>(D40-D39)/D39</f>
        <v>6.9124423963133647E-2</v>
      </c>
      <c r="C41" s="9"/>
      <c r="D41" s="10"/>
      <c r="E41" s="19">
        <f>E40-E39</f>
        <v>11250</v>
      </c>
      <c r="F41" s="19"/>
      <c r="G41" s="19"/>
      <c r="H41" s="19"/>
      <c r="I41" s="19"/>
      <c r="J41" s="17">
        <f>J40-J39</f>
        <v>10502.642984999984</v>
      </c>
      <c r="K41" s="11"/>
    </row>
    <row r="42" spans="1:15" s="18" customFormat="1" ht="15.6">
      <c r="A42" s="46">
        <v>44578</v>
      </c>
      <c r="B42" s="12" t="s">
        <v>0</v>
      </c>
      <c r="C42" s="15">
        <v>1600</v>
      </c>
      <c r="D42" s="43">
        <v>59.25</v>
      </c>
      <c r="E42" s="19">
        <f>C42*D42</f>
        <v>94800</v>
      </c>
      <c r="F42" s="19">
        <f>E42*0.002</f>
        <v>189.6</v>
      </c>
      <c r="G42" s="19">
        <f>E42*0.00006</f>
        <v>5.6879999999999997</v>
      </c>
      <c r="H42" s="19">
        <f>E42*0.00001</f>
        <v>0.94800000000000006</v>
      </c>
      <c r="I42" s="19">
        <f>(F42+G42+H42)*0.07</f>
        <v>13.736520000000001</v>
      </c>
      <c r="J42" s="19">
        <f>E42+F42+I42+G42+H42</f>
        <v>95009.97252000001</v>
      </c>
      <c r="K42" s="53"/>
      <c r="L42" s="54"/>
      <c r="M42" s="54"/>
      <c r="N42" s="54"/>
      <c r="O42" s="54"/>
    </row>
    <row r="43" spans="1:15" s="12" customFormat="1">
      <c r="A43" s="52">
        <v>44524</v>
      </c>
      <c r="B43" s="12" t="s">
        <v>2</v>
      </c>
      <c r="C43" s="9">
        <f>C42</f>
        <v>1600</v>
      </c>
      <c r="D43" s="24">
        <v>58</v>
      </c>
      <c r="E43" s="10">
        <f>C43*D43</f>
        <v>92800</v>
      </c>
      <c r="F43" s="33">
        <f>E43*0.002</f>
        <v>185.6</v>
      </c>
      <c r="G43" s="32">
        <f>E43*0.000068</f>
        <v>6.3103999999999996</v>
      </c>
      <c r="H43" s="32">
        <f>E43*0.00001</f>
        <v>0.92800000000000005</v>
      </c>
      <c r="I43" s="32">
        <f>(F43+G43+H43)*0.07</f>
        <v>13.498688</v>
      </c>
      <c r="J43" s="32">
        <f>E43-F43-G43-H43-I43</f>
        <v>92593.662911999985</v>
      </c>
    </row>
    <row r="44" spans="1:15" s="29" customFormat="1" ht="18.600000000000001">
      <c r="A44" s="52" t="s">
        <v>3</v>
      </c>
      <c r="B44" s="23">
        <f>(D43-D42)/D42</f>
        <v>-2.1097046413502109E-2</v>
      </c>
      <c r="C44" s="9"/>
      <c r="D44" s="10"/>
      <c r="E44" s="19">
        <f>E43-E42</f>
        <v>-2000</v>
      </c>
      <c r="F44" s="19"/>
      <c r="G44" s="19"/>
      <c r="H44" s="19"/>
      <c r="I44" s="19"/>
      <c r="J44" s="17">
        <f>J43-J42</f>
        <v>-2416.309608000025</v>
      </c>
      <c r="K44" s="19"/>
    </row>
    <row r="45" spans="1:15" s="18" customFormat="1" ht="15.6">
      <c r="A45" s="52">
        <v>44295</v>
      </c>
      <c r="B45" s="12" t="s">
        <v>0</v>
      </c>
      <c r="C45" s="15">
        <v>1000</v>
      </c>
      <c r="D45" s="43">
        <v>66.75</v>
      </c>
      <c r="E45" s="19">
        <f>C45*D45</f>
        <v>66750</v>
      </c>
      <c r="F45" s="19">
        <f>E45*0.002</f>
        <v>133.5</v>
      </c>
      <c r="G45" s="19">
        <f>E45*0.00006</f>
        <v>4.0049999999999999</v>
      </c>
      <c r="H45" s="19">
        <f>E45*0.00001</f>
        <v>0.66750000000000009</v>
      </c>
      <c r="I45" s="19">
        <f>(F45+G45+H45)*0.07</f>
        <v>9.6720749999999995</v>
      </c>
      <c r="J45" s="19">
        <f>E45+F45+I45+G45+H45</f>
        <v>66897.844574999996</v>
      </c>
      <c r="K45" s="53"/>
      <c r="L45" s="54"/>
      <c r="M45" s="54"/>
      <c r="N45" s="54"/>
      <c r="O45" s="54"/>
    </row>
    <row r="46" spans="1:15" s="12" customFormat="1">
      <c r="A46" s="52">
        <v>44524</v>
      </c>
      <c r="B46" s="12" t="s">
        <v>2</v>
      </c>
      <c r="C46" s="9">
        <f>C45</f>
        <v>1000</v>
      </c>
      <c r="D46" s="32">
        <f>D43</f>
        <v>58</v>
      </c>
      <c r="E46" s="10">
        <f>C46*D46</f>
        <v>58000</v>
      </c>
      <c r="F46" s="33">
        <f>E46*0.002</f>
        <v>116</v>
      </c>
      <c r="G46" s="32">
        <f>E46*0.000068</f>
        <v>3.944</v>
      </c>
      <c r="H46" s="32">
        <f>E46*0.00001</f>
        <v>0.58000000000000007</v>
      </c>
      <c r="I46" s="32">
        <f>(F46+G46+H46)*0.07</f>
        <v>8.4366800000000008</v>
      </c>
      <c r="J46" s="32">
        <f>E46-F46-G46-H46-I46</f>
        <v>57871.039319999996</v>
      </c>
    </row>
    <row r="47" spans="1:15" s="29" customFormat="1" ht="18.600000000000001">
      <c r="A47" s="52" t="s">
        <v>3</v>
      </c>
      <c r="B47" s="23">
        <f>(D46-D45)/D45</f>
        <v>-0.13108614232209737</v>
      </c>
      <c r="C47" s="9"/>
      <c r="D47" s="10"/>
      <c r="E47" s="19">
        <f>E46-E45</f>
        <v>-8750</v>
      </c>
      <c r="F47" s="19"/>
      <c r="G47" s="19"/>
      <c r="H47" s="19"/>
      <c r="I47" s="19"/>
      <c r="J47" s="17">
        <f>J46-J45</f>
        <v>-9026.8052549999993</v>
      </c>
      <c r="K47" s="19"/>
    </row>
    <row r="48" spans="1:15" s="18" customFormat="1" ht="15.6">
      <c r="A48" s="52">
        <v>44274</v>
      </c>
      <c r="B48" s="12" t="s">
        <v>0</v>
      </c>
      <c r="C48" s="15">
        <v>2000</v>
      </c>
      <c r="D48" s="43">
        <v>27.25</v>
      </c>
      <c r="E48" s="19">
        <f>C48*D48</f>
        <v>54500</v>
      </c>
      <c r="F48" s="19">
        <f>E48*0.002</f>
        <v>109</v>
      </c>
      <c r="G48" s="19">
        <f>E48*0.00006</f>
        <v>3.27</v>
      </c>
      <c r="H48" s="19">
        <f>E48*0.00001</f>
        <v>0.54500000000000004</v>
      </c>
      <c r="I48" s="19">
        <f>(F48+G48+H48)*0.07</f>
        <v>7.897050000000001</v>
      </c>
      <c r="J48" s="19">
        <f>E48+F48+I48+G48+H48</f>
        <v>54620.712049999995</v>
      </c>
      <c r="K48" s="53"/>
      <c r="L48" s="54"/>
      <c r="M48" s="54"/>
      <c r="N48" s="54"/>
      <c r="O48" s="54"/>
    </row>
    <row r="49" spans="1:15" s="12" customFormat="1">
      <c r="A49" s="52">
        <v>44524</v>
      </c>
      <c r="B49" s="12" t="s">
        <v>2</v>
      </c>
      <c r="C49" s="9">
        <f>C48</f>
        <v>2000</v>
      </c>
      <c r="D49" s="32">
        <v>27.75</v>
      </c>
      <c r="E49" s="10">
        <f>C49*D49</f>
        <v>55500</v>
      </c>
      <c r="F49" s="33">
        <f>E49*0.002</f>
        <v>111</v>
      </c>
      <c r="G49" s="32">
        <f>E49*0.000068</f>
        <v>3.774</v>
      </c>
      <c r="H49" s="32">
        <f>E49*0.00001</f>
        <v>0.55500000000000005</v>
      </c>
      <c r="I49" s="32">
        <f>(F49+G49+H49)*0.07</f>
        <v>8.073030000000001</v>
      </c>
      <c r="J49" s="32">
        <f>E49-F49-G49-H49-I49</f>
        <v>55376.597970000003</v>
      </c>
    </row>
    <row r="50" spans="1:15" s="29" customFormat="1" ht="18.600000000000001">
      <c r="A50" s="52" t="s">
        <v>3</v>
      </c>
      <c r="B50" s="23">
        <f>(D49-D48)/D48</f>
        <v>1.834862385321101E-2</v>
      </c>
      <c r="C50" s="9"/>
      <c r="D50" s="10"/>
      <c r="E50" s="19">
        <f>E49-E48</f>
        <v>1000</v>
      </c>
      <c r="F50" s="19"/>
      <c r="G50" s="19"/>
      <c r="H50" s="19"/>
      <c r="I50" s="19"/>
      <c r="J50" s="17">
        <f>J49-J48</f>
        <v>755.8859200000079</v>
      </c>
      <c r="K50" s="19"/>
    </row>
    <row r="51" spans="1:15" s="18" customFormat="1" ht="15.6">
      <c r="A51" s="52">
        <v>44272</v>
      </c>
      <c r="B51" s="12" t="s">
        <v>0</v>
      </c>
      <c r="C51" s="15">
        <v>1400</v>
      </c>
      <c r="D51" s="43">
        <v>66.75</v>
      </c>
      <c r="E51" s="19">
        <f>C51*D51</f>
        <v>93450</v>
      </c>
      <c r="F51" s="19">
        <f>E51*0.002</f>
        <v>186.9</v>
      </c>
      <c r="G51" s="19">
        <f>E51*0.00006</f>
        <v>5.6070000000000002</v>
      </c>
      <c r="H51" s="19">
        <f>E51*0.00001</f>
        <v>0.93450000000000011</v>
      </c>
      <c r="I51" s="19">
        <f>(F51+G51+H51)*0.07</f>
        <v>13.540905000000002</v>
      </c>
      <c r="J51" s="19">
        <f>E51+F51+I51+G51+H51</f>
        <v>93656.982405000002</v>
      </c>
      <c r="K51" s="53"/>
      <c r="L51" s="54"/>
      <c r="M51" s="54"/>
      <c r="N51" s="54"/>
      <c r="O51" s="54"/>
    </row>
    <row r="52" spans="1:15" s="12" customFormat="1">
      <c r="A52" s="52">
        <v>44524</v>
      </c>
      <c r="B52" s="12" t="s">
        <v>2</v>
      </c>
      <c r="C52" s="9">
        <f>C51</f>
        <v>1400</v>
      </c>
      <c r="D52" s="32">
        <f>D43</f>
        <v>58</v>
      </c>
      <c r="E52" s="10">
        <f>C52*D52</f>
        <v>81200</v>
      </c>
      <c r="F52" s="33">
        <f>E52*0.002</f>
        <v>162.4</v>
      </c>
      <c r="G52" s="32">
        <f>E52*0.000068</f>
        <v>5.5216000000000003</v>
      </c>
      <c r="H52" s="32">
        <f>E52*0.00001</f>
        <v>0.81200000000000006</v>
      </c>
      <c r="I52" s="32">
        <f>(F52+G52+H52)*0.07</f>
        <v>11.811352000000003</v>
      </c>
      <c r="J52" s="32">
        <f>E52-F52-G52-H52-I52</f>
        <v>81019.455048000003</v>
      </c>
    </row>
    <row r="53" spans="1:15" s="29" customFormat="1" ht="18.600000000000001">
      <c r="A53" s="52" t="s">
        <v>3</v>
      </c>
      <c r="B53" s="23">
        <f>(D52-D51)/D51</f>
        <v>-0.13108614232209737</v>
      </c>
      <c r="C53" s="9"/>
      <c r="D53" s="10"/>
      <c r="E53" s="19">
        <f>E52-E51</f>
        <v>-12250</v>
      </c>
      <c r="F53" s="19"/>
      <c r="G53" s="19"/>
      <c r="H53" s="19"/>
      <c r="I53" s="19"/>
      <c r="J53" s="17">
        <f>J52-J51</f>
        <v>-12637.527356999999</v>
      </c>
      <c r="K53" s="19"/>
    </row>
    <row r="54" spans="1:15" s="18" customFormat="1" ht="15.6">
      <c r="A54" s="52">
        <v>44274</v>
      </c>
      <c r="B54" s="12" t="s">
        <v>0</v>
      </c>
      <c r="C54" s="9">
        <v>2000</v>
      </c>
      <c r="D54" s="43">
        <v>27.5</v>
      </c>
      <c r="E54" s="19">
        <f>C54*D54</f>
        <v>55000</v>
      </c>
      <c r="F54" s="19">
        <f>E54*0.002</f>
        <v>110</v>
      </c>
      <c r="G54" s="19">
        <f>E54*0.00006</f>
        <v>3.3000000000000003</v>
      </c>
      <c r="H54" s="19">
        <f>E54*0.00001</f>
        <v>0.55000000000000004</v>
      </c>
      <c r="I54" s="19">
        <f>(F54+G54+H54)*0.07</f>
        <v>7.9695</v>
      </c>
      <c r="J54" s="19">
        <f>E54+F54+I54+G54+H54</f>
        <v>55121.819500000005</v>
      </c>
      <c r="K54" s="53"/>
      <c r="L54" s="54"/>
      <c r="M54" s="54"/>
      <c r="N54" s="54"/>
      <c r="O54" s="54"/>
    </row>
    <row r="55" spans="1:15" s="12" customFormat="1">
      <c r="A55" s="52">
        <v>44524</v>
      </c>
      <c r="B55" s="12" t="s">
        <v>2</v>
      </c>
      <c r="C55" s="9">
        <f>C54</f>
        <v>2000</v>
      </c>
      <c r="D55" s="32">
        <v>28</v>
      </c>
      <c r="E55" s="10">
        <f>C55*D55</f>
        <v>56000</v>
      </c>
      <c r="F55" s="33">
        <f>E55*0.002</f>
        <v>112</v>
      </c>
      <c r="G55" s="32">
        <f>E55*0.000068</f>
        <v>3.8079999999999998</v>
      </c>
      <c r="H55" s="32">
        <f>E55*0.00001</f>
        <v>0.56000000000000005</v>
      </c>
      <c r="I55" s="32">
        <f>(F55+G55+H55)*0.07</f>
        <v>8.145760000000001</v>
      </c>
      <c r="J55" s="32">
        <f>E55-F55-G55-H55-I55</f>
        <v>55875.486240000006</v>
      </c>
    </row>
    <row r="56" spans="1:15" s="29" customFormat="1" ht="18.600000000000001">
      <c r="A56" s="52" t="s">
        <v>3</v>
      </c>
      <c r="B56" s="23">
        <f>(D55-D54)/D54</f>
        <v>1.8181818181818181E-2</v>
      </c>
      <c r="C56" s="9"/>
      <c r="D56" s="10"/>
      <c r="E56" s="19">
        <f>E55-E54</f>
        <v>1000</v>
      </c>
      <c r="F56" s="19"/>
      <c r="G56" s="19"/>
      <c r="H56" s="19"/>
      <c r="I56" s="19"/>
      <c r="J56" s="17">
        <f>J55-J54</f>
        <v>753.66674000000057</v>
      </c>
      <c r="K56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5"/>
  <sheetViews>
    <sheetView topLeftCell="A40" workbookViewId="0">
      <selection activeCell="D66" sqref="D66"/>
    </sheetView>
  </sheetViews>
  <sheetFormatPr defaultColWidth="8.88671875" defaultRowHeight="13.8"/>
  <cols>
    <col min="1" max="1" width="10.109375" style="40" customWidth="1"/>
    <col min="2" max="2" width="7.44140625" style="1" bestFit="1" customWidth="1"/>
    <col min="3" max="3" width="8.332031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15</v>
      </c>
    </row>
    <row r="2" spans="1:11" s="18" customFormat="1" ht="15.6">
      <c r="A2" s="13">
        <v>43350</v>
      </c>
      <c r="B2" s="14" t="s">
        <v>0</v>
      </c>
      <c r="C2" s="15">
        <v>10000</v>
      </c>
      <c r="D2" s="38">
        <v>14.8</v>
      </c>
      <c r="E2" s="17">
        <f>C2*D2</f>
        <v>148000</v>
      </c>
      <c r="F2" s="17">
        <f>E2*0.002</f>
        <v>296</v>
      </c>
      <c r="G2" s="17">
        <f>E2*0.00006</f>
        <v>8.8800000000000008</v>
      </c>
      <c r="H2" s="17">
        <f>E2*0.00001</f>
        <v>1.4800000000000002</v>
      </c>
      <c r="I2" s="17">
        <f>(F2+G2+H2)*0.07</f>
        <v>21.445200000000003</v>
      </c>
      <c r="J2" s="17">
        <f>E2+F2+I2+G2+H2</f>
        <v>148327.8052</v>
      </c>
    </row>
    <row r="3" spans="1:11" s="20" customFormat="1">
      <c r="A3" s="13">
        <v>43355</v>
      </c>
      <c r="B3" s="14" t="s">
        <v>0</v>
      </c>
      <c r="C3" s="15">
        <v>10000</v>
      </c>
      <c r="D3" s="38">
        <v>14.9</v>
      </c>
      <c r="E3" s="17">
        <f>C3*D3</f>
        <v>149000</v>
      </c>
      <c r="F3" s="17">
        <f>E3*0.002</f>
        <v>298</v>
      </c>
      <c r="G3" s="17">
        <f>E3*0.000068</f>
        <v>10.132</v>
      </c>
      <c r="H3" s="17">
        <f>E3*0.00001</f>
        <v>1.4900000000000002</v>
      </c>
      <c r="I3" s="17">
        <f>(F3+G3+H3)*0.07</f>
        <v>21.673540000000003</v>
      </c>
      <c r="J3" s="17">
        <f>E3+F3+I3+G3+H3</f>
        <v>149331.29553999999</v>
      </c>
    </row>
    <row r="4" spans="1:11" s="20" customFormat="1">
      <c r="A4" s="39"/>
      <c r="B4" s="4"/>
      <c r="C4" s="5">
        <f>SUM(C2:C3)</f>
        <v>20000</v>
      </c>
      <c r="D4" s="34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3"/>
    </row>
    <row r="5" spans="1:11" s="20" customFormat="1">
      <c r="A5" s="13">
        <v>43356</v>
      </c>
      <c r="B5" s="14" t="s">
        <v>0</v>
      </c>
      <c r="C5" s="15">
        <v>10000</v>
      </c>
      <c r="D5" s="38">
        <v>15</v>
      </c>
      <c r="E5" s="17">
        <f>C5*D5</f>
        <v>150000</v>
      </c>
      <c r="F5" s="17">
        <f>E5*0.002</f>
        <v>300</v>
      </c>
      <c r="G5" s="17">
        <f>E5*0.000068</f>
        <v>10.199999999999999</v>
      </c>
      <c r="H5" s="17">
        <f>E5*0.00001</f>
        <v>1.5000000000000002</v>
      </c>
      <c r="I5" s="17">
        <f>(F5+G5+H5)*0.07</f>
        <v>21.819000000000003</v>
      </c>
      <c r="J5" s="17">
        <f>E5+F5+I5+G5+H5</f>
        <v>150333.519</v>
      </c>
    </row>
    <row r="6" spans="1:11" s="20" customFormat="1">
      <c r="A6" s="39"/>
      <c r="B6" s="4"/>
      <c r="C6" s="5">
        <f>SUM(C4:C5)</f>
        <v>30000</v>
      </c>
      <c r="D6" s="34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3"/>
    </row>
    <row r="7" spans="1:11" s="20" customFormat="1">
      <c r="A7" s="13">
        <v>43502</v>
      </c>
      <c r="B7" s="14" t="s">
        <v>0</v>
      </c>
      <c r="C7" s="15">
        <v>10000</v>
      </c>
      <c r="D7" s="38">
        <v>15.1</v>
      </c>
      <c r="E7" s="17">
        <f>C7*D7</f>
        <v>151000</v>
      </c>
      <c r="F7" s="17">
        <f>E7*0.002</f>
        <v>302</v>
      </c>
      <c r="G7" s="17">
        <f>E7*0.000068</f>
        <v>10.268000000000001</v>
      </c>
      <c r="H7" s="17">
        <f>E7*0.00001</f>
        <v>1.5100000000000002</v>
      </c>
      <c r="I7" s="17">
        <f>(F7+G7+H7)*0.07</f>
        <v>21.964460000000003</v>
      </c>
      <c r="J7" s="17">
        <f>E7+F7+I7+G7+H7</f>
        <v>151335.74246000001</v>
      </c>
    </row>
    <row r="8" spans="1:11" s="20" customFormat="1">
      <c r="A8" s="39"/>
      <c r="B8" s="4"/>
      <c r="C8" s="5">
        <f>SUM(C6:C7)</f>
        <v>40000</v>
      </c>
      <c r="D8" s="34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3"/>
    </row>
    <row r="9" spans="1:11" s="12" customFormat="1">
      <c r="A9" s="13">
        <v>43528</v>
      </c>
      <c r="B9" s="14" t="s">
        <v>2</v>
      </c>
      <c r="C9" s="15">
        <f>C8</f>
        <v>40000</v>
      </c>
      <c r="D9" s="38">
        <v>15</v>
      </c>
      <c r="E9" s="16">
        <f>C9*D9</f>
        <v>600000</v>
      </c>
      <c r="F9" s="25">
        <f>E9*0.002</f>
        <v>1200</v>
      </c>
      <c r="G9" s="24">
        <f>E9*0.000068</f>
        <v>40.799999999999997</v>
      </c>
      <c r="H9" s="24">
        <f>E9*0.00001</f>
        <v>6.0000000000000009</v>
      </c>
      <c r="I9" s="24">
        <f>(F9+G9+H9)*0.07</f>
        <v>87.27600000000001</v>
      </c>
      <c r="J9" s="24">
        <f>E9-F9-G9-H9-I9</f>
        <v>598665.924</v>
      </c>
      <c r="K9" s="14"/>
    </row>
    <row r="10" spans="1:11" s="29" customFormat="1" ht="18.600000000000001">
      <c r="A10" s="26">
        <f>DAYS360(A2,A9)</f>
        <v>177</v>
      </c>
      <c r="B10" s="14"/>
      <c r="C10" s="15"/>
      <c r="D10" s="38"/>
      <c r="E10" s="17">
        <f>E9-E8</f>
        <v>2000</v>
      </c>
      <c r="F10" s="17"/>
      <c r="G10" s="17"/>
      <c r="H10" s="17"/>
      <c r="I10" s="17"/>
      <c r="J10" s="17">
        <f>J9-J8</f>
        <v>-662.43819999997504</v>
      </c>
      <c r="K10" s="28"/>
    </row>
    <row r="11" spans="1:11" s="20" customFormat="1">
      <c r="A11" s="13">
        <v>43600</v>
      </c>
      <c r="B11" s="14" t="s">
        <v>0</v>
      </c>
      <c r="C11" s="68">
        <v>40000</v>
      </c>
      <c r="D11" s="38">
        <v>16.600000000000001</v>
      </c>
      <c r="E11" s="17">
        <f>C11*D11</f>
        <v>664000</v>
      </c>
      <c r="F11" s="17">
        <f>E11*0.002</f>
        <v>1328</v>
      </c>
      <c r="G11" s="17">
        <f>E11*0.000068</f>
        <v>45.152000000000001</v>
      </c>
      <c r="H11" s="17">
        <f>E11*0.00001</f>
        <v>6.6400000000000006</v>
      </c>
      <c r="I11" s="17">
        <f>(F11+G11+H11)*0.07</f>
        <v>96.58544000000002</v>
      </c>
      <c r="J11" s="17">
        <f>E11+F11+I11+G11+H11</f>
        <v>665476.37744000007</v>
      </c>
    </row>
    <row r="12" spans="1:11" s="20" customFormat="1">
      <c r="A12" s="13">
        <v>43630</v>
      </c>
      <c r="B12" s="14" t="s">
        <v>0</v>
      </c>
      <c r="C12" s="15">
        <v>10000</v>
      </c>
      <c r="D12" s="38">
        <v>16.600000000000001</v>
      </c>
      <c r="E12" s="17">
        <f>C12*D12</f>
        <v>166000</v>
      </c>
      <c r="F12" s="17">
        <f>E12*0.002</f>
        <v>332</v>
      </c>
      <c r="G12" s="17">
        <f>E12*0.000068</f>
        <v>11.288</v>
      </c>
      <c r="H12" s="17">
        <f>E12*0.00001</f>
        <v>1.6600000000000001</v>
      </c>
      <c r="I12" s="17">
        <f>(F12+G12+H12)*0.07</f>
        <v>24.146360000000005</v>
      </c>
      <c r="J12" s="17">
        <f>E12+F12+I12+G12+H12</f>
        <v>166369.09436000002</v>
      </c>
    </row>
    <row r="13" spans="1:11" s="20" customFormat="1">
      <c r="A13" s="39"/>
      <c r="B13" s="4"/>
      <c r="C13" s="5">
        <f>SUM(C11:C12)</f>
        <v>50000</v>
      </c>
      <c r="D13" s="34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3"/>
    </row>
    <row r="14" spans="1:11" s="20" customFormat="1">
      <c r="A14" s="13">
        <v>43600</v>
      </c>
      <c r="B14" s="14" t="s">
        <v>16</v>
      </c>
      <c r="C14" s="15">
        <v>40000</v>
      </c>
      <c r="D14" s="38">
        <v>16.600000000000001</v>
      </c>
      <c r="E14" s="17">
        <f>C14*D14</f>
        <v>664000</v>
      </c>
      <c r="F14" s="17">
        <f>E14*0.002</f>
        <v>1328</v>
      </c>
      <c r="G14" s="17">
        <f>E14*0.000068</f>
        <v>45.152000000000001</v>
      </c>
      <c r="H14" s="17">
        <f>E14*0.00001</f>
        <v>6.6400000000000006</v>
      </c>
      <c r="I14" s="17">
        <f>(F14+G14+H14)*0.07</f>
        <v>96.58544000000002</v>
      </c>
      <c r="J14" s="17">
        <f>E14+F14+I14+G14+H14</f>
        <v>665476.37744000007</v>
      </c>
    </row>
    <row r="15" spans="1:11" s="20" customFormat="1">
      <c r="A15" s="13">
        <v>43670</v>
      </c>
      <c r="B15" s="14" t="s">
        <v>0</v>
      </c>
      <c r="C15" s="68">
        <v>7000</v>
      </c>
      <c r="D15" s="38">
        <v>17.100000000000001</v>
      </c>
      <c r="E15" s="17">
        <f>C15*D15</f>
        <v>119700.00000000001</v>
      </c>
      <c r="F15" s="17">
        <f>E15*0.002</f>
        <v>239.40000000000003</v>
      </c>
      <c r="G15" s="17">
        <f>E15*0.000068</f>
        <v>8.1396000000000015</v>
      </c>
      <c r="H15" s="17">
        <f>E15*0.00001</f>
        <v>1.1970000000000003</v>
      </c>
      <c r="I15" s="17">
        <f>(F15+G15+H15)*0.07</f>
        <v>17.411562000000004</v>
      </c>
      <c r="J15" s="17">
        <f>E15+F15+I15+G15+H15</f>
        <v>119966.148162</v>
      </c>
    </row>
    <row r="16" spans="1:11" s="20" customFormat="1">
      <c r="A16" s="39"/>
      <c r="B16" s="4"/>
      <c r="C16" s="5">
        <f>SUM(C14:C15)</f>
        <v>47000</v>
      </c>
      <c r="D16" s="34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3"/>
    </row>
    <row r="17" spans="1:11" s="20" customFormat="1">
      <c r="A17" s="13">
        <v>43710</v>
      </c>
      <c r="B17" s="14" t="s">
        <v>0</v>
      </c>
      <c r="C17" s="68">
        <v>5000</v>
      </c>
      <c r="D17" s="38">
        <v>15.9</v>
      </c>
      <c r="E17" s="17">
        <f>C17*D17</f>
        <v>79500</v>
      </c>
      <c r="F17" s="17">
        <v>0</v>
      </c>
      <c r="G17" s="17">
        <v>0</v>
      </c>
      <c r="H17" s="17">
        <v>0</v>
      </c>
      <c r="I17" s="17">
        <f>(F17+G17+H17)*0.07</f>
        <v>0</v>
      </c>
      <c r="J17" s="17">
        <f>E17+F17+I17+G17+H17</f>
        <v>79500</v>
      </c>
    </row>
    <row r="18" spans="1:11" s="20" customFormat="1">
      <c r="A18" s="39"/>
      <c r="B18" s="4"/>
      <c r="C18" s="5">
        <f>SUM(C16:C17)</f>
        <v>52000</v>
      </c>
      <c r="D18" s="34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3"/>
    </row>
    <row r="19" spans="1:11" s="20" customFormat="1">
      <c r="A19" s="7">
        <v>43710</v>
      </c>
      <c r="B19" s="12" t="s">
        <v>0</v>
      </c>
      <c r="C19" s="69">
        <v>8000</v>
      </c>
      <c r="D19" s="43">
        <v>16.600000000000001</v>
      </c>
      <c r="E19" s="19">
        <f>C19*D19</f>
        <v>132800</v>
      </c>
      <c r="F19" s="19">
        <v>0</v>
      </c>
      <c r="G19" s="19">
        <v>0</v>
      </c>
      <c r="H19" s="19">
        <v>0</v>
      </c>
      <c r="I19" s="19">
        <f>(F19+G19+H19)*0.07</f>
        <v>0</v>
      </c>
      <c r="J19" s="19">
        <f>E19+F19+I19+G19+H19</f>
        <v>132800</v>
      </c>
    </row>
    <row r="20" spans="1:11" s="20" customFormat="1">
      <c r="A20" s="41"/>
      <c r="C20" s="21">
        <f>SUM(C18:C19)</f>
        <v>60000</v>
      </c>
      <c r="D20" s="31">
        <f>E20/C20</f>
        <v>16.600000000000001</v>
      </c>
      <c r="E20" s="21">
        <f t="shared" ref="E20:J20" si="6">SUM(E18:E19)</f>
        <v>996000</v>
      </c>
      <c r="F20" s="21">
        <f t="shared" si="6"/>
        <v>1567.4</v>
      </c>
      <c r="G20" s="21">
        <f t="shared" si="6"/>
        <v>53.291600000000003</v>
      </c>
      <c r="H20" s="21">
        <f t="shared" si="6"/>
        <v>7.8370000000000006</v>
      </c>
      <c r="I20" s="21">
        <f t="shared" si="6"/>
        <v>113.99700200000002</v>
      </c>
      <c r="J20" s="21">
        <f t="shared" si="6"/>
        <v>997742.52560200007</v>
      </c>
      <c r="K20" s="23"/>
    </row>
    <row r="21" spans="1:11" s="20" customFormat="1">
      <c r="A21" s="13">
        <v>44106</v>
      </c>
      <c r="B21" s="14" t="s">
        <v>5</v>
      </c>
      <c r="C21" s="15">
        <v>60000</v>
      </c>
      <c r="D21" s="38">
        <v>16.399999999999999</v>
      </c>
      <c r="E21" s="17">
        <f>C21*D21</f>
        <v>983999.99999999988</v>
      </c>
      <c r="F21" s="17">
        <v>0</v>
      </c>
      <c r="G21" s="17">
        <v>0</v>
      </c>
      <c r="H21" s="17">
        <v>0</v>
      </c>
      <c r="I21" s="17">
        <f>(F21+G21+H21)*0.07</f>
        <v>0</v>
      </c>
      <c r="J21" s="17">
        <f>E21+F21+I21+G21+H21</f>
        <v>983999.99999999988</v>
      </c>
    </row>
    <row r="22" spans="1:11" s="20" customFormat="1">
      <c r="A22" s="13">
        <v>44113</v>
      </c>
      <c r="B22" s="14" t="s">
        <v>0</v>
      </c>
      <c r="C22" s="15">
        <v>2000</v>
      </c>
      <c r="D22" s="38">
        <v>13.3</v>
      </c>
      <c r="E22" s="17">
        <f>C22*D22</f>
        <v>26600</v>
      </c>
      <c r="F22" s="17">
        <f>E22*0.002</f>
        <v>53.2</v>
      </c>
      <c r="G22" s="17">
        <f>E22*0.000068</f>
        <v>1.8088</v>
      </c>
      <c r="H22" s="17">
        <f>E22*0.00001</f>
        <v>0.26600000000000001</v>
      </c>
      <c r="I22" s="17">
        <f>(F22+G22+H22)*0.07</f>
        <v>3.8692360000000003</v>
      </c>
      <c r="J22" s="17">
        <f>E22+F22+I22+G22+H22</f>
        <v>26659.144035999998</v>
      </c>
    </row>
    <row r="23" spans="1:11" s="20" customFormat="1">
      <c r="A23" s="39"/>
      <c r="B23" s="4"/>
      <c r="C23" s="5">
        <f>SUM(C21:C22)</f>
        <v>62000</v>
      </c>
      <c r="D23" s="34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3"/>
    </row>
    <row r="24" spans="1:11" s="20" customFormat="1">
      <c r="A24" s="13">
        <v>44124</v>
      </c>
      <c r="B24" s="14" t="s">
        <v>0</v>
      </c>
      <c r="C24" s="15">
        <v>8000</v>
      </c>
      <c r="D24" s="38">
        <v>12.8</v>
      </c>
      <c r="E24" s="17">
        <f>C24*D24</f>
        <v>102400</v>
      </c>
      <c r="F24" s="17">
        <f>E24*0.002</f>
        <v>204.8</v>
      </c>
      <c r="G24" s="17">
        <f>E24*0.000068</f>
        <v>6.9631999999999996</v>
      </c>
      <c r="H24" s="17">
        <f>E24*0.00001</f>
        <v>1.024</v>
      </c>
      <c r="I24" s="17">
        <f>(F24+G24+H24)*0.07</f>
        <v>14.895104000000002</v>
      </c>
      <c r="J24" s="17">
        <f>E24+F24+I24+G24+H24</f>
        <v>102627.682304</v>
      </c>
    </row>
    <row r="25" spans="1:11" s="20" customFormat="1">
      <c r="A25" s="39"/>
      <c r="B25" s="4"/>
      <c r="C25" s="5">
        <f>SUM(C23:C24)</f>
        <v>70000</v>
      </c>
      <c r="D25" s="34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3"/>
    </row>
    <row r="26" spans="1:11" s="20" customFormat="1">
      <c r="A26" s="13">
        <v>44244</v>
      </c>
      <c r="B26" s="14" t="s">
        <v>0</v>
      </c>
      <c r="C26" s="15">
        <v>10000</v>
      </c>
      <c r="D26" s="38">
        <v>12.7</v>
      </c>
      <c r="E26" s="17">
        <f>C26*D26</f>
        <v>127000</v>
      </c>
      <c r="F26" s="17">
        <f>E26*0.002</f>
        <v>254</v>
      </c>
      <c r="G26" s="17">
        <f>E26*0.000068</f>
        <v>8.6359999999999992</v>
      </c>
      <c r="H26" s="17">
        <f>E26*0.00001</f>
        <v>1.27</v>
      </c>
      <c r="I26" s="17">
        <f>(F26+G26+H26)*0.07</f>
        <v>18.473420000000001</v>
      </c>
      <c r="J26" s="17">
        <f>E26+F26+I26+G26+H26</f>
        <v>127282.37942</v>
      </c>
    </row>
    <row r="27" spans="1:11" s="20" customFormat="1">
      <c r="A27" s="39"/>
      <c r="B27" s="4"/>
      <c r="C27" s="5">
        <f>SUM(C25:C26)</f>
        <v>80000</v>
      </c>
      <c r="D27" s="34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3"/>
    </row>
    <row r="28" spans="1:11" s="20" customFormat="1">
      <c r="A28" s="13">
        <v>44257</v>
      </c>
      <c r="B28" s="14" t="s">
        <v>0</v>
      </c>
      <c r="C28" s="15">
        <v>10000</v>
      </c>
      <c r="D28" s="38">
        <v>11.6</v>
      </c>
      <c r="E28" s="17">
        <f>C28*D28</f>
        <v>116000</v>
      </c>
      <c r="F28" s="17">
        <f>E28*0.002</f>
        <v>232</v>
      </c>
      <c r="G28" s="17">
        <f>E28*0.000068</f>
        <v>7.8879999999999999</v>
      </c>
      <c r="H28" s="17">
        <f>E28*0.00001</f>
        <v>1.1600000000000001</v>
      </c>
      <c r="I28" s="17">
        <f>(F28+G28+H28)*0.07</f>
        <v>16.873360000000002</v>
      </c>
      <c r="J28" s="17">
        <f>E28+F28+I28+G28+H28</f>
        <v>116257.92136000001</v>
      </c>
    </row>
    <row r="29" spans="1:11" s="20" customFormat="1">
      <c r="A29" s="39"/>
      <c r="B29" s="4"/>
      <c r="C29" s="5">
        <f>SUM(C27:C28)</f>
        <v>90000</v>
      </c>
      <c r="D29" s="34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3"/>
    </row>
    <row r="30" spans="1:11" s="20" customFormat="1">
      <c r="A30" s="13">
        <v>44260</v>
      </c>
      <c r="B30" s="14" t="s">
        <v>0</v>
      </c>
      <c r="C30" s="15">
        <v>10000</v>
      </c>
      <c r="D30" s="38">
        <v>11.4</v>
      </c>
      <c r="E30" s="17">
        <f>C30*D30</f>
        <v>114000</v>
      </c>
      <c r="F30" s="17">
        <f>E30*0.002</f>
        <v>228</v>
      </c>
      <c r="G30" s="17">
        <f>E30*0.000068</f>
        <v>7.7519999999999998</v>
      </c>
      <c r="H30" s="17">
        <f>E30*0.00001</f>
        <v>1.1400000000000001</v>
      </c>
      <c r="I30" s="17">
        <f>(F30+G30+H30)*0.07</f>
        <v>16.582440000000002</v>
      </c>
      <c r="J30" s="17">
        <f>E30+F30+I30+G30+H30</f>
        <v>114253.47443999999</v>
      </c>
    </row>
    <row r="31" spans="1:11" s="20" customFormat="1">
      <c r="A31" s="39"/>
      <c r="B31" s="4"/>
      <c r="C31" s="5">
        <f>SUM(C29:C30)</f>
        <v>100000</v>
      </c>
      <c r="D31" s="34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3"/>
    </row>
    <row r="32" spans="1:11" s="20" customFormat="1">
      <c r="A32" s="39">
        <v>44351</v>
      </c>
      <c r="B32" s="4" t="s">
        <v>5</v>
      </c>
      <c r="C32" s="5">
        <v>80000</v>
      </c>
      <c r="D32" s="34">
        <v>14.7</v>
      </c>
      <c r="E32" s="17">
        <f t="shared" ref="E32:E40" si="12">C32*D32</f>
        <v>1176000</v>
      </c>
      <c r="F32" s="17">
        <f t="shared" ref="F32:F40" si="13">E32*0.002</f>
        <v>2352</v>
      </c>
      <c r="G32" s="17">
        <f t="shared" ref="G32:G40" si="14">E32*0.000068</f>
        <v>79.968000000000004</v>
      </c>
      <c r="H32" s="17">
        <f t="shared" ref="H32:H40" si="15">E32*0.00001</f>
        <v>11.760000000000002</v>
      </c>
      <c r="I32" s="17">
        <f t="shared" ref="I32:I40" si="16">(F32+G32+H32)*0.07</f>
        <v>171.06096000000002</v>
      </c>
      <c r="J32" s="17">
        <f>E32+F32+I32+G32+H32</f>
        <v>1178614.78896</v>
      </c>
      <c r="K32" s="23"/>
    </row>
    <row r="33" spans="1:11" s="20" customFormat="1">
      <c r="A33" s="39">
        <v>44355</v>
      </c>
      <c r="B33" s="4" t="s">
        <v>5</v>
      </c>
      <c r="C33" s="5">
        <v>70000</v>
      </c>
      <c r="D33" s="34">
        <v>14.7</v>
      </c>
      <c r="E33" s="17">
        <f t="shared" si="12"/>
        <v>1029000</v>
      </c>
      <c r="F33" s="17">
        <f t="shared" si="13"/>
        <v>2058</v>
      </c>
      <c r="G33" s="17">
        <f t="shared" si="14"/>
        <v>69.971999999999994</v>
      </c>
      <c r="H33" s="17">
        <f t="shared" si="15"/>
        <v>10.290000000000001</v>
      </c>
      <c r="I33" s="17">
        <f t="shared" si="16"/>
        <v>149.67834000000002</v>
      </c>
      <c r="J33" s="17">
        <f>E33+F33+I33+G33+H33</f>
        <v>1031287.94034</v>
      </c>
      <c r="K33" s="23"/>
    </row>
    <row r="34" spans="1:11" s="20" customFormat="1">
      <c r="A34" s="39">
        <v>44356</v>
      </c>
      <c r="B34" s="4" t="s">
        <v>5</v>
      </c>
      <c r="C34" s="5">
        <v>60000</v>
      </c>
      <c r="D34" s="34">
        <v>14.7</v>
      </c>
      <c r="E34" s="17">
        <f t="shared" si="12"/>
        <v>882000</v>
      </c>
      <c r="F34" s="17">
        <f t="shared" si="13"/>
        <v>1764</v>
      </c>
      <c r="G34" s="17">
        <f t="shared" si="14"/>
        <v>59.975999999999999</v>
      </c>
      <c r="H34" s="17">
        <f t="shared" si="15"/>
        <v>8.82</v>
      </c>
      <c r="I34" s="17">
        <f t="shared" si="16"/>
        <v>128.29572000000002</v>
      </c>
      <c r="J34" s="17">
        <f>E34+F34+I34+G34+H34</f>
        <v>883961.09172000003</v>
      </c>
      <c r="K34" s="23"/>
    </row>
    <row r="35" spans="1:11" s="12" customFormat="1">
      <c r="A35" s="13">
        <v>44610</v>
      </c>
      <c r="B35" s="14" t="s">
        <v>2</v>
      </c>
      <c r="C35" s="15">
        <v>10000</v>
      </c>
      <c r="D35" s="24">
        <v>14.3</v>
      </c>
      <c r="E35" s="16">
        <f t="shared" si="12"/>
        <v>143000</v>
      </c>
      <c r="F35" s="25">
        <f t="shared" si="13"/>
        <v>286</v>
      </c>
      <c r="G35" s="24">
        <f t="shared" si="14"/>
        <v>9.7240000000000002</v>
      </c>
      <c r="H35" s="24">
        <f t="shared" si="15"/>
        <v>1.4300000000000002</v>
      </c>
      <c r="I35" s="24">
        <f t="shared" si="16"/>
        <v>20.800780000000003</v>
      </c>
      <c r="J35" s="24">
        <f>E35-F35-G35-H35-I35</f>
        <v>142682.04522000003</v>
      </c>
    </row>
    <row r="36" spans="1:11" s="29" customFormat="1" ht="18.600000000000001">
      <c r="A36" s="13">
        <v>44610</v>
      </c>
      <c r="B36" s="14" t="s">
        <v>5</v>
      </c>
      <c r="C36" s="15">
        <f>C34-C35</f>
        <v>50000</v>
      </c>
      <c r="D36" s="16">
        <v>14.7</v>
      </c>
      <c r="E36" s="17">
        <f t="shared" si="12"/>
        <v>735000</v>
      </c>
      <c r="F36" s="17">
        <f t="shared" si="13"/>
        <v>1470</v>
      </c>
      <c r="G36" s="17">
        <f t="shared" si="14"/>
        <v>49.98</v>
      </c>
      <c r="H36" s="17">
        <f t="shared" si="15"/>
        <v>7.3500000000000005</v>
      </c>
      <c r="I36" s="17">
        <f t="shared" si="16"/>
        <v>106.9131</v>
      </c>
      <c r="J36" s="17">
        <f>E36+F36+I36+G36+H36</f>
        <v>736634.24309999996</v>
      </c>
      <c r="K36" s="11"/>
    </row>
    <row r="37" spans="1:11" s="12" customFormat="1">
      <c r="A37" s="13">
        <v>44725</v>
      </c>
      <c r="B37" s="14" t="s">
        <v>2</v>
      </c>
      <c r="C37" s="15">
        <v>10000</v>
      </c>
      <c r="D37" s="24">
        <v>13.5</v>
      </c>
      <c r="E37" s="16">
        <f t="shared" si="12"/>
        <v>135000</v>
      </c>
      <c r="F37" s="25">
        <f t="shared" si="13"/>
        <v>270</v>
      </c>
      <c r="G37" s="24">
        <f t="shared" si="14"/>
        <v>9.18</v>
      </c>
      <c r="H37" s="24">
        <f t="shared" si="15"/>
        <v>1.35</v>
      </c>
      <c r="I37" s="24">
        <f t="shared" si="16"/>
        <v>19.637100000000004</v>
      </c>
      <c r="J37" s="24">
        <f>E37-F37-G37-H37-I37</f>
        <v>134699.83290000001</v>
      </c>
    </row>
    <row r="38" spans="1:11" s="29" customFormat="1" ht="18.600000000000001">
      <c r="A38" s="13">
        <v>44610</v>
      </c>
      <c r="B38" s="14" t="s">
        <v>5</v>
      </c>
      <c r="C38" s="15">
        <f>C36-C37</f>
        <v>40000</v>
      </c>
      <c r="D38" s="16">
        <v>14.7</v>
      </c>
      <c r="E38" s="17">
        <f t="shared" si="12"/>
        <v>588000</v>
      </c>
      <c r="F38" s="17">
        <f t="shared" si="13"/>
        <v>1176</v>
      </c>
      <c r="G38" s="17">
        <f t="shared" si="14"/>
        <v>39.984000000000002</v>
      </c>
      <c r="H38" s="17">
        <f t="shared" si="15"/>
        <v>5.8800000000000008</v>
      </c>
      <c r="I38" s="17">
        <f t="shared" si="16"/>
        <v>85.530480000000011</v>
      </c>
      <c r="J38" s="17">
        <f>E38+F38+I38+G38+H38</f>
        <v>589307.39448000002</v>
      </c>
      <c r="K38" s="11"/>
    </row>
    <row r="39" spans="1:11" s="20" customFormat="1">
      <c r="A39" s="13">
        <v>44113</v>
      </c>
      <c r="B39" s="14" t="s">
        <v>0</v>
      </c>
      <c r="C39" s="15">
        <v>10000</v>
      </c>
      <c r="D39" s="38">
        <v>14.7</v>
      </c>
      <c r="E39" s="17">
        <f t="shared" si="12"/>
        <v>147000</v>
      </c>
      <c r="F39" s="17">
        <f t="shared" si="13"/>
        <v>294</v>
      </c>
      <c r="G39" s="17">
        <f t="shared" si="14"/>
        <v>9.9960000000000004</v>
      </c>
      <c r="H39" s="17">
        <f t="shared" si="15"/>
        <v>1.4700000000000002</v>
      </c>
      <c r="I39" s="17">
        <f t="shared" si="16"/>
        <v>21.382620000000003</v>
      </c>
      <c r="J39" s="17">
        <f>E39+F39+I39+G39+H39</f>
        <v>147326.84862</v>
      </c>
    </row>
    <row r="40" spans="1:11" s="12" customFormat="1">
      <c r="A40" s="13">
        <v>44992</v>
      </c>
      <c r="B40" s="14" t="s">
        <v>2</v>
      </c>
      <c r="C40" s="15">
        <f>C39</f>
        <v>10000</v>
      </c>
      <c r="D40" s="24">
        <v>13.3</v>
      </c>
      <c r="E40" s="16">
        <f t="shared" si="12"/>
        <v>133000</v>
      </c>
      <c r="F40" s="25">
        <f t="shared" si="13"/>
        <v>266</v>
      </c>
      <c r="G40" s="24">
        <f t="shared" si="14"/>
        <v>9.0440000000000005</v>
      </c>
      <c r="H40" s="24">
        <f t="shared" si="15"/>
        <v>1.33</v>
      </c>
      <c r="I40" s="24">
        <f t="shared" si="16"/>
        <v>19.34618</v>
      </c>
      <c r="J40" s="24">
        <f>E40-F40-G40-H40-I40</f>
        <v>132704.27982000003</v>
      </c>
    </row>
    <row r="41" spans="1:11" s="29" customFormat="1" ht="18.600000000000001">
      <c r="A41" s="13" t="s">
        <v>3</v>
      </c>
      <c r="B41" s="14"/>
      <c r="C41" s="15"/>
      <c r="D41" s="16"/>
      <c r="E41" s="17">
        <f>E40-E39</f>
        <v>-14000</v>
      </c>
      <c r="F41" s="17"/>
      <c r="G41" s="17"/>
      <c r="H41" s="17"/>
      <c r="I41" s="17"/>
      <c r="J41" s="17">
        <f>J40-J39</f>
        <v>-14622.568799999979</v>
      </c>
      <c r="K41" s="11"/>
    </row>
    <row r="42" spans="1:11" s="29" customFormat="1" ht="18.600000000000001">
      <c r="A42" s="13">
        <v>44992</v>
      </c>
      <c r="B42" s="14" t="s">
        <v>5</v>
      </c>
      <c r="C42" s="15">
        <v>30000</v>
      </c>
      <c r="D42" s="16">
        <v>14.7</v>
      </c>
      <c r="E42" s="17">
        <f>C42*D42</f>
        <v>441000</v>
      </c>
      <c r="F42" s="17">
        <f>E42*0.002</f>
        <v>882</v>
      </c>
      <c r="G42" s="17">
        <f>E42*0.000068</f>
        <v>29.988</v>
      </c>
      <c r="H42" s="17">
        <f>E42*0.00001</f>
        <v>4.41</v>
      </c>
      <c r="I42" s="17">
        <f>(F42+G42+H42)*0.07</f>
        <v>64.147860000000009</v>
      </c>
      <c r="J42" s="17">
        <f>E42+F42+I42+G42+H42</f>
        <v>441980.54586000001</v>
      </c>
      <c r="K42" s="11"/>
    </row>
    <row r="43" spans="1:11" s="20" customFormat="1">
      <c r="A43" s="13">
        <v>45100</v>
      </c>
      <c r="B43" s="14" t="s">
        <v>0</v>
      </c>
      <c r="C43" s="15">
        <v>2000</v>
      </c>
      <c r="D43" s="38">
        <v>10.6</v>
      </c>
      <c r="E43" s="17">
        <f>C43*D43</f>
        <v>21200</v>
      </c>
      <c r="F43" s="17">
        <f>E43*0.002</f>
        <v>42.4</v>
      </c>
      <c r="G43" s="17">
        <f>E43*0.000068</f>
        <v>1.4416</v>
      </c>
      <c r="H43" s="17">
        <f>E43*0.00001</f>
        <v>0.21200000000000002</v>
      </c>
      <c r="I43" s="17">
        <f>(F43+G43+H43)*0.07</f>
        <v>3.0837520000000005</v>
      </c>
      <c r="J43" s="17">
        <f>E43+F43+I43+G43+H43</f>
        <v>21247.137351999998</v>
      </c>
    </row>
    <row r="44" spans="1:11" s="20" customFormat="1">
      <c r="A44" s="39"/>
      <c r="B44" s="82">
        <f>(D43-D42)/D42</f>
        <v>-0.27891156462585032</v>
      </c>
      <c r="C44" s="5">
        <f>SUM(C42:C43)</f>
        <v>32000</v>
      </c>
      <c r="D44" s="34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3"/>
    </row>
    <row r="45" spans="1:11" s="12" customFormat="1">
      <c r="A45" s="13">
        <v>45106</v>
      </c>
      <c r="B45" s="14" t="s">
        <v>2</v>
      </c>
      <c r="C45" s="15">
        <v>2000</v>
      </c>
      <c r="D45" s="24">
        <v>11.2</v>
      </c>
      <c r="E45" s="16">
        <f>C45*D45</f>
        <v>22400</v>
      </c>
      <c r="F45" s="25">
        <f>E45*0.002</f>
        <v>44.800000000000004</v>
      </c>
      <c r="G45" s="24">
        <f>E45*0.000068</f>
        <v>1.5231999999999999</v>
      </c>
      <c r="H45" s="24">
        <f>E45*0.00001</f>
        <v>0.224</v>
      </c>
      <c r="I45" s="24">
        <f>(F45+G45+H45)*0.07</f>
        <v>3.2583040000000008</v>
      </c>
      <c r="J45" s="24">
        <f>E45-F45-G45-H45-I45</f>
        <v>22350.194496000004</v>
      </c>
    </row>
    <row r="46" spans="1:11" s="29" customFormat="1" ht="18.600000000000001">
      <c r="A46" s="13">
        <v>44992</v>
      </c>
      <c r="B46" s="14" t="s">
        <v>5</v>
      </c>
      <c r="C46" s="15">
        <v>30000</v>
      </c>
      <c r="D46" s="16">
        <v>14.7</v>
      </c>
      <c r="E46" s="17">
        <f>C46*D46</f>
        <v>441000</v>
      </c>
      <c r="F46" s="17">
        <f>E46*0.002</f>
        <v>882</v>
      </c>
      <c r="G46" s="17">
        <f>E46*0.000068</f>
        <v>29.988</v>
      </c>
      <c r="H46" s="17">
        <f>E46*0.00001</f>
        <v>4.41</v>
      </c>
      <c r="I46" s="17">
        <f>(F46+G46+H46)*0.07</f>
        <v>64.147860000000009</v>
      </c>
      <c r="J46" s="17">
        <f>E46+F46+I46+G46+H46</f>
        <v>441980.54586000001</v>
      </c>
      <c r="K46" s="11"/>
    </row>
    <row r="47" spans="1:11" s="20" customFormat="1">
      <c r="A47" s="13">
        <v>45604</v>
      </c>
      <c r="B47" s="14" t="s">
        <v>0</v>
      </c>
      <c r="C47" s="15">
        <v>5000</v>
      </c>
      <c r="D47" s="38">
        <v>9.1</v>
      </c>
      <c r="E47" s="17">
        <f>C47*D47</f>
        <v>45500</v>
      </c>
      <c r="F47" s="17">
        <f>E47*0.002</f>
        <v>91</v>
      </c>
      <c r="G47" s="17">
        <f>E47*0.000068</f>
        <v>3.0939999999999999</v>
      </c>
      <c r="H47" s="17">
        <f>E47*0.00001</f>
        <v>0.45500000000000002</v>
      </c>
      <c r="I47" s="17">
        <f>(F47+G47+H47)*0.07</f>
        <v>6.61843</v>
      </c>
      <c r="J47" s="17">
        <f>E47+F47+I47+G47+H47</f>
        <v>45601.167430000001</v>
      </c>
    </row>
    <row r="48" spans="1:11" s="20" customFormat="1">
      <c r="A48" s="39"/>
      <c r="B48" s="82">
        <f>(D47-D46)/D46</f>
        <v>-0.38095238095238093</v>
      </c>
      <c r="C48" s="5">
        <f>SUM(C46:C47)</f>
        <v>35000</v>
      </c>
      <c r="D48" s="34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3"/>
    </row>
    <row r="49" spans="1:11">
      <c r="A49" s="13">
        <v>45883</v>
      </c>
      <c r="B49" s="14" t="s">
        <v>0</v>
      </c>
      <c r="C49" s="15">
        <v>10000</v>
      </c>
      <c r="D49" s="38">
        <v>8.4499999999999993</v>
      </c>
      <c r="E49" s="17">
        <f>C49*D49</f>
        <v>84500</v>
      </c>
      <c r="F49" s="17">
        <f>E49*0.002</f>
        <v>169</v>
      </c>
      <c r="G49" s="17">
        <f>E49*0.000068</f>
        <v>5.7459999999999996</v>
      </c>
      <c r="H49" s="17">
        <f>E49*0.00001</f>
        <v>0.84500000000000008</v>
      </c>
      <c r="I49" s="17">
        <f>(F49+G49+H49)*0.07</f>
        <v>12.291370000000002</v>
      </c>
      <c r="J49" s="17">
        <f>E49+F49+I49+G49+H49</f>
        <v>84687.882370000007</v>
      </c>
      <c r="K49" s="20"/>
    </row>
    <row r="50" spans="1:11">
      <c r="A50" s="39"/>
      <c r="B50" s="82">
        <f>(D49-D48)/D48</f>
        <v>-0.39208633093525186</v>
      </c>
      <c r="C50" s="5">
        <f>SUM(C48:C49)</f>
        <v>45000</v>
      </c>
      <c r="D50" s="34">
        <f>E50/C50</f>
        <v>12.688888888888888</v>
      </c>
      <c r="E50" s="5">
        <f t="shared" ref="E50:J50" si="19">SUM(E48:E49)</f>
        <v>571000</v>
      </c>
      <c r="F50" s="5">
        <f t="shared" si="19"/>
        <v>1142</v>
      </c>
      <c r="G50" s="5">
        <f t="shared" si="19"/>
        <v>38.828000000000003</v>
      </c>
      <c r="H50" s="5">
        <f t="shared" si="19"/>
        <v>5.71</v>
      </c>
      <c r="I50" s="5">
        <f t="shared" si="19"/>
        <v>83.057660000000013</v>
      </c>
      <c r="J50" s="5">
        <f t="shared" si="19"/>
        <v>572269.59565999999</v>
      </c>
      <c r="K50" s="23"/>
    </row>
    <row r="51" spans="1:11" s="20" customFormat="1">
      <c r="A51" s="7">
        <v>45883</v>
      </c>
      <c r="B51" s="12" t="s">
        <v>0</v>
      </c>
      <c r="C51" s="9">
        <v>5000</v>
      </c>
      <c r="D51" s="43">
        <v>7.8</v>
      </c>
      <c r="E51" s="19">
        <f>C51*D51</f>
        <v>39000</v>
      </c>
      <c r="F51" s="19">
        <f>E51*0.002</f>
        <v>78</v>
      </c>
      <c r="G51" s="19">
        <f>E51*0.000068</f>
        <v>2.6520000000000001</v>
      </c>
      <c r="H51" s="19">
        <f>E51*0.00001</f>
        <v>0.39</v>
      </c>
      <c r="I51" s="19">
        <f>(F51+G51+H51)*0.07</f>
        <v>5.6729400000000005</v>
      </c>
      <c r="J51" s="19">
        <f>E51+F51+I51+G51+H51</f>
        <v>39086.714939999998</v>
      </c>
    </row>
    <row r="52" spans="1:11" s="20" customFormat="1">
      <c r="A52" s="41"/>
      <c r="B52" s="76">
        <f>(D51-D50)/D50</f>
        <v>-0.38528896672504376</v>
      </c>
      <c r="C52" s="21">
        <f>SUM(C50:C51)</f>
        <v>50000</v>
      </c>
      <c r="D52" s="31">
        <f>E52/C52</f>
        <v>12.2</v>
      </c>
      <c r="E52" s="21">
        <f t="shared" ref="E52:J52" si="20">SUM(E50:E51)</f>
        <v>610000</v>
      </c>
      <c r="F52" s="21">
        <f t="shared" si="20"/>
        <v>1220</v>
      </c>
      <c r="G52" s="21">
        <f t="shared" si="20"/>
        <v>41.480000000000004</v>
      </c>
      <c r="H52" s="21">
        <f t="shared" si="20"/>
        <v>6.1</v>
      </c>
      <c r="I52" s="21">
        <f t="shared" si="20"/>
        <v>88.73060000000001</v>
      </c>
      <c r="J52" s="21">
        <f t="shared" si="20"/>
        <v>611356.31059999997</v>
      </c>
      <c r="K52" s="23"/>
    </row>
    <row r="54" spans="1:11" s="20" customFormat="1">
      <c r="A54" s="13">
        <v>43630</v>
      </c>
      <c r="B54" s="14" t="s">
        <v>0</v>
      </c>
      <c r="C54" s="15">
        <v>10000</v>
      </c>
      <c r="D54" s="38">
        <v>16.600000000000001</v>
      </c>
      <c r="E54" s="17">
        <f>C54*D54</f>
        <v>166000</v>
      </c>
      <c r="F54" s="17">
        <f>E54*0.002</f>
        <v>332</v>
      </c>
      <c r="G54" s="17">
        <f>E54*0.000068</f>
        <v>11.288</v>
      </c>
      <c r="H54" s="17">
        <f>E54*0.00001</f>
        <v>1.6600000000000001</v>
      </c>
      <c r="I54" s="17">
        <f>(F54+G54+H54)*0.07</f>
        <v>24.146360000000005</v>
      </c>
      <c r="J54" s="17">
        <f>E54+F54+I54+G54+H54</f>
        <v>166369.09436000002</v>
      </c>
    </row>
    <row r="55" spans="1:11" s="12" customFormat="1">
      <c r="A55" s="13">
        <v>43643</v>
      </c>
      <c r="B55" s="14" t="s">
        <v>2</v>
      </c>
      <c r="C55" s="15">
        <f>C54</f>
        <v>10000</v>
      </c>
      <c r="D55" s="24">
        <v>16.7</v>
      </c>
      <c r="E55" s="16">
        <f>C55*D55</f>
        <v>167000</v>
      </c>
      <c r="F55" s="25">
        <f>E55*0.002</f>
        <v>334</v>
      </c>
      <c r="G55" s="24">
        <f>E55*0.000068</f>
        <v>11.356</v>
      </c>
      <c r="H55" s="24">
        <f>E55*0.00001</f>
        <v>1.6700000000000002</v>
      </c>
      <c r="I55" s="24">
        <f>(F55+G55+H55)*0.07</f>
        <v>24.291820000000001</v>
      </c>
      <c r="J55" s="24">
        <f>E55-F55-G55-H55-I55</f>
        <v>166628.68217999997</v>
      </c>
    </row>
    <row r="56" spans="1:11" s="29" customFormat="1" ht="18.600000000000001">
      <c r="A56" s="13" t="s">
        <v>3</v>
      </c>
      <c r="B56" s="14"/>
      <c r="C56" s="15"/>
      <c r="D56" s="16"/>
      <c r="E56" s="17">
        <f>E55-E54</f>
        <v>1000</v>
      </c>
      <c r="F56" s="17"/>
      <c r="G56" s="17"/>
      <c r="H56" s="17"/>
      <c r="I56" s="17"/>
      <c r="J56" s="17">
        <f>J55-J54</f>
        <v>259.58781999995699</v>
      </c>
      <c r="K56" s="11"/>
    </row>
    <row r="57" spans="1:11" s="20" customFormat="1">
      <c r="A57" s="13">
        <v>45100</v>
      </c>
      <c r="B57" s="14" t="s">
        <v>0</v>
      </c>
      <c r="C57" s="15">
        <v>2000</v>
      </c>
      <c r="D57" s="38">
        <v>10.6</v>
      </c>
      <c r="E57" s="17">
        <f>C57*D57</f>
        <v>21200</v>
      </c>
      <c r="F57" s="17">
        <f>E57*0.002</f>
        <v>42.4</v>
      </c>
      <c r="G57" s="17">
        <f>E57*0.000068</f>
        <v>1.4416</v>
      </c>
      <c r="H57" s="17">
        <f>E57*0.00001</f>
        <v>0.21200000000000002</v>
      </c>
      <c r="I57" s="17">
        <f>(F57+G57+H57)*0.07</f>
        <v>3.0837520000000005</v>
      </c>
      <c r="J57" s="17">
        <f>E57+F57+I57+G57+H57</f>
        <v>21247.137351999998</v>
      </c>
    </row>
    <row r="58" spans="1:11" s="12" customFormat="1">
      <c r="A58" s="13">
        <v>45106</v>
      </c>
      <c r="B58" s="14" t="s">
        <v>2</v>
      </c>
      <c r="C58" s="15">
        <f>C57</f>
        <v>2000</v>
      </c>
      <c r="D58" s="24">
        <v>11.2</v>
      </c>
      <c r="E58" s="16">
        <f>C58*D58</f>
        <v>22400</v>
      </c>
      <c r="F58" s="25">
        <f>E58*0.002</f>
        <v>44.800000000000004</v>
      </c>
      <c r="G58" s="24">
        <f>E58*0.000068</f>
        <v>1.5231999999999999</v>
      </c>
      <c r="H58" s="24">
        <f>E58*0.00001</f>
        <v>0.224</v>
      </c>
      <c r="I58" s="24">
        <f>(F58+G58+H58)*0.07</f>
        <v>3.2583040000000008</v>
      </c>
      <c r="J58" s="24">
        <f>E58-F58-G58-H58-I58</f>
        <v>22350.194496000004</v>
      </c>
    </row>
    <row r="59" spans="1:11" s="29" customFormat="1" ht="18.600000000000001">
      <c r="A59" s="13" t="s">
        <v>3</v>
      </c>
      <c r="B59" s="14"/>
      <c r="C59" s="15"/>
      <c r="D59" s="16"/>
      <c r="E59" s="17">
        <f>E58-E57</f>
        <v>1200</v>
      </c>
      <c r="F59" s="17"/>
      <c r="G59" s="17"/>
      <c r="H59" s="17"/>
      <c r="I59" s="17"/>
      <c r="J59" s="17">
        <f>J58-J57</f>
        <v>1103.0571440000058</v>
      </c>
      <c r="K59" s="11"/>
    </row>
    <row r="60" spans="1:11" s="20" customFormat="1">
      <c r="A60" s="13">
        <v>45330</v>
      </c>
      <c r="B60" s="14" t="s">
        <v>0</v>
      </c>
      <c r="C60" s="15">
        <v>3000</v>
      </c>
      <c r="D60" s="38">
        <v>7.95</v>
      </c>
      <c r="E60" s="17">
        <f>C60*D60</f>
        <v>23850</v>
      </c>
      <c r="F60" s="17">
        <f>E60*0.002</f>
        <v>47.7</v>
      </c>
      <c r="G60" s="17">
        <f>E60*0.000068</f>
        <v>1.6217999999999999</v>
      </c>
      <c r="H60" s="17">
        <f>E60*0.00001</f>
        <v>0.23850000000000002</v>
      </c>
      <c r="I60" s="17">
        <f>(F60+G60+H60)*0.07</f>
        <v>3.4692210000000006</v>
      </c>
      <c r="J60" s="17">
        <f>E60+F60+I60+G60+H60</f>
        <v>23903.029521</v>
      </c>
    </row>
    <row r="61" spans="1:11" s="12" customFormat="1">
      <c r="A61" s="13">
        <v>45355</v>
      </c>
      <c r="B61" s="14" t="s">
        <v>2</v>
      </c>
      <c r="C61" s="15">
        <f>C60</f>
        <v>3000</v>
      </c>
      <c r="D61" s="24">
        <v>7.9</v>
      </c>
      <c r="E61" s="16">
        <f>C61*D61</f>
        <v>23700</v>
      </c>
      <c r="F61" s="25">
        <f>E61*0.002</f>
        <v>47.4</v>
      </c>
      <c r="G61" s="24">
        <f>E61*0.000068</f>
        <v>1.6115999999999999</v>
      </c>
      <c r="H61" s="24">
        <f>E61*0.00001</f>
        <v>0.23700000000000002</v>
      </c>
      <c r="I61" s="24">
        <f>(F61+G61+H61)*0.07</f>
        <v>3.4474020000000007</v>
      </c>
      <c r="J61" s="24">
        <f>E61-F61-G61-H61-I61</f>
        <v>23647.303997999996</v>
      </c>
    </row>
    <row r="62" spans="1:11" s="29" customFormat="1" ht="18.600000000000001">
      <c r="A62" s="13" t="s">
        <v>3</v>
      </c>
      <c r="B62" s="6">
        <f>J62/J60</f>
        <v>-1.0698456560719093E-2</v>
      </c>
      <c r="C62" s="15"/>
      <c r="D62" s="16"/>
      <c r="E62" s="17">
        <f>E61-E60</f>
        <v>-150</v>
      </c>
      <c r="F62" s="17"/>
      <c r="G62" s="17"/>
      <c r="H62" s="17"/>
      <c r="I62" s="17"/>
      <c r="J62" s="17">
        <f>J61-J60</f>
        <v>-255.72552300000461</v>
      </c>
      <c r="K62" s="11"/>
    </row>
    <row r="63" spans="1:11">
      <c r="A63" s="13">
        <v>45756</v>
      </c>
      <c r="B63" s="14" t="s">
        <v>0</v>
      </c>
      <c r="C63" s="15">
        <v>5000</v>
      </c>
      <c r="D63" s="38">
        <v>7.5</v>
      </c>
      <c r="E63" s="17">
        <f>C63*D63</f>
        <v>37500</v>
      </c>
      <c r="F63" s="17">
        <f>E63*0.002</f>
        <v>75</v>
      </c>
      <c r="G63" s="17">
        <f>E63*0.000068</f>
        <v>2.5499999999999998</v>
      </c>
      <c r="H63" s="17">
        <f>E63*0.00001</f>
        <v>0.37500000000000006</v>
      </c>
      <c r="I63" s="17">
        <f>(F63+G63+H63)*0.07</f>
        <v>5.4547500000000007</v>
      </c>
      <c r="J63" s="17">
        <f>E63+F63+I63+G63+H63</f>
        <v>37583.37975</v>
      </c>
      <c r="K63" s="20"/>
    </row>
    <row r="64" spans="1:11" s="12" customFormat="1">
      <c r="A64" s="13">
        <v>45903</v>
      </c>
      <c r="B64" s="14" t="s">
        <v>2</v>
      </c>
      <c r="C64" s="15">
        <f>C63</f>
        <v>5000</v>
      </c>
      <c r="D64" s="24">
        <v>8.3000000000000007</v>
      </c>
      <c r="E64" s="16">
        <f>C64*D64</f>
        <v>41500</v>
      </c>
      <c r="F64" s="25">
        <f>E64*0.002</f>
        <v>83</v>
      </c>
      <c r="G64" s="24">
        <f>E64*0.000068</f>
        <v>2.8220000000000001</v>
      </c>
      <c r="H64" s="24">
        <f>E64*0.00001</f>
        <v>0.41500000000000004</v>
      </c>
      <c r="I64" s="24">
        <f>(F64+G64+H64)*0.07</f>
        <v>6.0365900000000012</v>
      </c>
      <c r="J64" s="24">
        <f>E64-F64-G64-H64-I64</f>
        <v>41407.726409999996</v>
      </c>
    </row>
    <row r="65" spans="1:11" s="29" customFormat="1" ht="18.600000000000001">
      <c r="A65" s="13" t="s">
        <v>3</v>
      </c>
      <c r="B65" s="6">
        <f>J65/J63</f>
        <v>0.10175632647832838</v>
      </c>
      <c r="C65" s="15"/>
      <c r="D65" s="16"/>
      <c r="E65" s="17">
        <f>E64-E63</f>
        <v>4000</v>
      </c>
      <c r="F65" s="17"/>
      <c r="G65" s="17"/>
      <c r="H65" s="17"/>
      <c r="I65" s="17"/>
      <c r="J65" s="17">
        <f>J64-J63</f>
        <v>3824.3466599999956</v>
      </c>
      <c r="K65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47" t="s">
        <v>17</v>
      </c>
    </row>
    <row r="2" spans="1:12" s="18" customFormat="1" ht="15.6">
      <c r="A2" s="46">
        <v>44797</v>
      </c>
      <c r="B2" s="14" t="s">
        <v>0</v>
      </c>
      <c r="C2" s="15">
        <v>10000</v>
      </c>
      <c r="D2" s="38">
        <v>9.15</v>
      </c>
      <c r="E2" s="17">
        <f>C2*D2</f>
        <v>91500</v>
      </c>
      <c r="F2" s="17">
        <f>E2*0.002</f>
        <v>183</v>
      </c>
      <c r="G2" s="17">
        <f>E2*0.00006</f>
        <v>5.49</v>
      </c>
      <c r="H2" s="17">
        <f>E2*0.00001</f>
        <v>0.91500000000000004</v>
      </c>
      <c r="I2" s="17">
        <f>(F2+G2+H2)*0.07</f>
        <v>13.258350000000002</v>
      </c>
      <c r="J2" s="17">
        <f>E2+F2+I2+G2+H2</f>
        <v>91702.663350000003</v>
      </c>
    </row>
    <row r="3" spans="1:12" s="20" customFormat="1">
      <c r="A3" s="13">
        <v>44860</v>
      </c>
      <c r="B3" s="14" t="s">
        <v>0</v>
      </c>
      <c r="C3" s="15">
        <v>10000</v>
      </c>
      <c r="D3" s="16">
        <v>8.65</v>
      </c>
      <c r="E3" s="17">
        <f>C3*D3</f>
        <v>86500</v>
      </c>
      <c r="F3" s="17">
        <f>E3*0.002</f>
        <v>173</v>
      </c>
      <c r="G3" s="17">
        <f>E3*0.000068</f>
        <v>5.8819999999999997</v>
      </c>
      <c r="H3" s="17">
        <f>E3*0.00001</f>
        <v>0.8650000000000001</v>
      </c>
      <c r="I3" s="17">
        <f>(F3+G3+H3)*0.07</f>
        <v>12.582290000000002</v>
      </c>
      <c r="J3" s="17">
        <f>E3+F3+I3+G3+H3</f>
        <v>86692.329290000009</v>
      </c>
    </row>
    <row r="4" spans="1:12" s="20" customFormat="1">
      <c r="A4" s="39"/>
      <c r="B4" s="6">
        <f>(D3-D2)/D2</f>
        <v>-5.4644808743169397E-2</v>
      </c>
      <c r="C4" s="5">
        <f>SUM(C2:C3)</f>
        <v>20000</v>
      </c>
      <c r="D4" s="62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2"/>
      <c r="L4" s="23"/>
    </row>
    <row r="5" spans="1:12" s="20" customFormat="1">
      <c r="A5" s="13">
        <v>44943</v>
      </c>
      <c r="B5" s="14" t="s">
        <v>0</v>
      </c>
      <c r="C5" s="15">
        <v>10000</v>
      </c>
      <c r="D5" s="16">
        <v>8.9</v>
      </c>
      <c r="E5" s="17">
        <f>C5*D5</f>
        <v>89000</v>
      </c>
      <c r="F5" s="17">
        <f>E5*0.002</f>
        <v>178</v>
      </c>
      <c r="G5" s="17">
        <f>E5*0.000068</f>
        <v>6.0519999999999996</v>
      </c>
      <c r="H5" s="17">
        <f>E5*0.00001</f>
        <v>0.89000000000000012</v>
      </c>
      <c r="I5" s="17">
        <f>(F5+G5+H5)*0.07</f>
        <v>12.94594</v>
      </c>
      <c r="J5" s="17">
        <f>E5+F5+I5+G5+H5</f>
        <v>89197.887940000001</v>
      </c>
    </row>
    <row r="6" spans="1:12" s="20" customFormat="1">
      <c r="A6" s="39"/>
      <c r="B6" s="6">
        <f>(D5-D4)/D4</f>
        <v>0</v>
      </c>
      <c r="C6" s="5">
        <f>SUM(C4:C5)</f>
        <v>30000</v>
      </c>
      <c r="D6" s="62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2"/>
      <c r="L6" s="23"/>
    </row>
    <row r="7" spans="1:12" s="20" customFormat="1">
      <c r="A7" s="13">
        <v>44944</v>
      </c>
      <c r="B7" s="14" t="s">
        <v>0</v>
      </c>
      <c r="C7" s="15">
        <v>10000</v>
      </c>
      <c r="D7" s="16">
        <v>8.9</v>
      </c>
      <c r="E7" s="17">
        <f>C7*D7</f>
        <v>89000</v>
      </c>
      <c r="F7" s="17">
        <f>E7*0.002</f>
        <v>178</v>
      </c>
      <c r="G7" s="17">
        <f>E7*0.000068</f>
        <v>6.0519999999999996</v>
      </c>
      <c r="H7" s="17">
        <f>E7*0.00001</f>
        <v>0.89000000000000012</v>
      </c>
      <c r="I7" s="17">
        <f>(F7+G7+H7)*0.07</f>
        <v>12.94594</v>
      </c>
      <c r="J7" s="17">
        <f>E7+F7+I7+G7+H7</f>
        <v>89197.887940000001</v>
      </c>
    </row>
    <row r="8" spans="1:12" s="20" customFormat="1">
      <c r="A8" s="39"/>
      <c r="B8" s="6">
        <f>(D7-D6)/D6</f>
        <v>0</v>
      </c>
      <c r="C8" s="5">
        <f>SUM(C6:C7)</f>
        <v>40000</v>
      </c>
      <c r="D8" s="62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2"/>
      <c r="L8" s="23"/>
    </row>
    <row r="9" spans="1:12" s="20" customFormat="1">
      <c r="A9" s="13">
        <v>44944</v>
      </c>
      <c r="B9" s="14" t="s">
        <v>0</v>
      </c>
      <c r="C9" s="15">
        <v>10000</v>
      </c>
      <c r="D9" s="16">
        <v>8.9</v>
      </c>
      <c r="E9" s="17">
        <f>C9*D9</f>
        <v>89000</v>
      </c>
      <c r="F9" s="17">
        <f>E9*0.002</f>
        <v>178</v>
      </c>
      <c r="G9" s="17">
        <f>E9*0.000068</f>
        <v>6.0519999999999996</v>
      </c>
      <c r="H9" s="17">
        <f>E9*0.00001</f>
        <v>0.89000000000000012</v>
      </c>
      <c r="I9" s="17">
        <f>(F9+G9+H9)*0.07</f>
        <v>12.94594</v>
      </c>
      <c r="J9" s="17">
        <f>E9+F9+I9+G9+H9</f>
        <v>89197.887940000001</v>
      </c>
    </row>
    <row r="10" spans="1:12" s="87" customFormat="1">
      <c r="A10" s="46">
        <v>45012</v>
      </c>
      <c r="B10" s="14" t="s">
        <v>2</v>
      </c>
      <c r="C10" s="15">
        <f>C9</f>
        <v>10000</v>
      </c>
      <c r="D10" s="24">
        <v>9.4</v>
      </c>
      <c r="E10" s="16">
        <f>C10*D10</f>
        <v>94000</v>
      </c>
      <c r="F10" s="25">
        <f>E10*0.002</f>
        <v>188</v>
      </c>
      <c r="G10" s="24">
        <f>E10*0.000068</f>
        <v>6.3920000000000003</v>
      </c>
      <c r="H10" s="24">
        <f>E10*0.00001</f>
        <v>0.94000000000000006</v>
      </c>
      <c r="I10" s="24">
        <f>(F10+G10+H10)*0.07</f>
        <v>13.673240000000002</v>
      </c>
      <c r="J10" s="24">
        <f>E10-F10-G10-H10-I10</f>
        <v>93790.994759999987</v>
      </c>
    </row>
    <row r="11" spans="1:12" s="87" customFormat="1">
      <c r="A11" s="46" t="s">
        <v>3</v>
      </c>
      <c r="B11" s="6">
        <f>(D10-D9)/D9</f>
        <v>5.6179775280898875E-2</v>
      </c>
      <c r="C11" s="15"/>
      <c r="D11" s="16"/>
      <c r="E11" s="17">
        <f>E10-E9</f>
        <v>5000</v>
      </c>
      <c r="F11" s="17"/>
      <c r="G11" s="17"/>
      <c r="H11" s="17"/>
      <c r="I11" s="17"/>
      <c r="J11" s="17">
        <f>J10-J9</f>
        <v>4593.1068199999863</v>
      </c>
    </row>
    <row r="12" spans="1:12" s="87" customFormat="1">
      <c r="A12" s="46">
        <v>45012</v>
      </c>
      <c r="B12" s="6" t="s">
        <v>5</v>
      </c>
      <c r="C12" s="15">
        <v>30000</v>
      </c>
      <c r="D12" s="16">
        <v>8.9</v>
      </c>
      <c r="E12" s="17">
        <f>C12*D12</f>
        <v>267000</v>
      </c>
      <c r="F12" s="17">
        <f>E12*0.002</f>
        <v>534</v>
      </c>
      <c r="G12" s="17">
        <f>E12*0.000068</f>
        <v>18.155999999999999</v>
      </c>
      <c r="H12" s="17">
        <f>E12*0.00001</f>
        <v>2.6700000000000004</v>
      </c>
      <c r="I12" s="17">
        <f>(F12+G12+H12)*0.07</f>
        <v>38.837820000000001</v>
      </c>
      <c r="J12" s="17">
        <f>E12+F12+I12+G12+H12</f>
        <v>267593.66382000002</v>
      </c>
    </row>
    <row r="13" spans="1:12" s="20" customFormat="1">
      <c r="A13" s="13">
        <v>45133</v>
      </c>
      <c r="B13" s="14" t="s">
        <v>0</v>
      </c>
      <c r="C13" s="15">
        <v>3000</v>
      </c>
      <c r="D13" s="16">
        <v>8</v>
      </c>
      <c r="E13" s="17">
        <f>C13*D13</f>
        <v>24000</v>
      </c>
      <c r="F13" s="17">
        <f>E13*0.002</f>
        <v>48</v>
      </c>
      <c r="G13" s="17">
        <f>E13*0.000068</f>
        <v>1.6319999999999999</v>
      </c>
      <c r="H13" s="17">
        <f>E13*0.00001</f>
        <v>0.24000000000000002</v>
      </c>
      <c r="I13" s="17">
        <f>(F13+G13+H13)*0.07</f>
        <v>3.4910400000000004</v>
      </c>
      <c r="J13" s="17">
        <f>E13+F13+I13+G13+H13</f>
        <v>24053.363040000004</v>
      </c>
    </row>
    <row r="14" spans="1:12" s="20" customFormat="1">
      <c r="A14" s="39"/>
      <c r="B14" s="6">
        <f>(D13-D12)/D12</f>
        <v>-0.10112359550561802</v>
      </c>
      <c r="C14" s="5">
        <f>SUM(C12:C13)</f>
        <v>33000</v>
      </c>
      <c r="D14" s="62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2"/>
      <c r="L14" s="23"/>
    </row>
    <row r="15" spans="1:12" s="20" customFormat="1">
      <c r="A15" s="13">
        <v>45156</v>
      </c>
      <c r="B15" s="14" t="s">
        <v>0</v>
      </c>
      <c r="C15" s="15">
        <v>3000</v>
      </c>
      <c r="D15" s="16">
        <v>7.3</v>
      </c>
      <c r="E15" s="17">
        <f>C15*D15</f>
        <v>21900</v>
      </c>
      <c r="F15" s="17">
        <f>E15*0.002</f>
        <v>43.800000000000004</v>
      </c>
      <c r="G15" s="17">
        <f>E15*0.000068</f>
        <v>1.4892000000000001</v>
      </c>
      <c r="H15" s="17">
        <f>E15*0.00001</f>
        <v>0.21900000000000003</v>
      </c>
      <c r="I15" s="17">
        <f>(F15+G15+H15)*0.07</f>
        <v>3.1855740000000003</v>
      </c>
      <c r="J15" s="17">
        <f>E15+F15+I15+G15+H15</f>
        <v>21948.693773999999</v>
      </c>
    </row>
    <row r="16" spans="1:12" s="20" customFormat="1">
      <c r="A16" s="39"/>
      <c r="B16" s="6">
        <f>(D15-D14)/D14</f>
        <v>-0.17216494845360827</v>
      </c>
      <c r="C16" s="5">
        <f>SUM(C14:C15)</f>
        <v>36000</v>
      </c>
      <c r="D16" s="62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2"/>
      <c r="L16" s="23"/>
    </row>
    <row r="17" spans="1:14" s="20" customFormat="1">
      <c r="A17" s="13">
        <v>45163</v>
      </c>
      <c r="B17" s="14" t="s">
        <v>0</v>
      </c>
      <c r="C17" s="15">
        <v>6000</v>
      </c>
      <c r="D17" s="16">
        <v>7.35</v>
      </c>
      <c r="E17" s="17">
        <f>C17*D17</f>
        <v>44100</v>
      </c>
      <c r="F17" s="17">
        <f>E17*0.002</f>
        <v>88.2</v>
      </c>
      <c r="G17" s="17">
        <f>E17*0.000068</f>
        <v>2.9988000000000001</v>
      </c>
      <c r="H17" s="17">
        <f>E17*0.00001</f>
        <v>0.44100000000000006</v>
      </c>
      <c r="I17" s="17">
        <f>(F17+G17+H17)*0.07</f>
        <v>6.4147860000000012</v>
      </c>
      <c r="J17" s="17">
        <f>E17+F17+I17+G17+H17</f>
        <v>44198.054585999998</v>
      </c>
    </row>
    <row r="18" spans="1:14" s="20" customFormat="1">
      <c r="A18" s="39"/>
      <c r="B18" s="6">
        <f>(D17-D16)/D16</f>
        <v>-0.15436241610738258</v>
      </c>
      <c r="C18" s="5">
        <f>SUM(C16:C17)</f>
        <v>42000</v>
      </c>
      <c r="D18" s="62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2"/>
      <c r="L18" s="23"/>
    </row>
    <row r="19" spans="1:14" s="20" customFormat="1">
      <c r="A19" s="13">
        <v>45055</v>
      </c>
      <c r="B19" s="14" t="s">
        <v>0</v>
      </c>
      <c r="C19" s="15">
        <v>6000</v>
      </c>
      <c r="D19" s="16">
        <v>6.8</v>
      </c>
      <c r="E19" s="17">
        <f>C19*D19</f>
        <v>40800</v>
      </c>
      <c r="F19" s="17">
        <f>E19*0.002</f>
        <v>81.600000000000009</v>
      </c>
      <c r="G19" s="17">
        <f>E19*0.000068</f>
        <v>2.7744</v>
      </c>
      <c r="H19" s="17">
        <f>E19*0.00001</f>
        <v>0.40800000000000003</v>
      </c>
      <c r="I19" s="17">
        <f>(F19+G19+H19)*0.07</f>
        <v>5.9347680000000009</v>
      </c>
      <c r="J19" s="17">
        <f>E19+F19+I19+G19+H19</f>
        <v>40890.717168000003</v>
      </c>
    </row>
    <row r="20" spans="1:14" s="20" customFormat="1" hidden="1">
      <c r="A20" s="39"/>
      <c r="B20" s="6">
        <f>(D19-D18)/D18</f>
        <v>-0.2</v>
      </c>
      <c r="C20" s="5">
        <f>SUM(C18:C19)</f>
        <v>48000</v>
      </c>
      <c r="D20" s="62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2"/>
      <c r="L20" s="23"/>
    </row>
    <row r="21" spans="1:14" s="20" customFormat="1">
      <c r="A21" s="13">
        <v>45176</v>
      </c>
      <c r="B21" s="14" t="s">
        <v>0</v>
      </c>
      <c r="C21" s="15">
        <v>3000</v>
      </c>
      <c r="D21" s="16">
        <v>6.6</v>
      </c>
      <c r="E21" s="17">
        <f>C21*D21</f>
        <v>19800</v>
      </c>
      <c r="F21" s="17">
        <f>E21*0.002</f>
        <v>39.6</v>
      </c>
      <c r="G21" s="17">
        <f>E21*0.000068</f>
        <v>1.3464</v>
      </c>
      <c r="H21" s="17">
        <f>E21*0.00001</f>
        <v>0.19800000000000001</v>
      </c>
      <c r="I21" s="17">
        <f>(F21+G21+H21)*0.07</f>
        <v>2.8801080000000008</v>
      </c>
      <c r="J21" s="17">
        <f>E21+F21+I21+G21+H21</f>
        <v>19844.024507999999</v>
      </c>
    </row>
    <row r="22" spans="1:14" s="20" customFormat="1">
      <c r="A22" s="39"/>
      <c r="B22" s="6">
        <f>(D21-D20)/D20</f>
        <v>-0.20361990950226244</v>
      </c>
      <c r="C22" s="5">
        <f>SUM(C20:C21)</f>
        <v>51000</v>
      </c>
      <c r="D22" s="62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2"/>
      <c r="L22" s="23"/>
    </row>
    <row r="23" spans="1:14" s="20" customFormat="1">
      <c r="A23" s="13">
        <v>45180</v>
      </c>
      <c r="B23" s="14" t="s">
        <v>0</v>
      </c>
      <c r="C23" s="15">
        <v>3000</v>
      </c>
      <c r="D23" s="16">
        <v>6.6</v>
      </c>
      <c r="E23" s="17">
        <f>C23*D23</f>
        <v>19800</v>
      </c>
      <c r="F23" s="17">
        <f>E23*0.002</f>
        <v>39.6</v>
      </c>
      <c r="G23" s="17">
        <f>E23*0.000068</f>
        <v>1.3464</v>
      </c>
      <c r="H23" s="17">
        <f>E23*0.00001</f>
        <v>0.19800000000000001</v>
      </c>
      <c r="I23" s="17">
        <f>(F23+G23+H23)*0.07</f>
        <v>2.8801080000000008</v>
      </c>
      <c r="J23" s="17">
        <f>E23+F23+I23+G23+H23</f>
        <v>19844.024507999999</v>
      </c>
    </row>
    <row r="24" spans="1:14" s="20" customFormat="1">
      <c r="A24" s="39"/>
      <c r="B24" s="6">
        <f>(D23-D22)/D22</f>
        <v>-0.19396551724137928</v>
      </c>
      <c r="C24" s="5">
        <f>SUM(C22:C23)</f>
        <v>54000</v>
      </c>
      <c r="D24" s="62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2"/>
      <c r="L24" s="23"/>
    </row>
    <row r="25" spans="1:14" s="20" customFormat="1">
      <c r="A25" s="13">
        <v>45701</v>
      </c>
      <c r="B25" s="14" t="s">
        <v>0</v>
      </c>
      <c r="C25" s="15">
        <v>15000</v>
      </c>
      <c r="D25" s="16">
        <v>6.6</v>
      </c>
      <c r="E25" s="17">
        <f>C25*D25</f>
        <v>99000</v>
      </c>
      <c r="F25" s="17">
        <f>E25*0.002</f>
        <v>198</v>
      </c>
      <c r="G25" s="17">
        <f>E25*0.000068</f>
        <v>6.7320000000000002</v>
      </c>
      <c r="H25" s="17">
        <f>E25*0.00001</f>
        <v>0.9900000000000001</v>
      </c>
      <c r="I25" s="17">
        <f>(F25+G25+H25)*0.07</f>
        <v>14.400540000000001</v>
      </c>
      <c r="J25" s="17">
        <f>E25+F25+I25+G25+H25</f>
        <v>99220.122540000011</v>
      </c>
    </row>
    <row r="26" spans="1:14" s="20" customFormat="1">
      <c r="A26" s="39"/>
      <c r="B26" s="6">
        <f>(D25-D24)/D24</f>
        <v>-0.1851851851851852</v>
      </c>
      <c r="C26" s="5">
        <f>SUM(C24:C25)</f>
        <v>69000</v>
      </c>
      <c r="D26" s="62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2"/>
      <c r="L26" s="23"/>
    </row>
    <row r="27" spans="1:14" s="20" customFormat="1">
      <c r="A27" s="7">
        <v>45191</v>
      </c>
      <c r="B27" s="12" t="s">
        <v>0</v>
      </c>
      <c r="C27" s="9">
        <v>6000</v>
      </c>
      <c r="D27" s="10">
        <v>6.1</v>
      </c>
      <c r="E27" s="19">
        <f>C27*D27</f>
        <v>36600</v>
      </c>
      <c r="F27" s="19">
        <f>E27*0.002</f>
        <v>73.2</v>
      </c>
      <c r="G27" s="19">
        <f>E27*0.000068</f>
        <v>2.4887999999999999</v>
      </c>
      <c r="H27" s="19">
        <f>E27*0.00001</f>
        <v>0.36600000000000005</v>
      </c>
      <c r="I27" s="19">
        <f>(F27+G27+H27)*0.07</f>
        <v>5.3238360000000009</v>
      </c>
      <c r="J27" s="19">
        <f>E27+F27+I27+G27+H27</f>
        <v>36681.378636000001</v>
      </c>
    </row>
    <row r="28" spans="1:14" s="20" customFormat="1">
      <c r="A28" s="41"/>
      <c r="B28" s="23">
        <f>(D27-D26)/D26</f>
        <v>-0.21532438478747212</v>
      </c>
      <c r="C28" s="21">
        <f>SUM(C26:C27)</f>
        <v>75000</v>
      </c>
      <c r="D28" s="61">
        <f>E28/C28</f>
        <v>7.64</v>
      </c>
      <c r="E28" s="21">
        <f t="shared" ref="E28:J28" si="10">SUM(E26:E27)</f>
        <v>573000</v>
      </c>
      <c r="F28" s="21">
        <f t="shared" si="10"/>
        <v>1146.0000000000002</v>
      </c>
      <c r="G28" s="21">
        <f t="shared" si="10"/>
        <v>38.963999999999999</v>
      </c>
      <c r="H28" s="21">
        <f t="shared" si="10"/>
        <v>5.73</v>
      </c>
      <c r="I28" s="21">
        <f t="shared" si="10"/>
        <v>83.348579999999998</v>
      </c>
      <c r="J28" s="21">
        <f t="shared" si="10"/>
        <v>574274.04258000001</v>
      </c>
      <c r="K28" s="22"/>
      <c r="L28" s="23"/>
    </row>
    <row r="29" spans="1:14" s="59" customFormat="1" ht="21">
      <c r="A29" s="52"/>
      <c r="C29" s="9"/>
      <c r="D29" s="60"/>
      <c r="E29" s="56"/>
      <c r="F29" s="30"/>
      <c r="G29" s="56"/>
      <c r="H29" s="10"/>
      <c r="I29" s="57"/>
      <c r="J29" s="57"/>
      <c r="K29" s="10"/>
      <c r="L29" s="12"/>
      <c r="M29" s="58"/>
      <c r="N29" s="58"/>
    </row>
    <row r="30" spans="1:14">
      <c r="A30" s="13">
        <v>45337</v>
      </c>
      <c r="B30" s="14" t="s">
        <v>0</v>
      </c>
      <c r="C30" s="15">
        <v>6000</v>
      </c>
      <c r="D30" s="16">
        <v>6</v>
      </c>
      <c r="E30" s="17">
        <f>C30*D30</f>
        <v>36000</v>
      </c>
      <c r="F30" s="17">
        <f>E30*0.002</f>
        <v>72</v>
      </c>
      <c r="G30" s="17">
        <f>E30*0.000068</f>
        <v>2.448</v>
      </c>
      <c r="H30" s="17">
        <f>E30*0.00001</f>
        <v>0.36000000000000004</v>
      </c>
      <c r="I30" s="17">
        <f>(F30+G30+H30)*0.07</f>
        <v>5.2365599999999999</v>
      </c>
      <c r="J30" s="17">
        <f>E30+F30+I30+G30+H30</f>
        <v>36080.044559999995</v>
      </c>
      <c r="K30" s="20"/>
      <c r="L30" s="20"/>
      <c r="M30" s="20"/>
      <c r="N30" s="20"/>
    </row>
    <row r="31" spans="1:14">
      <c r="A31" s="46">
        <v>45554</v>
      </c>
      <c r="B31" s="14" t="s">
        <v>2</v>
      </c>
      <c r="C31" s="15">
        <f>C30</f>
        <v>6000</v>
      </c>
      <c r="D31" s="24">
        <v>6.95</v>
      </c>
      <c r="E31" s="16">
        <f>C31*D31</f>
        <v>41700</v>
      </c>
      <c r="F31" s="25">
        <f>E31*0.002</f>
        <v>83.4</v>
      </c>
      <c r="G31" s="24">
        <f>E31*0.000068</f>
        <v>2.8355999999999999</v>
      </c>
      <c r="H31" s="24">
        <f>E31*0.00001</f>
        <v>0.41700000000000004</v>
      </c>
      <c r="I31" s="24">
        <f>(F31+G31+H31)*0.07</f>
        <v>6.0656820000000007</v>
      </c>
      <c r="J31" s="24">
        <f>E31-F31-G31-H31-I31</f>
        <v>41607.281717999998</v>
      </c>
    </row>
    <row r="32" spans="1:14">
      <c r="A32" s="46" t="s">
        <v>3</v>
      </c>
      <c r="B32" s="6">
        <f>J32/J30</f>
        <v>0.15319374533499758</v>
      </c>
      <c r="C32" s="15"/>
      <c r="D32" s="16"/>
      <c r="E32" s="17">
        <f>E31-E30</f>
        <v>5700</v>
      </c>
      <c r="F32" s="17"/>
      <c r="G32" s="17"/>
      <c r="H32" s="17"/>
      <c r="I32" s="17"/>
      <c r="J32" s="17">
        <f>J31-J30</f>
        <v>5527.2371580000035</v>
      </c>
    </row>
    <row r="33" spans="1:14">
      <c r="A33" s="13">
        <v>45191</v>
      </c>
      <c r="B33" s="14" t="s">
        <v>0</v>
      </c>
      <c r="C33" s="15">
        <v>6000</v>
      </c>
      <c r="D33" s="16">
        <v>6.1</v>
      </c>
      <c r="E33" s="17">
        <f>C33*D33</f>
        <v>36600</v>
      </c>
      <c r="F33" s="17">
        <f>E33*0.002</f>
        <v>73.2</v>
      </c>
      <c r="G33" s="17">
        <f>E33*0.000068</f>
        <v>2.4887999999999999</v>
      </c>
      <c r="H33" s="17">
        <f>E33*0.00001</f>
        <v>0.36600000000000005</v>
      </c>
      <c r="I33" s="17">
        <f>(F33+G33+H33)*0.07</f>
        <v>5.3238360000000009</v>
      </c>
      <c r="J33" s="17">
        <f>E33+F33+I33+G33+H33</f>
        <v>36681.378636000001</v>
      </c>
      <c r="K33" s="20"/>
      <c r="L33" s="20"/>
      <c r="M33" s="20"/>
      <c r="N33" s="20"/>
    </row>
    <row r="34" spans="1:14" s="73" customFormat="1">
      <c r="A34" s="46">
        <v>45877</v>
      </c>
      <c r="B34" s="14" t="s">
        <v>2</v>
      </c>
      <c r="C34" s="15">
        <f>C33</f>
        <v>6000</v>
      </c>
      <c r="D34" s="24">
        <v>6.7</v>
      </c>
      <c r="E34" s="16">
        <f>C34*D34</f>
        <v>40200</v>
      </c>
      <c r="F34" s="25">
        <f>E34*0.002</f>
        <v>80.400000000000006</v>
      </c>
      <c r="G34" s="24">
        <f>E34*0.000068</f>
        <v>2.7336</v>
      </c>
      <c r="H34" s="24">
        <f>E34*0.00001</f>
        <v>0.40200000000000002</v>
      </c>
      <c r="I34" s="24">
        <f>(F34+G34+H34)*0.07</f>
        <v>5.8474920000000008</v>
      </c>
      <c r="J34" s="24">
        <f>E34-F34-G34-H34-I34</f>
        <v>40110.616907999996</v>
      </c>
      <c r="K34" s="1"/>
      <c r="L34" s="1"/>
      <c r="M34" s="1"/>
      <c r="N34" s="1"/>
    </row>
    <row r="35" spans="1:14" s="12" customFormat="1">
      <c r="A35" s="46" t="s">
        <v>3</v>
      </c>
      <c r="B35" s="6">
        <f>J35/J33</f>
        <v>9.3487169771597864E-2</v>
      </c>
      <c r="C35" s="15"/>
      <c r="D35" s="16"/>
      <c r="E35" s="17">
        <f>E34-E33</f>
        <v>3600</v>
      </c>
      <c r="F35" s="17"/>
      <c r="G35" s="17"/>
      <c r="H35" s="17"/>
      <c r="I35" s="17"/>
      <c r="J35" s="17">
        <f>J34-J33</f>
        <v>3429.238271999995</v>
      </c>
      <c r="K35" s="1"/>
      <c r="L35" s="1"/>
      <c r="M35" s="1"/>
      <c r="N35" s="1"/>
    </row>
    <row r="36" spans="1:14" s="29" customFormat="1" ht="18.600000000000001">
      <c r="A36" s="7">
        <v>45337</v>
      </c>
      <c r="B36" s="12" t="s">
        <v>0</v>
      </c>
      <c r="C36" s="9">
        <v>6000</v>
      </c>
      <c r="D36" s="10">
        <v>6.25</v>
      </c>
      <c r="E36" s="19">
        <f>C36*D36</f>
        <v>37500</v>
      </c>
      <c r="F36" s="19">
        <f>E36*0.002</f>
        <v>75</v>
      </c>
      <c r="G36" s="19">
        <f>E36*0.000068</f>
        <v>2.5499999999999998</v>
      </c>
      <c r="H36" s="19">
        <f>E36*0.00001</f>
        <v>0.37500000000000006</v>
      </c>
      <c r="I36" s="19">
        <f>(F36+G36+H36)*0.07</f>
        <v>5.4547500000000007</v>
      </c>
      <c r="J36" s="19">
        <f>E36+F36+I36+G36+H36</f>
        <v>37583.37975</v>
      </c>
      <c r="K36" s="20"/>
      <c r="L36" s="20"/>
      <c r="M36" s="20"/>
      <c r="N36" s="20"/>
    </row>
    <row r="37" spans="1:14" s="20" customFormat="1">
      <c r="A37" s="52">
        <v>45554</v>
      </c>
      <c r="B37" s="12" t="s">
        <v>2</v>
      </c>
      <c r="C37" s="9">
        <f>C36</f>
        <v>6000</v>
      </c>
      <c r="D37" s="32">
        <v>7</v>
      </c>
      <c r="E37" s="10">
        <f>C37*D37</f>
        <v>42000</v>
      </c>
      <c r="F37" s="33">
        <f>E37*0.002</f>
        <v>84</v>
      </c>
      <c r="G37" s="32">
        <f>E37*0.000068</f>
        <v>2.8559999999999999</v>
      </c>
      <c r="H37" s="32">
        <f>E37*0.00001</f>
        <v>0.42000000000000004</v>
      </c>
      <c r="I37" s="32">
        <f>(F37+G37+H37)*0.07</f>
        <v>6.1093200000000003</v>
      </c>
      <c r="J37" s="32">
        <f>E37-F37-G37-H37-I37</f>
        <v>41906.614679999999</v>
      </c>
      <c r="K37" s="1"/>
      <c r="L37" s="1"/>
      <c r="M37" s="1"/>
      <c r="N37" s="1"/>
    </row>
    <row r="38" spans="1:14" s="12" customFormat="1">
      <c r="A38" s="52" t="s">
        <v>3</v>
      </c>
      <c r="B38" s="23">
        <f>J38/J36</f>
        <v>0.11503049908650109</v>
      </c>
      <c r="C38" s="9"/>
      <c r="D38" s="10"/>
      <c r="E38" s="19">
        <f>E37-E36</f>
        <v>4500</v>
      </c>
      <c r="F38" s="19"/>
      <c r="G38" s="19"/>
      <c r="H38" s="19"/>
      <c r="I38" s="19"/>
      <c r="J38" s="19">
        <f>J37-J36</f>
        <v>4323.2349299999987</v>
      </c>
      <c r="K38" s="1"/>
      <c r="L38" s="1"/>
      <c r="M38" s="1"/>
      <c r="N38" s="1"/>
    </row>
    <row r="39" spans="1:14" s="29" customFormat="1" ht="18.600000000000001">
      <c r="A39" s="26"/>
      <c r="B39" s="28"/>
      <c r="C39" s="15"/>
      <c r="D39" s="16"/>
      <c r="E39" s="17"/>
      <c r="F39" s="17"/>
      <c r="G39" s="17"/>
      <c r="H39" s="17"/>
      <c r="I39" s="17"/>
      <c r="J39" s="17"/>
      <c r="K39" s="30"/>
      <c r="L39" s="11"/>
      <c r="M39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E18" sqref="E18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18</v>
      </c>
    </row>
    <row r="2" spans="1:14" s="18" customFormat="1" ht="15.6">
      <c r="A2" s="46">
        <v>44797</v>
      </c>
      <c r="B2" s="14" t="s">
        <v>0</v>
      </c>
      <c r="C2" s="15">
        <v>2400</v>
      </c>
      <c r="D2" s="38">
        <v>44</v>
      </c>
      <c r="E2" s="17">
        <f>C2*D2</f>
        <v>105600</v>
      </c>
      <c r="F2" s="17">
        <f>E2*0.002</f>
        <v>211.20000000000002</v>
      </c>
      <c r="G2" s="17">
        <f>E2*0.00006</f>
        <v>6.3360000000000003</v>
      </c>
      <c r="H2" s="17">
        <f>E2*0.00001</f>
        <v>1.056</v>
      </c>
      <c r="I2" s="17">
        <f>(F2+G2+H2)*0.07</f>
        <v>15.301440000000005</v>
      </c>
      <c r="J2" s="17">
        <f>E2+F2+I2+G2+H2</f>
        <v>105833.89343999999</v>
      </c>
    </row>
    <row r="3" spans="1:14" s="12" customFormat="1">
      <c r="A3" s="36">
        <v>44952</v>
      </c>
      <c r="B3" s="14" t="s">
        <v>0</v>
      </c>
      <c r="C3" s="15">
        <v>2400</v>
      </c>
      <c r="D3" s="16">
        <v>40</v>
      </c>
      <c r="E3" s="17">
        <f>C3*D3</f>
        <v>96000</v>
      </c>
      <c r="F3" s="17">
        <f>E3*0.002</f>
        <v>192</v>
      </c>
      <c r="G3" s="17">
        <f>E3*0.00006</f>
        <v>5.76</v>
      </c>
      <c r="H3" s="17">
        <f>E3*0.00001</f>
        <v>0.96000000000000008</v>
      </c>
      <c r="I3" s="17">
        <f>(F3+G3+H3)*0.07</f>
        <v>13.910400000000001</v>
      </c>
      <c r="J3" s="17">
        <f>E3+F3+I3+G3+H3</f>
        <v>96212.630399999995</v>
      </c>
      <c r="K3" s="30"/>
      <c r="L3" s="10"/>
      <c r="M3" s="11"/>
    </row>
    <row r="4" spans="1:14" s="59" customFormat="1" ht="21">
      <c r="A4" s="46"/>
      <c r="B4" s="71">
        <f>(D3-D2)/D2</f>
        <v>-9.0909090909090912E-2</v>
      </c>
      <c r="C4" s="15">
        <f>SUM(C2:C3)</f>
        <v>4800</v>
      </c>
      <c r="D4" s="37">
        <f>E4/C4</f>
        <v>42</v>
      </c>
      <c r="E4" s="15">
        <f t="shared" ref="E4:J4" si="0">SUM(E2:E3)</f>
        <v>201600</v>
      </c>
      <c r="F4" s="15">
        <f t="shared" si="0"/>
        <v>403.20000000000005</v>
      </c>
      <c r="G4" s="15">
        <f t="shared" si="0"/>
        <v>12.096</v>
      </c>
      <c r="H4" s="15">
        <f t="shared" si="0"/>
        <v>2.016</v>
      </c>
      <c r="I4" s="15">
        <f t="shared" si="0"/>
        <v>29.211840000000006</v>
      </c>
      <c r="J4" s="15">
        <f t="shared" si="0"/>
        <v>202046.52383999998</v>
      </c>
      <c r="K4" s="10"/>
      <c r="L4" s="12"/>
      <c r="M4" s="58"/>
      <c r="N4" s="58"/>
    </row>
    <row r="5" spans="1:14" s="12" customFormat="1">
      <c r="A5" s="36">
        <v>44993</v>
      </c>
      <c r="B5" s="14" t="s">
        <v>0</v>
      </c>
      <c r="C5" s="15">
        <v>2400</v>
      </c>
      <c r="D5" s="16">
        <v>36</v>
      </c>
      <c r="E5" s="17">
        <f>C5*D5</f>
        <v>86400</v>
      </c>
      <c r="F5" s="17">
        <f>E5*0.002</f>
        <v>172.8</v>
      </c>
      <c r="G5" s="17">
        <f>E5*0.00006</f>
        <v>5.1840000000000002</v>
      </c>
      <c r="H5" s="17">
        <f>E5*0.00001</f>
        <v>0.8640000000000001</v>
      </c>
      <c r="I5" s="17">
        <f>(F5+G5+H5)*0.07</f>
        <v>12.519360000000002</v>
      </c>
      <c r="J5" s="17">
        <f>E5+F5+I5+G5+H5</f>
        <v>86591.367360000004</v>
      </c>
      <c r="K5" s="30"/>
      <c r="L5" s="10"/>
      <c r="M5" s="11"/>
    </row>
    <row r="6" spans="1:14" s="59" customFormat="1" ht="21">
      <c r="A6" s="46"/>
      <c r="B6" s="71">
        <f>(D5-D4)/D4</f>
        <v>-0.14285714285714285</v>
      </c>
      <c r="C6" s="15">
        <f>SUM(C4:C5)</f>
        <v>7200</v>
      </c>
      <c r="D6" s="37">
        <f>E6/C6</f>
        <v>40</v>
      </c>
      <c r="E6" s="15">
        <f t="shared" ref="E6:J6" si="1">SUM(E4:E5)</f>
        <v>288000</v>
      </c>
      <c r="F6" s="15">
        <f t="shared" si="1"/>
        <v>576</v>
      </c>
      <c r="G6" s="15">
        <f t="shared" si="1"/>
        <v>17.28</v>
      </c>
      <c r="H6" s="15">
        <f t="shared" si="1"/>
        <v>2.88</v>
      </c>
      <c r="I6" s="15">
        <f t="shared" si="1"/>
        <v>41.731200000000008</v>
      </c>
      <c r="J6" s="15">
        <f t="shared" si="1"/>
        <v>288637.89119999995</v>
      </c>
      <c r="K6" s="10"/>
      <c r="L6" s="12"/>
      <c r="M6" s="58"/>
      <c r="N6" s="58"/>
    </row>
    <row r="7" spans="1:14">
      <c r="A7" s="63">
        <v>44993</v>
      </c>
      <c r="B7" s="12" t="s">
        <v>0</v>
      </c>
      <c r="C7" s="9">
        <v>1800</v>
      </c>
      <c r="D7" s="10">
        <v>20</v>
      </c>
      <c r="E7" s="19">
        <f>C7*D7</f>
        <v>36000</v>
      </c>
      <c r="F7" s="19">
        <f>E7*0.002</f>
        <v>72</v>
      </c>
      <c r="G7" s="19">
        <f>E7*0.00006</f>
        <v>2.16</v>
      </c>
      <c r="H7" s="19">
        <f>E7*0.00001</f>
        <v>0.36000000000000004</v>
      </c>
      <c r="I7" s="19">
        <f>(F7+G7+H7)*0.07</f>
        <v>5.2164000000000001</v>
      </c>
      <c r="J7" s="19">
        <f>E7+F7+I7+G7+H7</f>
        <v>36079.736400000002</v>
      </c>
    </row>
    <row r="8" spans="1:14" s="59" customFormat="1" ht="21">
      <c r="A8" s="52"/>
      <c r="B8" s="72">
        <f>(D7-D15)/D15</f>
        <v>-0.12663755458515277</v>
      </c>
      <c r="C8" s="9">
        <f>SUM(C6:C7)</f>
        <v>9000</v>
      </c>
      <c r="D8" s="43">
        <f>E8/C8</f>
        <v>36</v>
      </c>
      <c r="E8" s="9">
        <f t="shared" ref="E8:J8" si="2">SUM(E6:E7)</f>
        <v>324000</v>
      </c>
      <c r="F8" s="9">
        <f t="shared" si="2"/>
        <v>648</v>
      </c>
      <c r="G8" s="9">
        <f t="shared" si="2"/>
        <v>19.440000000000001</v>
      </c>
      <c r="H8" s="9">
        <f t="shared" si="2"/>
        <v>3.2399999999999998</v>
      </c>
      <c r="I8" s="9">
        <f t="shared" si="2"/>
        <v>46.947600000000008</v>
      </c>
      <c r="J8" s="9">
        <f t="shared" si="2"/>
        <v>324717.62759999995</v>
      </c>
      <c r="K8" s="1"/>
      <c r="L8" s="1"/>
      <c r="M8" s="1"/>
      <c r="N8" s="1"/>
    </row>
    <row r="9" spans="1:14">
      <c r="A9" s="52"/>
      <c r="B9" s="12"/>
      <c r="C9" s="9"/>
      <c r="D9" s="43"/>
      <c r="E9" s="19"/>
      <c r="F9" s="19"/>
      <c r="G9" s="19"/>
      <c r="H9" s="19"/>
      <c r="I9" s="19"/>
      <c r="J9" s="19"/>
    </row>
    <row r="10" spans="1:14">
      <c r="A10" s="36">
        <v>45455</v>
      </c>
      <c r="B10" s="14" t="s">
        <v>0</v>
      </c>
      <c r="C10" s="15">
        <v>800</v>
      </c>
      <c r="D10" s="16">
        <v>20</v>
      </c>
      <c r="E10" s="17">
        <f>C10*D10</f>
        <v>16000</v>
      </c>
      <c r="F10" s="17">
        <f>E10*0.002</f>
        <v>32</v>
      </c>
      <c r="G10" s="17">
        <f>E10*0.00006</f>
        <v>0.96000000000000008</v>
      </c>
      <c r="H10" s="17">
        <f>E10*0.00001</f>
        <v>0.16</v>
      </c>
      <c r="I10" s="17">
        <f>(F10+G10+H10)*0.07</f>
        <v>2.3184</v>
      </c>
      <c r="J10" s="17">
        <f>E10+F10+I10+G10+H10</f>
        <v>16035.438399999999</v>
      </c>
    </row>
    <row r="11" spans="1:14">
      <c r="A11" s="46">
        <v>45551</v>
      </c>
      <c r="B11" s="14" t="s">
        <v>2</v>
      </c>
      <c r="C11" s="15">
        <f>C10</f>
        <v>800</v>
      </c>
      <c r="D11" s="24">
        <v>23.9</v>
      </c>
      <c r="E11" s="16">
        <f>C11*D11</f>
        <v>19120</v>
      </c>
      <c r="F11" s="25">
        <f>E11*0.002</f>
        <v>38.24</v>
      </c>
      <c r="G11" s="24">
        <f>E11*0.000068</f>
        <v>1.30016</v>
      </c>
      <c r="H11" s="24">
        <f>E11*0.00001</f>
        <v>0.19120000000000001</v>
      </c>
      <c r="I11" s="24">
        <f>(F11+G11+H11)*0.07</f>
        <v>2.7811952000000004</v>
      </c>
      <c r="J11" s="24">
        <f>E11-F11-G11-H11-I11</f>
        <v>19077.487444799997</v>
      </c>
      <c r="K11" s="20"/>
      <c r="L11" s="20"/>
      <c r="M11" s="20"/>
      <c r="N11" s="20"/>
    </row>
    <row r="12" spans="1:14">
      <c r="A12" s="66"/>
      <c r="B12" s="28">
        <f>(D11-D10)/D10</f>
        <v>0.19499999999999992</v>
      </c>
      <c r="C12" s="15"/>
      <c r="D12" s="16"/>
      <c r="E12" s="17">
        <f>E11-E10</f>
        <v>3120</v>
      </c>
      <c r="F12" s="17"/>
      <c r="G12" s="17"/>
      <c r="H12" s="17"/>
      <c r="I12" s="17"/>
      <c r="J12" s="17">
        <f>J11-J10</f>
        <v>3042.0490447999982</v>
      </c>
      <c r="K12" s="20"/>
      <c r="L12" s="20"/>
      <c r="M12" s="20"/>
      <c r="N12" s="20"/>
    </row>
    <row r="13" spans="1:14" s="73" customFormat="1">
      <c r="A13" s="77"/>
      <c r="B13" s="78"/>
      <c r="C13" s="79"/>
      <c r="D13" s="80"/>
      <c r="E13" s="81"/>
      <c r="F13" s="81"/>
      <c r="G13" s="81"/>
      <c r="H13" s="81"/>
      <c r="I13" s="81"/>
      <c r="J13" s="81"/>
    </row>
    <row r="14" spans="1:14">
      <c r="A14" s="36">
        <v>45817</v>
      </c>
      <c r="B14" s="14" t="s">
        <v>0</v>
      </c>
      <c r="C14" s="15">
        <v>1800</v>
      </c>
      <c r="D14" s="16">
        <v>20</v>
      </c>
      <c r="E14" s="17">
        <f>C14*D14</f>
        <v>36000</v>
      </c>
      <c r="F14" s="17">
        <f>E14*0.002</f>
        <v>72</v>
      </c>
      <c r="G14" s="17">
        <f>E14*0.00006</f>
        <v>2.16</v>
      </c>
      <c r="H14" s="17">
        <f>E14*0.00001</f>
        <v>0.36000000000000004</v>
      </c>
      <c r="I14" s="17">
        <f>(F14+G14+H14)*0.07</f>
        <v>5.2164000000000001</v>
      </c>
      <c r="J14" s="17">
        <f>E14+F14+I14+G14+H14</f>
        <v>36079.736400000002</v>
      </c>
    </row>
    <row r="15" spans="1:14">
      <c r="A15" s="46">
        <v>45868</v>
      </c>
      <c r="B15" s="14" t="s">
        <v>2</v>
      </c>
      <c r="C15" s="15">
        <f>C14</f>
        <v>1800</v>
      </c>
      <c r="D15" s="24">
        <v>22.9</v>
      </c>
      <c r="E15" s="16">
        <f>C15*D15</f>
        <v>41220</v>
      </c>
      <c r="F15" s="25">
        <f>E15*0.002</f>
        <v>82.44</v>
      </c>
      <c r="G15" s="24">
        <f>E15*0.000068</f>
        <v>2.8029600000000001</v>
      </c>
      <c r="H15" s="24">
        <f>E15*0.00001</f>
        <v>0.41220000000000001</v>
      </c>
      <c r="I15" s="24">
        <f>(F15+G15+H15)*0.07</f>
        <v>5.9958612000000002</v>
      </c>
      <c r="J15" s="24">
        <f>E15-F15-G15-H15-I15</f>
        <v>41128.348978800001</v>
      </c>
      <c r="K15" s="20"/>
      <c r="L15" s="20"/>
      <c r="M15" s="20"/>
      <c r="N15" s="20"/>
    </row>
    <row r="16" spans="1:14">
      <c r="A16" s="66"/>
      <c r="B16" s="28">
        <f>(D15-D14)/D14</f>
        <v>0.14499999999999993</v>
      </c>
      <c r="C16" s="15"/>
      <c r="D16" s="16"/>
      <c r="E16" s="17">
        <f>E15-E14</f>
        <v>5220</v>
      </c>
      <c r="F16" s="17"/>
      <c r="G16" s="17"/>
      <c r="H16" s="17"/>
      <c r="I16" s="17"/>
      <c r="J16" s="17">
        <f>J15-J14</f>
        <v>5048.612578799999</v>
      </c>
      <c r="K16" s="20"/>
      <c r="L16" s="20"/>
      <c r="M16" s="20"/>
      <c r="N16" s="20"/>
    </row>
    <row r="17" spans="1:10" s="12" customFormat="1">
      <c r="A17" s="46"/>
      <c r="B17" s="14"/>
      <c r="C17" s="15"/>
      <c r="D17" s="24"/>
      <c r="E17" s="16"/>
      <c r="F17" s="25"/>
      <c r="G17" s="24"/>
      <c r="H17" s="24"/>
      <c r="I17" s="24"/>
      <c r="J17" s="24"/>
    </row>
    <row r="18" spans="1:10" s="20" customFormat="1">
      <c r="A18" s="63">
        <v>45817</v>
      </c>
      <c r="B18" s="12" t="s">
        <v>0</v>
      </c>
      <c r="C18" s="9">
        <v>2400</v>
      </c>
      <c r="D18" s="10">
        <v>22.9</v>
      </c>
      <c r="E18" s="19">
        <f>C18*D18</f>
        <v>54960</v>
      </c>
      <c r="F18" s="19">
        <f>E18*0.002</f>
        <v>109.92</v>
      </c>
      <c r="G18" s="19">
        <f>E18*0.00006</f>
        <v>3.2976000000000001</v>
      </c>
      <c r="H18" s="19">
        <f>E18*0.00001</f>
        <v>0.54960000000000009</v>
      </c>
      <c r="I18" s="19">
        <f>(F18+G18+H18)*0.07</f>
        <v>7.9637040000000008</v>
      </c>
      <c r="J18" s="19">
        <f>E18+F18+I18+G18+H18</f>
        <v>55081.730903999996</v>
      </c>
    </row>
    <row r="19" spans="1:10" s="20" customFormat="1">
      <c r="A19" s="52">
        <v>45868</v>
      </c>
      <c r="B19" s="12" t="s">
        <v>2</v>
      </c>
      <c r="C19" s="9">
        <f>C18</f>
        <v>2400</v>
      </c>
      <c r="D19" s="32">
        <v>23.2</v>
      </c>
      <c r="E19" s="10">
        <f>C19*D19</f>
        <v>55680</v>
      </c>
      <c r="F19" s="33">
        <f>E19*0.002</f>
        <v>111.36</v>
      </c>
      <c r="G19" s="32">
        <f>E19*0.000068</f>
        <v>3.7862399999999998</v>
      </c>
      <c r="H19" s="32">
        <f>E19*0.00001</f>
        <v>0.55680000000000007</v>
      </c>
      <c r="I19" s="32">
        <f>(F19+G19+H19)*0.07</f>
        <v>8.0992128000000001</v>
      </c>
      <c r="J19" s="32">
        <f>E19-F19-G19-H19-I19</f>
        <v>55556.1977472</v>
      </c>
    </row>
    <row r="20" spans="1:10" s="20" customFormat="1">
      <c r="A20" s="35"/>
      <c r="B20" s="11">
        <f>(D19-D18)/D18</f>
        <v>1.310043668122274E-2</v>
      </c>
      <c r="C20" s="9"/>
      <c r="D20" s="10"/>
      <c r="E20" s="19">
        <f>E19-E18</f>
        <v>720</v>
      </c>
      <c r="F20" s="19"/>
      <c r="G20" s="19"/>
      <c r="H20" s="19"/>
      <c r="I20" s="19"/>
      <c r="J20" s="19">
        <f>J19-J18</f>
        <v>474.4668432000035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6"/>
  <sheetViews>
    <sheetView topLeftCell="A7" workbookViewId="0">
      <selection activeCell="D36" sqref="D3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19</v>
      </c>
    </row>
    <row r="2" spans="1:13" s="12" customFormat="1">
      <c r="A2" s="36">
        <v>44946</v>
      </c>
      <c r="B2" s="14" t="s">
        <v>0</v>
      </c>
      <c r="C2" s="15">
        <v>3600</v>
      </c>
      <c r="D2" s="16">
        <v>39.5</v>
      </c>
      <c r="E2" s="17">
        <f>C2*D2</f>
        <v>142200</v>
      </c>
      <c r="F2" s="17">
        <f>E2*0.002</f>
        <v>284.40000000000003</v>
      </c>
      <c r="G2" s="17">
        <f>E2*0.00006</f>
        <v>8.532</v>
      </c>
      <c r="H2" s="17">
        <f>E2*0.00001</f>
        <v>1.4220000000000002</v>
      </c>
      <c r="I2" s="17">
        <f>(F2+G2+H2)*0.07</f>
        <v>20.604780000000005</v>
      </c>
      <c r="J2" s="17">
        <f>E2+F2+I2+G2+H2</f>
        <v>142514.95877999999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30.5</v>
      </c>
      <c r="E3" s="17">
        <f>C3*D3</f>
        <v>36600</v>
      </c>
      <c r="F3" s="17">
        <f>E3*0.002</f>
        <v>73.2</v>
      </c>
      <c r="G3" s="17">
        <f>E3*0.00006</f>
        <v>2.1960000000000002</v>
      </c>
      <c r="H3" s="17">
        <f>E3*0.00001</f>
        <v>0.36600000000000005</v>
      </c>
      <c r="I3" s="17">
        <f>(F3+G3+H3)*0.07</f>
        <v>5.3033400000000004</v>
      </c>
      <c r="J3" s="17">
        <f>E3+F3+I3+G3+H3</f>
        <v>36681.065340000001</v>
      </c>
    </row>
    <row r="4" spans="1:13" s="1" customFormat="1">
      <c r="A4" s="46"/>
      <c r="B4" s="28">
        <f>(D3-D2)/D2</f>
        <v>-0.22784810126582278</v>
      </c>
      <c r="C4" s="15">
        <f>SUM(C2:C3)</f>
        <v>4800</v>
      </c>
      <c r="D4" s="16">
        <f>E4/C4</f>
        <v>37.25</v>
      </c>
      <c r="E4" s="15">
        <f t="shared" ref="E4:J4" si="0">SUM(E2:E3)</f>
        <v>178800</v>
      </c>
      <c r="F4" s="15">
        <f t="shared" si="0"/>
        <v>357.6</v>
      </c>
      <c r="G4" s="15">
        <f t="shared" si="0"/>
        <v>10.728</v>
      </c>
      <c r="H4" s="15">
        <f t="shared" si="0"/>
        <v>1.7880000000000003</v>
      </c>
      <c r="I4" s="15">
        <f t="shared" si="0"/>
        <v>25.908120000000004</v>
      </c>
      <c r="J4" s="15">
        <f t="shared" si="0"/>
        <v>179196.02411999999</v>
      </c>
    </row>
    <row r="5" spans="1:13">
      <c r="A5" s="46">
        <v>45195</v>
      </c>
      <c r="B5" s="14" t="s">
        <v>0</v>
      </c>
      <c r="C5" s="15">
        <v>2000</v>
      </c>
      <c r="D5" s="38">
        <v>22.8</v>
      </c>
      <c r="E5" s="17">
        <f>C5*D5</f>
        <v>45600</v>
      </c>
      <c r="F5" s="17">
        <f>E5*0.002</f>
        <v>91.2</v>
      </c>
      <c r="G5" s="17">
        <f>E5*0.00006</f>
        <v>2.7360000000000002</v>
      </c>
      <c r="H5" s="17">
        <f>E5*0.00001</f>
        <v>0.45600000000000002</v>
      </c>
      <c r="I5" s="17">
        <f>(F5+G5+H5)*0.07</f>
        <v>6.6074400000000013</v>
      </c>
      <c r="J5" s="17">
        <f>E5+F5+I5+G5+H5</f>
        <v>45700.999439999992</v>
      </c>
    </row>
    <row r="6" spans="1:13">
      <c r="A6" s="46"/>
      <c r="B6" s="28">
        <f>(D5-D4)/D4</f>
        <v>-0.38791946308724828</v>
      </c>
      <c r="C6" s="15">
        <f>SUM(C4:C5)</f>
        <v>6800</v>
      </c>
      <c r="D6" s="37">
        <f>E6/C6</f>
        <v>33</v>
      </c>
      <c r="E6" s="15">
        <f t="shared" ref="E6:J6" si="1">SUM(E4:E5)</f>
        <v>224400</v>
      </c>
      <c r="F6" s="15">
        <f t="shared" si="1"/>
        <v>448.8</v>
      </c>
      <c r="G6" s="15">
        <f t="shared" si="1"/>
        <v>13.464</v>
      </c>
      <c r="H6" s="15">
        <f t="shared" si="1"/>
        <v>2.2440000000000002</v>
      </c>
      <c r="I6" s="15">
        <f t="shared" si="1"/>
        <v>32.515560000000008</v>
      </c>
      <c r="J6" s="15">
        <f t="shared" si="1"/>
        <v>224897.02355999997</v>
      </c>
    </row>
    <row r="7" spans="1:13">
      <c r="A7" s="52">
        <v>45182</v>
      </c>
      <c r="B7" s="12" t="s">
        <v>0</v>
      </c>
      <c r="C7" s="9">
        <v>3200</v>
      </c>
      <c r="D7" s="43">
        <v>8</v>
      </c>
      <c r="E7" s="19">
        <f>C7*D7</f>
        <v>25600</v>
      </c>
      <c r="F7" s="19">
        <f>E7*0.002</f>
        <v>51.2</v>
      </c>
      <c r="G7" s="19">
        <f>E7*0.00006</f>
        <v>1.536</v>
      </c>
      <c r="H7" s="19">
        <f>E7*0.00001</f>
        <v>0.25600000000000001</v>
      </c>
      <c r="I7" s="19">
        <f>(F7+G7+H7)*0.07</f>
        <v>3.7094400000000007</v>
      </c>
      <c r="J7" s="19">
        <f>E7+F7+I7+G7+H7</f>
        <v>25656.701440000001</v>
      </c>
    </row>
    <row r="8" spans="1:13">
      <c r="A8" s="52"/>
      <c r="B8" s="11">
        <f>(D7-D6)/D6</f>
        <v>-0.75757575757575757</v>
      </c>
      <c r="C8" s="9">
        <f>SUM(C6:C7)</f>
        <v>10000</v>
      </c>
      <c r="D8" s="60">
        <f>E8/C8</f>
        <v>25</v>
      </c>
      <c r="E8" s="9">
        <f t="shared" ref="E8:J8" si="2">SUM(E6:E7)</f>
        <v>250000</v>
      </c>
      <c r="F8" s="9">
        <f t="shared" si="2"/>
        <v>500</v>
      </c>
      <c r="G8" s="9">
        <f t="shared" si="2"/>
        <v>15</v>
      </c>
      <c r="H8" s="9">
        <f t="shared" si="2"/>
        <v>2.5</v>
      </c>
      <c r="I8" s="9">
        <f t="shared" si="2"/>
        <v>36.225000000000009</v>
      </c>
      <c r="J8" s="9">
        <f t="shared" si="2"/>
        <v>250553.72499999998</v>
      </c>
    </row>
    <row r="10" spans="1:13" s="12" customFormat="1">
      <c r="A10" s="13">
        <v>45112</v>
      </c>
      <c r="B10" s="14" t="s">
        <v>0</v>
      </c>
      <c r="C10" s="15">
        <v>3600</v>
      </c>
      <c r="D10" s="37">
        <v>17</v>
      </c>
      <c r="E10" s="17">
        <v>61200</v>
      </c>
      <c r="F10" s="17">
        <v>122.4</v>
      </c>
      <c r="G10" s="17">
        <v>3.6720000000000002</v>
      </c>
      <c r="H10" s="17">
        <v>0.6120000000000001</v>
      </c>
      <c r="I10" s="17">
        <v>8.8678800000000013</v>
      </c>
      <c r="J10" s="17">
        <v>61335.551879999999</v>
      </c>
    </row>
    <row r="11" spans="1:13">
      <c r="A11" s="46">
        <v>45153</v>
      </c>
      <c r="B11" s="14" t="s">
        <v>2</v>
      </c>
      <c r="C11" s="15">
        <f>C10</f>
        <v>3600</v>
      </c>
      <c r="D11" s="24">
        <v>18.3</v>
      </c>
      <c r="E11" s="16">
        <f>C11*D11</f>
        <v>65880</v>
      </c>
      <c r="F11" s="25">
        <f>E11*0.002</f>
        <v>131.76</v>
      </c>
      <c r="G11" s="24">
        <f>E11*0.000068</f>
        <v>4.4798400000000003</v>
      </c>
      <c r="H11" s="24">
        <f>E11*0.00001</f>
        <v>0.65880000000000005</v>
      </c>
      <c r="I11" s="24">
        <f>(F11+G11+H11)*0.07</f>
        <v>9.5829048000000014</v>
      </c>
      <c r="J11" s="24">
        <f>E11-F11-G11-H11-I11</f>
        <v>65733.518455199999</v>
      </c>
      <c r="M11" s="20"/>
    </row>
    <row r="12" spans="1:13">
      <c r="A12" s="26">
        <f>DAYS360(A10,A11)</f>
        <v>40</v>
      </c>
      <c r="B12" s="28">
        <f>(D11-D10)/D10</f>
        <v>7.6470588235294165E-2</v>
      </c>
      <c r="C12" s="15"/>
      <c r="D12" s="16"/>
      <c r="E12" s="17">
        <f>E11-E10</f>
        <v>4680</v>
      </c>
      <c r="F12" s="17"/>
      <c r="G12" s="17"/>
      <c r="H12" s="17"/>
      <c r="I12" s="17"/>
      <c r="J12" s="17">
        <f>J11-J10</f>
        <v>4397.9665752000001</v>
      </c>
      <c r="M12" s="20"/>
    </row>
    <row r="14" spans="1:13">
      <c r="A14" s="46">
        <v>45035</v>
      </c>
      <c r="B14" s="14" t="s">
        <v>0</v>
      </c>
      <c r="C14" s="15">
        <v>1200</v>
      </c>
      <c r="D14" s="38">
        <v>19.600000000000001</v>
      </c>
      <c r="E14" s="17">
        <f>C14*D14</f>
        <v>23520</v>
      </c>
      <c r="F14" s="17">
        <f>E14*0.002</f>
        <v>47.04</v>
      </c>
      <c r="G14" s="17">
        <f>E14*0.00006</f>
        <v>1.4112</v>
      </c>
      <c r="H14" s="17">
        <f>E14*0.00001</f>
        <v>0.23520000000000002</v>
      </c>
      <c r="I14" s="17">
        <f>(F14+G14+H14)*0.07</f>
        <v>3.4080480000000004</v>
      </c>
      <c r="J14" s="17">
        <f>E14+F14+I14+G14+H14</f>
        <v>23572.094448</v>
      </c>
    </row>
    <row r="15" spans="1:13">
      <c r="A15" s="46">
        <v>45161</v>
      </c>
      <c r="B15" s="14" t="s">
        <v>2</v>
      </c>
      <c r="C15" s="15">
        <f>C14</f>
        <v>1200</v>
      </c>
      <c r="D15" s="24">
        <v>20.6</v>
      </c>
      <c r="E15" s="16">
        <f>C15*D15</f>
        <v>24720</v>
      </c>
      <c r="F15" s="25">
        <f>E15*0.002</f>
        <v>49.44</v>
      </c>
      <c r="G15" s="24">
        <f>E15*0.000068</f>
        <v>1.68096</v>
      </c>
      <c r="H15" s="24">
        <f>E15*0.00001</f>
        <v>0.24720000000000003</v>
      </c>
      <c r="I15" s="24">
        <f>(F15+G15+H15)*0.07</f>
        <v>3.5957712000000002</v>
      </c>
      <c r="J15" s="24">
        <f>E15-F15-G15-H15-I15</f>
        <v>24665.036068799996</v>
      </c>
      <c r="M15" s="20"/>
    </row>
    <row r="16" spans="1:13">
      <c r="A16" s="26">
        <f>DAYS360(A14,A15)</f>
        <v>124</v>
      </c>
      <c r="B16" s="28">
        <f>(D15-D14)/D14</f>
        <v>5.10204081632653E-2</v>
      </c>
      <c r="C16" s="15"/>
      <c r="D16" s="16"/>
      <c r="E16" s="17">
        <f>E15-E14</f>
        <v>1200</v>
      </c>
      <c r="F16" s="17"/>
      <c r="G16" s="17"/>
      <c r="H16" s="17"/>
      <c r="I16" s="17"/>
      <c r="J16" s="17">
        <f>J15-J14</f>
        <v>1092.9416207999966</v>
      </c>
      <c r="M16" s="20"/>
    </row>
    <row r="18" spans="1:13" s="1" customFormat="1">
      <c r="A18" s="46">
        <v>44998</v>
      </c>
      <c r="B18" s="14" t="s">
        <v>0</v>
      </c>
      <c r="C18" s="15">
        <v>1200</v>
      </c>
      <c r="D18" s="38">
        <v>23.4</v>
      </c>
      <c r="E18" s="17">
        <f>C18*D18</f>
        <v>28080</v>
      </c>
      <c r="F18" s="17">
        <f>E18*0.002</f>
        <v>56.160000000000004</v>
      </c>
      <c r="G18" s="17">
        <f>E18*0.00006</f>
        <v>1.6848000000000001</v>
      </c>
      <c r="H18" s="17">
        <f>E18*0.00001</f>
        <v>0.28080000000000005</v>
      </c>
      <c r="I18" s="17">
        <f>(F18+G18+H18)*0.07</f>
        <v>4.0687920000000011</v>
      </c>
      <c r="J18" s="17">
        <f>E18+F18+I18+G18+H18</f>
        <v>28142.194391999998</v>
      </c>
    </row>
    <row r="19" spans="1:13">
      <c r="A19" s="46">
        <v>45169</v>
      </c>
      <c r="B19" s="14" t="s">
        <v>2</v>
      </c>
      <c r="C19" s="15">
        <f>C18</f>
        <v>1200</v>
      </c>
      <c r="D19" s="24">
        <v>24.6</v>
      </c>
      <c r="E19" s="16">
        <f>C19*D19</f>
        <v>29520</v>
      </c>
      <c r="F19" s="25">
        <f>E19*0.002</f>
        <v>59.04</v>
      </c>
      <c r="G19" s="24">
        <f>E19*0.000068</f>
        <v>2.0073599999999998</v>
      </c>
      <c r="H19" s="24">
        <f>E19*0.00001</f>
        <v>0.29520000000000002</v>
      </c>
      <c r="I19" s="24">
        <f>(F19+G19+H19)*0.07</f>
        <v>4.2939792000000008</v>
      </c>
      <c r="J19" s="24">
        <f>E19-F19-G19-H19-I19</f>
        <v>29454.363460799999</v>
      </c>
      <c r="M19" s="20"/>
    </row>
    <row r="20" spans="1:13">
      <c r="A20" s="26">
        <f>DAYS360(A18,A19)</f>
        <v>168</v>
      </c>
      <c r="B20" s="28">
        <f>(D19-D18)/D18</f>
        <v>5.1282051282051405E-2</v>
      </c>
      <c r="C20" s="15"/>
      <c r="D20" s="16"/>
      <c r="E20" s="17">
        <f>E19-E18</f>
        <v>1440</v>
      </c>
      <c r="F20" s="17"/>
      <c r="G20" s="17"/>
      <c r="H20" s="17"/>
      <c r="I20" s="17"/>
      <c r="J20" s="17">
        <f>J19-J18</f>
        <v>1312.1690688000017</v>
      </c>
      <c r="M20" s="20"/>
    </row>
    <row r="22" spans="1:13">
      <c r="A22" s="46">
        <v>45170</v>
      </c>
      <c r="B22" s="14" t="s">
        <v>0</v>
      </c>
      <c r="C22" s="15">
        <v>1200</v>
      </c>
      <c r="D22" s="38">
        <v>23.5</v>
      </c>
      <c r="E22" s="17">
        <f>C22*D22</f>
        <v>28200</v>
      </c>
      <c r="F22" s="17">
        <f>E22*0.002</f>
        <v>56.4</v>
      </c>
      <c r="G22" s="17">
        <f>E22*0.00006</f>
        <v>1.6919999999999999</v>
      </c>
      <c r="H22" s="17">
        <f>E22*0.00001</f>
        <v>0.28200000000000003</v>
      </c>
      <c r="I22" s="17">
        <f>(F22+G22+H22)*0.07</f>
        <v>4.0861799999999997</v>
      </c>
      <c r="J22" s="17">
        <f>E22+F22+I22+G22+H22</f>
        <v>28262.460179999998</v>
      </c>
    </row>
    <row r="23" spans="1:13">
      <c r="A23" s="46">
        <v>45175</v>
      </c>
      <c r="B23" s="14" t="s">
        <v>2</v>
      </c>
      <c r="C23" s="15">
        <f>C22</f>
        <v>1200</v>
      </c>
      <c r="D23" s="24">
        <v>24.7</v>
      </c>
      <c r="E23" s="16">
        <f>C23*D23</f>
        <v>29640</v>
      </c>
      <c r="F23" s="25">
        <f>E23*0.002</f>
        <v>59.28</v>
      </c>
      <c r="G23" s="24">
        <f>E23*0.000068</f>
        <v>2.01552</v>
      </c>
      <c r="H23" s="24">
        <f>E23*0.00001</f>
        <v>0.2964</v>
      </c>
      <c r="I23" s="24">
        <f>(F23+G23+H23)*0.07</f>
        <v>4.3114344000000004</v>
      </c>
      <c r="J23" s="24">
        <f>E23-F23-G23-H23-I23</f>
        <v>29574.096645600002</v>
      </c>
      <c r="M23" s="20"/>
    </row>
    <row r="24" spans="1:13">
      <c r="A24" s="26">
        <f>DAYS360(A22,A23)</f>
        <v>5</v>
      </c>
      <c r="B24" s="28">
        <f>(D23-D22)/D22</f>
        <v>5.1063829787234012E-2</v>
      </c>
      <c r="C24" s="15"/>
      <c r="D24" s="16"/>
      <c r="E24" s="17">
        <f>E23-E22</f>
        <v>1440</v>
      </c>
      <c r="F24" s="17"/>
      <c r="G24" s="17"/>
      <c r="H24" s="17"/>
      <c r="I24" s="17"/>
      <c r="J24" s="17">
        <f>J23-J22</f>
        <v>1311.6364656000042</v>
      </c>
      <c r="M24" s="20"/>
    </row>
    <row r="26" spans="1:13">
      <c r="A26" s="46">
        <v>45170</v>
      </c>
      <c r="B26" s="14" t="s">
        <v>0</v>
      </c>
      <c r="C26" s="15">
        <v>2000</v>
      </c>
      <c r="D26" s="38">
        <v>22.6</v>
      </c>
      <c r="E26" s="17">
        <f>C26*D26</f>
        <v>45200</v>
      </c>
      <c r="F26" s="17">
        <f>E26*0.002</f>
        <v>90.4</v>
      </c>
      <c r="G26" s="17">
        <f>E26*0.00006</f>
        <v>2.7120000000000002</v>
      </c>
      <c r="H26" s="17">
        <f>E26*0.00001</f>
        <v>0.45200000000000001</v>
      </c>
      <c r="I26" s="17">
        <f>(F26+G26+H26)*0.07</f>
        <v>6.5494800000000009</v>
      </c>
      <c r="J26" s="17">
        <f>E26+F26+I26+G26+H26</f>
        <v>45300.11348</v>
      </c>
    </row>
    <row r="27" spans="1:13">
      <c r="A27" s="46">
        <v>45194</v>
      </c>
      <c r="B27" s="14" t="s">
        <v>2</v>
      </c>
      <c r="C27" s="15">
        <f>C26</f>
        <v>2000</v>
      </c>
      <c r="D27" s="24">
        <v>24.1</v>
      </c>
      <c r="E27" s="16">
        <f>C27*D27</f>
        <v>48200</v>
      </c>
      <c r="F27" s="25">
        <f>E27*0.002</f>
        <v>96.4</v>
      </c>
      <c r="G27" s="24">
        <f>E27*0.000068</f>
        <v>3.2776000000000001</v>
      </c>
      <c r="H27" s="24">
        <f>E27*0.00001</f>
        <v>0.48200000000000004</v>
      </c>
      <c r="I27" s="24">
        <f>(F27+G27+H27)*0.07</f>
        <v>7.0111720000000011</v>
      </c>
      <c r="J27" s="24">
        <f>E27-F27-G27-H27-I27</f>
        <v>48092.829227999995</v>
      </c>
      <c r="M27" s="20"/>
    </row>
    <row r="28" spans="1:13">
      <c r="A28" s="26">
        <f>DAYS360(A26,A27)</f>
        <v>24</v>
      </c>
      <c r="B28" s="28">
        <f>(D27-D26)/D26</f>
        <v>6.6371681415929196E-2</v>
      </c>
      <c r="C28" s="15"/>
      <c r="D28" s="16"/>
      <c r="E28" s="17">
        <f>E27-E26</f>
        <v>3000</v>
      </c>
      <c r="F28" s="17"/>
      <c r="G28" s="17"/>
      <c r="H28" s="17"/>
      <c r="I28" s="17"/>
      <c r="J28" s="17">
        <f>J27-J26</f>
        <v>2792.7157479999951</v>
      </c>
      <c r="M28" s="20"/>
    </row>
    <row r="30" spans="1:13">
      <c r="A30" s="46">
        <v>45876</v>
      </c>
      <c r="B30" s="14" t="s">
        <v>0</v>
      </c>
      <c r="C30" s="15">
        <v>3200</v>
      </c>
      <c r="D30" s="38">
        <v>9.25</v>
      </c>
      <c r="E30" s="17">
        <f>C30*D30</f>
        <v>29600</v>
      </c>
      <c r="F30" s="17">
        <f>E30*0.002</f>
        <v>59.2</v>
      </c>
      <c r="G30" s="17">
        <f>E30*0.00006</f>
        <v>1.776</v>
      </c>
      <c r="H30" s="17">
        <f>E30*0.00001</f>
        <v>0.29600000000000004</v>
      </c>
      <c r="I30" s="17">
        <f>(F30+G30+H30)*0.07</f>
        <v>4.2890400000000009</v>
      </c>
      <c r="J30" s="17">
        <f>E30+F30+I30+G30+H30</f>
        <v>29665.561040000001</v>
      </c>
    </row>
    <row r="31" spans="1:13">
      <c r="A31" s="46">
        <v>45876</v>
      </c>
      <c r="B31" s="14" t="s">
        <v>2</v>
      </c>
      <c r="C31" s="15">
        <v>3200</v>
      </c>
      <c r="D31" s="24">
        <v>9.4</v>
      </c>
      <c r="E31" s="16">
        <f>C31*D31</f>
        <v>30080</v>
      </c>
      <c r="F31" s="25">
        <f>E31*0.002</f>
        <v>60.160000000000004</v>
      </c>
      <c r="G31" s="24">
        <f>E31*0.000068</f>
        <v>2.0454400000000001</v>
      </c>
      <c r="H31" s="24">
        <f>E31*0.00001</f>
        <v>0.30080000000000001</v>
      </c>
      <c r="I31" s="24">
        <f>(F31+G31+H31)*0.07</f>
        <v>4.375436800000001</v>
      </c>
      <c r="J31" s="24">
        <f>E31-F31-G31-H31-I31</f>
        <v>30013.118323199997</v>
      </c>
      <c r="M31" s="20"/>
    </row>
    <row r="32" spans="1:13">
      <c r="A32" s="8">
        <f>DAYS360(A30,A31)</f>
        <v>0</v>
      </c>
      <c r="B32" s="11">
        <f>(D31-D30)/D30</f>
        <v>1.6216216216216255E-2</v>
      </c>
      <c r="C32" s="9"/>
      <c r="D32" s="10"/>
      <c r="E32" s="19">
        <f>E31-E30</f>
        <v>480</v>
      </c>
      <c r="F32" s="19"/>
      <c r="G32" s="19"/>
      <c r="H32" s="19"/>
      <c r="I32" s="19"/>
      <c r="J32" s="19">
        <f>J31-J30</f>
        <v>347.55728319999616</v>
      </c>
      <c r="M32" s="20"/>
    </row>
    <row r="34" spans="1:13">
      <c r="A34" s="52">
        <v>45876</v>
      </c>
      <c r="B34" s="12" t="s">
        <v>0</v>
      </c>
      <c r="C34" s="9">
        <v>5000</v>
      </c>
      <c r="D34" s="43">
        <v>9</v>
      </c>
      <c r="E34" s="19">
        <f>C34*D34</f>
        <v>45000</v>
      </c>
      <c r="F34" s="19">
        <f>E34*0.002</f>
        <v>90</v>
      </c>
      <c r="G34" s="19">
        <f>E34*0.00006</f>
        <v>2.7</v>
      </c>
      <c r="H34" s="19">
        <f>E34*0.00001</f>
        <v>0.45</v>
      </c>
      <c r="I34" s="19">
        <f>(F34+G34+H34)*0.07</f>
        <v>6.5205000000000011</v>
      </c>
      <c r="J34" s="19">
        <f>E34+F34+I34+G34+H34</f>
        <v>45099.670499999993</v>
      </c>
    </row>
    <row r="35" spans="1:13">
      <c r="A35" s="52">
        <v>45876</v>
      </c>
      <c r="B35" s="12" t="s">
        <v>2</v>
      </c>
      <c r="C35" s="9">
        <v>5000</v>
      </c>
      <c r="D35" s="32">
        <v>9.1999999999999993</v>
      </c>
      <c r="E35" s="10">
        <f>C35*D35</f>
        <v>46000</v>
      </c>
      <c r="F35" s="33">
        <f>E35*0.002</f>
        <v>92</v>
      </c>
      <c r="G35" s="32">
        <f>E35*0.000068</f>
        <v>3.1280000000000001</v>
      </c>
      <c r="H35" s="32">
        <f>E35*0.00001</f>
        <v>0.46</v>
      </c>
      <c r="I35" s="32">
        <f>(F35+G35+H35)*0.07</f>
        <v>6.69116</v>
      </c>
      <c r="J35" s="32">
        <f>E35-F35-G35-H35-I35</f>
        <v>45897.720840000002</v>
      </c>
      <c r="M35" s="20"/>
    </row>
    <row r="36" spans="1:13">
      <c r="A36" s="8">
        <f>DAYS360(A34,A35)</f>
        <v>0</v>
      </c>
      <c r="B36" s="11">
        <f>(D35-D34)/D34</f>
        <v>2.2222222222222143E-2</v>
      </c>
      <c r="C36" s="9"/>
      <c r="D36" s="10"/>
      <c r="E36" s="19">
        <f>E35-E34</f>
        <v>1000</v>
      </c>
      <c r="F36" s="19"/>
      <c r="G36" s="19"/>
      <c r="H36" s="19"/>
      <c r="I36" s="19"/>
      <c r="J36" s="19">
        <f>J35-J34</f>
        <v>798.05034000000887</v>
      </c>
      <c r="M36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7.6640625" style="21" bestFit="1" customWidth="1"/>
    <col min="4" max="4" width="7.6640625" style="20" customWidth="1"/>
    <col min="5" max="5" width="11.109375" style="64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64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20</v>
      </c>
    </row>
    <row r="2" spans="1:15" s="12" customFormat="1">
      <c r="A2" s="36">
        <v>44946</v>
      </c>
      <c r="B2" s="14" t="s">
        <v>0</v>
      </c>
      <c r="C2" s="15">
        <v>2400</v>
      </c>
      <c r="D2" s="16">
        <v>58.5</v>
      </c>
      <c r="E2" s="65">
        <f>C2*D2</f>
        <v>140400</v>
      </c>
      <c r="F2" s="17">
        <f>E2*0.002</f>
        <v>280.8</v>
      </c>
      <c r="G2" s="17">
        <f>E2*0.00006</f>
        <v>8.4239999999999995</v>
      </c>
      <c r="H2" s="17">
        <f>E2*0.00001</f>
        <v>1.4040000000000001</v>
      </c>
      <c r="I2" s="17">
        <f>(F2+G2+H2)*0.07</f>
        <v>20.343960000000003</v>
      </c>
      <c r="J2" s="65">
        <f>E2+F2+I2+G2+H2</f>
        <v>140710.97196</v>
      </c>
      <c r="K2" s="27"/>
      <c r="L2" s="16"/>
      <c r="M2" s="28"/>
    </row>
    <row r="3" spans="1:15" s="1" customFormat="1">
      <c r="A3" s="46">
        <v>44956</v>
      </c>
      <c r="B3" s="14" t="s">
        <v>0</v>
      </c>
      <c r="C3" s="15">
        <v>900</v>
      </c>
      <c r="D3" s="38">
        <v>53</v>
      </c>
      <c r="E3" s="65">
        <f>C3*D3</f>
        <v>47700</v>
      </c>
      <c r="F3" s="17">
        <f>E3*0.002</f>
        <v>95.4</v>
      </c>
      <c r="G3" s="17">
        <f>E3*0.00006</f>
        <v>2.8620000000000001</v>
      </c>
      <c r="H3" s="17">
        <f>E3*0.00001</f>
        <v>0.47700000000000004</v>
      </c>
      <c r="I3" s="17">
        <f>(F3+G3+H3)*0.07</f>
        <v>6.9117300000000013</v>
      </c>
      <c r="J3" s="65">
        <f>E3+F3+I3+G3+H3</f>
        <v>47805.650730000001</v>
      </c>
    </row>
    <row r="4" spans="1:15" s="1" customFormat="1">
      <c r="A4" s="46"/>
      <c r="B4" s="28">
        <f>(D3-D2)/D2</f>
        <v>-9.4017094017094016E-2</v>
      </c>
      <c r="C4" s="15">
        <f>SUM(C2:C3)</f>
        <v>3300</v>
      </c>
      <c r="D4" s="16">
        <f>E4/C4</f>
        <v>57</v>
      </c>
      <c r="E4" s="65">
        <f t="shared" ref="E4:J4" si="0">SUM(E2:E3)</f>
        <v>188100</v>
      </c>
      <c r="F4" s="15">
        <f t="shared" si="0"/>
        <v>376.20000000000005</v>
      </c>
      <c r="G4" s="15">
        <f t="shared" si="0"/>
        <v>11.286</v>
      </c>
      <c r="H4" s="15">
        <f t="shared" si="0"/>
        <v>1.8810000000000002</v>
      </c>
      <c r="I4" s="15">
        <f t="shared" si="0"/>
        <v>27.255690000000005</v>
      </c>
      <c r="J4" s="65">
        <f t="shared" si="0"/>
        <v>188516.62268999999</v>
      </c>
    </row>
    <row r="5" spans="1:15" s="1" customFormat="1">
      <c r="A5" s="46">
        <v>44970</v>
      </c>
      <c r="B5" s="14" t="s">
        <v>0</v>
      </c>
      <c r="C5" s="15">
        <v>900</v>
      </c>
      <c r="D5" s="38">
        <v>50</v>
      </c>
      <c r="E5" s="65">
        <f>C5*D5</f>
        <v>45000</v>
      </c>
      <c r="F5" s="17">
        <f>E5*0.002</f>
        <v>90</v>
      </c>
      <c r="G5" s="17">
        <f>E5*0.00006</f>
        <v>2.7</v>
      </c>
      <c r="H5" s="17">
        <f>E5*0.00001</f>
        <v>0.45</v>
      </c>
      <c r="I5" s="17">
        <f>(F5+G5+H5)*0.07</f>
        <v>6.5205000000000011</v>
      </c>
      <c r="J5" s="65">
        <f>E5+F5+I5+G5+H5</f>
        <v>45099.670499999993</v>
      </c>
    </row>
    <row r="6" spans="1:15" s="1" customFormat="1">
      <c r="A6" s="46"/>
      <c r="B6" s="28">
        <f>(D5-D4)/D4</f>
        <v>-0.12280701754385964</v>
      </c>
      <c r="C6" s="15">
        <f>SUM(C4:C5)</f>
        <v>4200</v>
      </c>
      <c r="D6" s="16">
        <f>E6/C6</f>
        <v>55.5</v>
      </c>
      <c r="E6" s="65">
        <f t="shared" ref="E6:J6" si="1">SUM(E4:E5)</f>
        <v>233100</v>
      </c>
      <c r="F6" s="15">
        <f t="shared" si="1"/>
        <v>466.20000000000005</v>
      </c>
      <c r="G6" s="15">
        <f t="shared" si="1"/>
        <v>13.986000000000001</v>
      </c>
      <c r="H6" s="15">
        <f t="shared" si="1"/>
        <v>2.3310000000000004</v>
      </c>
      <c r="I6" s="15">
        <f t="shared" si="1"/>
        <v>33.776190000000007</v>
      </c>
      <c r="J6" s="65">
        <f t="shared" si="1"/>
        <v>233616.29319</v>
      </c>
    </row>
    <row r="7" spans="1:15">
      <c r="A7" s="46">
        <v>45035</v>
      </c>
      <c r="B7" s="14" t="s">
        <v>0</v>
      </c>
      <c r="C7" s="15">
        <v>1200</v>
      </c>
      <c r="D7" s="38">
        <v>39.75</v>
      </c>
      <c r="E7" s="65">
        <f>C7*D7</f>
        <v>47700</v>
      </c>
      <c r="F7" s="17">
        <f>E7*0.002</f>
        <v>95.4</v>
      </c>
      <c r="G7" s="17">
        <f>E7*0.00006</f>
        <v>2.8620000000000001</v>
      </c>
      <c r="H7" s="17">
        <f>E7*0.00001</f>
        <v>0.47700000000000004</v>
      </c>
      <c r="I7" s="17">
        <f>(F7+G7+H7)*0.07</f>
        <v>6.9117300000000013</v>
      </c>
      <c r="J7" s="65">
        <f>E7+F7+I7+G7+H7</f>
        <v>47805.650730000001</v>
      </c>
    </row>
    <row r="8" spans="1:15" s="1" customFormat="1">
      <c r="A8" s="46">
        <v>45077</v>
      </c>
      <c r="B8" s="14" t="s">
        <v>2</v>
      </c>
      <c r="C8" s="15">
        <f>C7</f>
        <v>1200</v>
      </c>
      <c r="D8" s="24">
        <v>43</v>
      </c>
      <c r="E8" s="16">
        <f>C8*D8</f>
        <v>51600</v>
      </c>
      <c r="F8" s="25">
        <f>E8*0.002</f>
        <v>103.2</v>
      </c>
      <c r="G8" s="24">
        <f>E8*0.000068</f>
        <v>3.5087999999999999</v>
      </c>
      <c r="H8" s="24">
        <f>E8*0.00001</f>
        <v>0.51600000000000001</v>
      </c>
      <c r="I8" s="24">
        <f>(F8+G8+H8)*0.07</f>
        <v>7.5057360000000006</v>
      </c>
      <c r="J8" s="24">
        <f>E8-F8-G8-H8-I8</f>
        <v>51485.269463999997</v>
      </c>
    </row>
    <row r="9" spans="1:15" s="1" customFormat="1">
      <c r="A9" s="46" t="s">
        <v>3</v>
      </c>
      <c r="B9" s="14"/>
      <c r="C9" s="15"/>
      <c r="D9" s="16"/>
      <c r="E9" s="17">
        <f>E8-E7</f>
        <v>3900</v>
      </c>
      <c r="F9" s="17"/>
      <c r="G9" s="17"/>
      <c r="H9" s="17"/>
      <c r="I9" s="17"/>
      <c r="J9" s="17">
        <f>J8-J7</f>
        <v>3679.618733999996</v>
      </c>
    </row>
    <row r="10" spans="1:15" s="1" customFormat="1">
      <c r="A10" s="51"/>
      <c r="B10" s="70" t="s">
        <v>1</v>
      </c>
      <c r="C10" s="48">
        <v>4200</v>
      </c>
      <c r="D10" s="49">
        <v>55.5</v>
      </c>
      <c r="E10" s="48">
        <v>233100</v>
      </c>
      <c r="F10" s="48">
        <v>466.20000000000005</v>
      </c>
      <c r="G10" s="48">
        <v>13.986000000000001</v>
      </c>
      <c r="H10" s="48">
        <v>2.3310000000000004</v>
      </c>
      <c r="I10" s="48">
        <v>33.776190000000007</v>
      </c>
      <c r="J10" s="48">
        <v>233616.29319</v>
      </c>
      <c r="K10" s="53"/>
      <c r="L10" s="54"/>
      <c r="M10" s="54"/>
      <c r="N10" s="55"/>
      <c r="O10" s="55"/>
    </row>
    <row r="11" spans="1:15">
      <c r="A11" s="46">
        <v>45083</v>
      </c>
      <c r="B11" s="14" t="s">
        <v>0</v>
      </c>
      <c r="C11" s="15">
        <v>600</v>
      </c>
      <c r="D11" s="38">
        <v>39.5</v>
      </c>
      <c r="E11" s="65">
        <f>C11*D11</f>
        <v>23700</v>
      </c>
      <c r="F11" s="17">
        <f>E11*0.002</f>
        <v>47.4</v>
      </c>
      <c r="G11" s="17">
        <f>E11*0.00006</f>
        <v>1.4219999999999999</v>
      </c>
      <c r="H11" s="17">
        <f>E11*0.00001</f>
        <v>0.23700000000000002</v>
      </c>
      <c r="I11" s="17">
        <f>(F11+G11+H11)*0.07</f>
        <v>3.4341300000000001</v>
      </c>
      <c r="J11" s="65">
        <f>E11+F11+I11+G11+H11</f>
        <v>23752.493130000003</v>
      </c>
    </row>
    <row r="12" spans="1:15" s="1" customFormat="1">
      <c r="A12" s="46">
        <v>45086</v>
      </c>
      <c r="B12" s="14" t="s">
        <v>2</v>
      </c>
      <c r="C12" s="15">
        <f>C11</f>
        <v>600</v>
      </c>
      <c r="D12" s="24">
        <v>41.75</v>
      </c>
      <c r="E12" s="16">
        <f>C12*D12</f>
        <v>25050</v>
      </c>
      <c r="F12" s="25">
        <f>E12*0.002</f>
        <v>50.1</v>
      </c>
      <c r="G12" s="24">
        <f>E12*0.000068</f>
        <v>1.7034</v>
      </c>
      <c r="H12" s="24">
        <f>E12*0.00001</f>
        <v>0.2505</v>
      </c>
      <c r="I12" s="24">
        <f>(F12+G12+H12)*0.07</f>
        <v>3.6437730000000008</v>
      </c>
      <c r="J12" s="24">
        <f>E12-F12-G12-H12-I12</f>
        <v>24994.302327000005</v>
      </c>
    </row>
    <row r="13" spans="1:15" s="1" customFormat="1">
      <c r="A13" s="46" t="s">
        <v>3</v>
      </c>
      <c r="B13" s="14"/>
      <c r="C13" s="15"/>
      <c r="D13" s="16"/>
      <c r="E13" s="17">
        <f>E12-E11</f>
        <v>1350</v>
      </c>
      <c r="F13" s="17"/>
      <c r="G13" s="17"/>
      <c r="H13" s="17"/>
      <c r="I13" s="17"/>
      <c r="J13" s="17">
        <f>J12-J11</f>
        <v>1241.8091970000023</v>
      </c>
    </row>
    <row r="14" spans="1:15" s="1" customFormat="1">
      <c r="A14" s="46"/>
      <c r="B14" s="14"/>
      <c r="C14" s="15"/>
      <c r="D14" s="16"/>
      <c r="E14" s="17"/>
      <c r="F14" s="17"/>
      <c r="G14" s="17"/>
      <c r="H14" s="17"/>
      <c r="I14" s="17"/>
      <c r="J14" s="17"/>
    </row>
    <row r="15" spans="1:15" s="1" customFormat="1">
      <c r="A15" s="51"/>
      <c r="B15" s="70" t="s">
        <v>1</v>
      </c>
      <c r="C15" s="48">
        <v>4200</v>
      </c>
      <c r="D15" s="49">
        <v>55.5</v>
      </c>
      <c r="E15" s="48">
        <v>233100</v>
      </c>
      <c r="F15" s="48">
        <v>466.20000000000005</v>
      </c>
      <c r="G15" s="48">
        <v>13.986000000000001</v>
      </c>
      <c r="H15" s="48">
        <v>2.3310000000000004</v>
      </c>
      <c r="I15" s="48">
        <v>33.776190000000007</v>
      </c>
      <c r="J15" s="48">
        <v>233616.29319</v>
      </c>
      <c r="K15" s="53"/>
      <c r="L15" s="54"/>
      <c r="M15" s="54"/>
      <c r="N15" s="55"/>
      <c r="O15" s="55"/>
    </row>
    <row r="16" spans="1:15">
      <c r="A16" s="46">
        <v>45243</v>
      </c>
      <c r="B16" s="14" t="s">
        <v>0</v>
      </c>
      <c r="C16" s="15">
        <v>800</v>
      </c>
      <c r="D16" s="38">
        <v>25.5</v>
      </c>
      <c r="E16" s="65">
        <f>C16*D16</f>
        <v>20400</v>
      </c>
      <c r="F16" s="17">
        <f>E16*0.002</f>
        <v>40.800000000000004</v>
      </c>
      <c r="G16" s="17">
        <f>E16*0.00006</f>
        <v>1.224</v>
      </c>
      <c r="H16" s="17">
        <f>E16*0.00001</f>
        <v>0.20400000000000001</v>
      </c>
      <c r="I16" s="17">
        <f>(F16+G16+H16)*0.07</f>
        <v>2.9559600000000006</v>
      </c>
      <c r="J16" s="65">
        <f>E16+F16+I16+G16+H16</f>
        <v>20445.183959999998</v>
      </c>
    </row>
    <row r="17" spans="1:15">
      <c r="A17" s="46">
        <v>45251</v>
      </c>
      <c r="B17" s="14" t="s">
        <v>2</v>
      </c>
      <c r="C17" s="15">
        <f>C16</f>
        <v>800</v>
      </c>
      <c r="D17" s="24">
        <v>28.25</v>
      </c>
      <c r="E17" s="16">
        <f>C17*D17</f>
        <v>22600</v>
      </c>
      <c r="F17" s="25">
        <f>E17*0.002</f>
        <v>45.2</v>
      </c>
      <c r="G17" s="24">
        <f>E17*0.000068</f>
        <v>1.5367999999999999</v>
      </c>
      <c r="H17" s="24">
        <f>E17*0.00001</f>
        <v>0.22600000000000001</v>
      </c>
      <c r="I17" s="24">
        <f>(F17+G17+H17)*0.07</f>
        <v>3.2873960000000002</v>
      </c>
      <c r="J17" s="24">
        <f>E17-F17-G17-H17-I17</f>
        <v>22549.749803999999</v>
      </c>
      <c r="M17" s="20"/>
    </row>
    <row r="18" spans="1:15">
      <c r="A18" s="66"/>
      <c r="B18" s="28">
        <f>(D17-D16)/D16</f>
        <v>0.10784313725490197</v>
      </c>
      <c r="C18" s="15"/>
      <c r="D18" s="16"/>
      <c r="E18" s="17">
        <f>E17-E16</f>
        <v>2200</v>
      </c>
      <c r="F18" s="17"/>
      <c r="G18" s="17"/>
      <c r="H18" s="17"/>
      <c r="I18" s="17"/>
      <c r="J18" s="17">
        <f>J17-J16</f>
        <v>2104.5658440000007</v>
      </c>
      <c r="M18" s="20"/>
    </row>
    <row r="19" spans="1:15" s="1" customFormat="1">
      <c r="A19" s="51"/>
      <c r="B19" s="70" t="s">
        <v>1</v>
      </c>
      <c r="C19" s="48">
        <v>4200</v>
      </c>
      <c r="D19" s="49">
        <v>55.5</v>
      </c>
      <c r="E19" s="48">
        <v>233100</v>
      </c>
      <c r="F19" s="48">
        <v>466.20000000000005</v>
      </c>
      <c r="G19" s="48">
        <v>13.986000000000001</v>
      </c>
      <c r="H19" s="48">
        <v>2.3310000000000004</v>
      </c>
      <c r="I19" s="48">
        <v>33.776190000000007</v>
      </c>
      <c r="J19" s="48">
        <v>233616.29319</v>
      </c>
      <c r="K19" s="53"/>
      <c r="L19" s="54"/>
      <c r="M19" s="54"/>
      <c r="N19" s="55"/>
      <c r="O19" s="55"/>
    </row>
    <row r="20" spans="1:15">
      <c r="A20" s="52">
        <v>45875</v>
      </c>
      <c r="B20" s="12" t="s">
        <v>0</v>
      </c>
      <c r="C20" s="9">
        <v>2800</v>
      </c>
      <c r="D20" s="43">
        <v>11</v>
      </c>
      <c r="E20" s="58">
        <f>C20*D20</f>
        <v>30800</v>
      </c>
      <c r="F20" s="19">
        <f>E20*0.002</f>
        <v>61.6</v>
      </c>
      <c r="G20" s="19">
        <f>E20*0.00006</f>
        <v>1.8480000000000001</v>
      </c>
      <c r="H20" s="19">
        <f>E20*0.00001</f>
        <v>0.30800000000000005</v>
      </c>
      <c r="I20" s="19">
        <f>(F20+G20+H20)*0.07</f>
        <v>4.4629200000000004</v>
      </c>
      <c r="J20" s="58">
        <f>E20+F20+I20+G20+H20</f>
        <v>30868.218920000003</v>
      </c>
    </row>
    <row r="21" spans="1:15">
      <c r="B21" s="11">
        <f>(D20-D19)/D19</f>
        <v>-0.80180180180180183</v>
      </c>
      <c r="C21" s="9">
        <f>SUM(C19:C20)</f>
        <v>7000</v>
      </c>
      <c r="D21" s="60">
        <f>E21/C21</f>
        <v>37.700000000000003</v>
      </c>
      <c r="E21" s="9">
        <f t="shared" ref="E21:J21" si="2">SUM(E19:E20)</f>
        <v>263900</v>
      </c>
      <c r="F21" s="9">
        <f t="shared" si="2"/>
        <v>527.80000000000007</v>
      </c>
      <c r="G21" s="9">
        <f t="shared" si="2"/>
        <v>15.834000000000001</v>
      </c>
      <c r="H21" s="9">
        <f t="shared" si="2"/>
        <v>2.6390000000000002</v>
      </c>
      <c r="I21" s="9">
        <f t="shared" si="2"/>
        <v>38.239110000000011</v>
      </c>
      <c r="J21" s="9">
        <f t="shared" si="2"/>
        <v>264484.51211000001</v>
      </c>
    </row>
    <row r="22" spans="1:15">
      <c r="A22" s="52"/>
      <c r="B22" s="12"/>
      <c r="C22" s="9"/>
      <c r="D22" s="43"/>
      <c r="E22" s="58"/>
      <c r="F22" s="19"/>
      <c r="G22" s="19"/>
      <c r="H22" s="19"/>
      <c r="I22" s="19"/>
      <c r="J22" s="58"/>
    </row>
    <row r="23" spans="1:15">
      <c r="A23" s="46">
        <v>45243</v>
      </c>
      <c r="B23" s="14" t="s">
        <v>0</v>
      </c>
      <c r="C23" s="15">
        <v>800</v>
      </c>
      <c r="D23" s="38">
        <v>25.5</v>
      </c>
      <c r="E23" s="65">
        <f>C23*D23</f>
        <v>20400</v>
      </c>
      <c r="F23" s="17">
        <f>E23*0.002</f>
        <v>40.800000000000004</v>
      </c>
      <c r="G23" s="17">
        <f>E23*0.00006</f>
        <v>1.224</v>
      </c>
      <c r="H23" s="17">
        <f>E23*0.00001</f>
        <v>0.20400000000000001</v>
      </c>
      <c r="I23" s="17">
        <f>(F23+G23+H23)*0.07</f>
        <v>2.9559600000000006</v>
      </c>
      <c r="J23" s="65">
        <f>E23+F23+I23+G23+H23</f>
        <v>20445.183959999998</v>
      </c>
    </row>
    <row r="24" spans="1:15">
      <c r="A24" s="46">
        <v>45251</v>
      </c>
      <c r="B24" s="14" t="s">
        <v>2</v>
      </c>
      <c r="C24" s="15">
        <f>C23</f>
        <v>800</v>
      </c>
      <c r="D24" s="24">
        <v>28.25</v>
      </c>
      <c r="E24" s="16">
        <f>C24*D24</f>
        <v>22600</v>
      </c>
      <c r="F24" s="25">
        <f>E24*0.002</f>
        <v>45.2</v>
      </c>
      <c r="G24" s="24">
        <f>E24*0.000068</f>
        <v>1.5367999999999999</v>
      </c>
      <c r="H24" s="24">
        <f>E24*0.00001</f>
        <v>0.22600000000000001</v>
      </c>
      <c r="I24" s="24">
        <f>(F24+G24+H24)*0.07</f>
        <v>3.2873960000000002</v>
      </c>
      <c r="J24" s="24">
        <f>E24-F24-G24-H24-I24</f>
        <v>22549.749803999999</v>
      </c>
      <c r="M24" s="20"/>
    </row>
    <row r="25" spans="1:15">
      <c r="A25" s="66"/>
      <c r="B25" s="28">
        <f>(D24-D23)/D23</f>
        <v>0.10784313725490197</v>
      </c>
      <c r="C25" s="15"/>
      <c r="D25" s="16"/>
      <c r="E25" s="17">
        <f>E24-E23</f>
        <v>2200</v>
      </c>
      <c r="F25" s="17"/>
      <c r="G25" s="17"/>
      <c r="H25" s="17"/>
      <c r="I25" s="17"/>
      <c r="J25" s="17">
        <f>J24-J23</f>
        <v>2104.5658440000007</v>
      </c>
      <c r="M25" s="20"/>
    </row>
    <row r="26" spans="1:15">
      <c r="A26" s="46">
        <v>45447</v>
      </c>
      <c r="B26" s="14" t="s">
        <v>0</v>
      </c>
      <c r="C26" s="15">
        <v>1800</v>
      </c>
      <c r="D26" s="38">
        <v>13.9</v>
      </c>
      <c r="E26" s="65">
        <f>C26*D26</f>
        <v>25020</v>
      </c>
      <c r="F26" s="17">
        <f>E26*0.002</f>
        <v>50.04</v>
      </c>
      <c r="G26" s="17">
        <f>E26*0.00006</f>
        <v>1.5012000000000001</v>
      </c>
      <c r="H26" s="17">
        <f>E26*0.00001</f>
        <v>0.25020000000000003</v>
      </c>
      <c r="I26" s="17">
        <f>(F26+G26+H26)*0.07</f>
        <v>3.6253980000000001</v>
      </c>
      <c r="J26" s="65">
        <f>E26+F26+I26+G26+H26</f>
        <v>25075.416797999998</v>
      </c>
    </row>
    <row r="27" spans="1:15">
      <c r="A27" s="46">
        <v>45448</v>
      </c>
      <c r="B27" s="14" t="s">
        <v>2</v>
      </c>
      <c r="C27" s="15">
        <f>C26</f>
        <v>1800</v>
      </c>
      <c r="D27" s="24">
        <v>14.6</v>
      </c>
      <c r="E27" s="16">
        <f>C27*D27</f>
        <v>26280</v>
      </c>
      <c r="F27" s="25">
        <f>E27*0.002</f>
        <v>52.56</v>
      </c>
      <c r="G27" s="24">
        <f>E27*0.000068</f>
        <v>1.78704</v>
      </c>
      <c r="H27" s="24">
        <f>E27*0.00001</f>
        <v>0.26280000000000003</v>
      </c>
      <c r="I27" s="24">
        <f>(F27+G27+H27)*0.07</f>
        <v>3.8226888000000003</v>
      </c>
      <c r="J27" s="24">
        <f>E27-F27-G27-H27-I27</f>
        <v>26221.5674712</v>
      </c>
      <c r="M27" s="20"/>
    </row>
    <row r="28" spans="1:15">
      <c r="A28" s="66"/>
      <c r="B28" s="28">
        <f>(D27-D26)/D26</f>
        <v>5.0359712230215778E-2</v>
      </c>
      <c r="C28" s="15"/>
      <c r="D28" s="16"/>
      <c r="E28" s="17">
        <f>E27-E26</f>
        <v>1260</v>
      </c>
      <c r="F28" s="17"/>
      <c r="G28" s="17"/>
      <c r="H28" s="17"/>
      <c r="I28" s="17"/>
      <c r="J28" s="17">
        <f>J27-J26</f>
        <v>1146.1506732000016</v>
      </c>
      <c r="M28" s="20"/>
    </row>
    <row r="29" spans="1:15">
      <c r="A29" s="46">
        <v>45496</v>
      </c>
      <c r="B29" s="14" t="s">
        <v>0</v>
      </c>
      <c r="C29" s="15">
        <v>1500</v>
      </c>
      <c r="D29" s="89">
        <v>11.5</v>
      </c>
      <c r="E29" s="65">
        <f>C29*D29</f>
        <v>17250</v>
      </c>
      <c r="F29" s="17">
        <f>E29*0.002</f>
        <v>34.5</v>
      </c>
      <c r="G29" s="17">
        <f>E29*0.00006</f>
        <v>1.0349999999999999</v>
      </c>
      <c r="H29" s="17">
        <f>E29*0.00001</f>
        <v>0.17250000000000001</v>
      </c>
      <c r="I29" s="17">
        <f>(F29+G29+H29)*0.07</f>
        <v>2.4995249999999998</v>
      </c>
      <c r="J29" s="65">
        <f>E29+F29+I29+G29+H29</f>
        <v>17288.207025</v>
      </c>
    </row>
    <row r="30" spans="1:15">
      <c r="A30" s="46">
        <v>45526</v>
      </c>
      <c r="B30" s="14" t="s">
        <v>2</v>
      </c>
      <c r="C30" s="15">
        <f>C29</f>
        <v>1500</v>
      </c>
      <c r="D30" s="24">
        <v>14.9</v>
      </c>
      <c r="E30" s="16">
        <f>C30*D30</f>
        <v>22350</v>
      </c>
      <c r="F30" s="25">
        <f>E30*0.002</f>
        <v>44.7</v>
      </c>
      <c r="G30" s="24">
        <f>E30*0.000068</f>
        <v>1.5198</v>
      </c>
      <c r="H30" s="24">
        <f>E30*0.00001</f>
        <v>0.22350000000000003</v>
      </c>
      <c r="I30" s="24">
        <f>(F30+G30+H30)*0.07</f>
        <v>3.2510310000000007</v>
      </c>
      <c r="J30" s="24">
        <f>E30-F30-G30-H30-I30</f>
        <v>22300.305669000001</v>
      </c>
      <c r="M30" s="20"/>
    </row>
    <row r="31" spans="1:15">
      <c r="A31" s="66"/>
      <c r="B31" s="28">
        <f>(D30-D29)/D29</f>
        <v>0.29565217391304349</v>
      </c>
      <c r="C31" s="15"/>
      <c r="D31" s="16"/>
      <c r="E31" s="17">
        <f>E30-E29</f>
        <v>5100</v>
      </c>
      <c r="F31" s="17"/>
      <c r="G31" s="17"/>
      <c r="H31" s="17"/>
      <c r="I31" s="17"/>
      <c r="J31" s="17">
        <f>J30-J29</f>
        <v>5012.0986440000015</v>
      </c>
      <c r="M31" s="20"/>
    </row>
    <row r="32" spans="1:15" s="4" customFormat="1">
      <c r="A32" s="46">
        <v>45471</v>
      </c>
      <c r="B32" s="14" t="s">
        <v>0</v>
      </c>
      <c r="C32" s="15">
        <v>1800</v>
      </c>
      <c r="D32" s="89">
        <v>13</v>
      </c>
      <c r="E32" s="65">
        <f>C32*D32</f>
        <v>23400</v>
      </c>
      <c r="F32" s="17">
        <f>E32*0.002</f>
        <v>46.800000000000004</v>
      </c>
      <c r="G32" s="17">
        <f>E32*0.00006</f>
        <v>1.4040000000000001</v>
      </c>
      <c r="H32" s="17">
        <f>E32*0.00001</f>
        <v>0.23400000000000001</v>
      </c>
      <c r="I32" s="17">
        <f>(F32+G32+H32)*0.07</f>
        <v>3.3906600000000009</v>
      </c>
      <c r="J32" s="65">
        <f>E32+F32+I32+G32+H32</f>
        <v>23451.828659999999</v>
      </c>
      <c r="M32" s="6"/>
    </row>
    <row r="33" spans="1:10" s="4" customFormat="1">
      <c r="A33" s="46">
        <v>45531</v>
      </c>
      <c r="B33" s="14" t="s">
        <v>2</v>
      </c>
      <c r="C33" s="15">
        <f>C32</f>
        <v>1800</v>
      </c>
      <c r="D33" s="24">
        <v>16.399999999999999</v>
      </c>
      <c r="E33" s="16">
        <f>C33*D33</f>
        <v>29519.999999999996</v>
      </c>
      <c r="F33" s="25">
        <f>E33*0.002</f>
        <v>59.039999999999992</v>
      </c>
      <c r="G33" s="24">
        <f>E33*0.000068</f>
        <v>2.0073599999999998</v>
      </c>
      <c r="H33" s="24">
        <f>E33*0.00001</f>
        <v>0.29519999999999996</v>
      </c>
      <c r="I33" s="24">
        <f>(F33+G33+H33)*0.07</f>
        <v>4.2939791999999999</v>
      </c>
      <c r="J33" s="24">
        <f>E33-F33-G33-H33-I33</f>
        <v>29454.363460799996</v>
      </c>
    </row>
    <row r="34" spans="1:10" s="4" customFormat="1">
      <c r="A34" s="66"/>
      <c r="B34" s="28">
        <f>(D33-D32)/D32</f>
        <v>0.26153846153846144</v>
      </c>
      <c r="C34" s="15"/>
      <c r="D34" s="16"/>
      <c r="E34" s="17">
        <f>E33-E32</f>
        <v>6119.9999999999964</v>
      </c>
      <c r="F34" s="17"/>
      <c r="G34" s="17"/>
      <c r="H34" s="17"/>
      <c r="I34" s="17"/>
      <c r="J34" s="17">
        <f>J33-J32</f>
        <v>6002.5348007999964</v>
      </c>
    </row>
    <row r="35" spans="1:10">
      <c r="A35" s="46">
        <v>45812</v>
      </c>
      <c r="B35" s="14" t="s">
        <v>0</v>
      </c>
      <c r="C35" s="15">
        <v>2500</v>
      </c>
      <c r="D35" s="38">
        <v>9</v>
      </c>
      <c r="E35" s="65">
        <f>C35*D35</f>
        <v>22500</v>
      </c>
      <c r="F35" s="17">
        <f>E35*0.002</f>
        <v>45</v>
      </c>
      <c r="G35" s="17">
        <f>E35*0.00006</f>
        <v>1.35</v>
      </c>
      <c r="H35" s="17">
        <f>E35*0.00001</f>
        <v>0.22500000000000001</v>
      </c>
      <c r="I35" s="17">
        <f>(F35+G35+H35)*0.07</f>
        <v>3.2602500000000005</v>
      </c>
      <c r="J35" s="65">
        <f>E35+F35+I35+G35+H35</f>
        <v>22549.835249999996</v>
      </c>
    </row>
    <row r="36" spans="1:10" s="4" customFormat="1">
      <c r="A36" s="46">
        <v>45841</v>
      </c>
      <c r="B36" s="14" t="s">
        <v>2</v>
      </c>
      <c r="C36" s="15">
        <f>C35</f>
        <v>2500</v>
      </c>
      <c r="D36" s="24">
        <v>10.199999999999999</v>
      </c>
      <c r="E36" s="16">
        <f>C36*D36</f>
        <v>25500</v>
      </c>
      <c r="F36" s="25">
        <f>E36*0.002</f>
        <v>51</v>
      </c>
      <c r="G36" s="24">
        <f>E36*0.000068</f>
        <v>1.734</v>
      </c>
      <c r="H36" s="24">
        <f>E36*0.00001</f>
        <v>0.255</v>
      </c>
      <c r="I36" s="24">
        <f>(F36+G36+H36)*0.07</f>
        <v>3.7092300000000007</v>
      </c>
      <c r="J36" s="24">
        <f>E36-F36-G36-H36-I36</f>
        <v>25443.301769999998</v>
      </c>
    </row>
    <row r="37" spans="1:10" s="4" customFormat="1">
      <c r="A37" s="66"/>
      <c r="B37" s="28">
        <f>(D36-D35)/D35</f>
        <v>0.13333333333333325</v>
      </c>
      <c r="C37" s="15"/>
      <c r="D37" s="16"/>
      <c r="E37" s="17">
        <f>E36-E35</f>
        <v>3000</v>
      </c>
      <c r="F37" s="17"/>
      <c r="G37" s="17"/>
      <c r="H37" s="17"/>
      <c r="I37" s="17"/>
      <c r="J37" s="17">
        <f>J36-J35</f>
        <v>2893.4665200000018</v>
      </c>
    </row>
    <row r="38" spans="1:10">
      <c r="A38" s="46">
        <v>45796</v>
      </c>
      <c r="B38" s="14" t="s">
        <v>0</v>
      </c>
      <c r="C38" s="15">
        <v>2800</v>
      </c>
      <c r="D38" s="38">
        <v>10.5</v>
      </c>
      <c r="E38" s="65">
        <f>C38*D38</f>
        <v>29400</v>
      </c>
      <c r="F38" s="17">
        <f>E38*0.002</f>
        <v>58.800000000000004</v>
      </c>
      <c r="G38" s="17">
        <f>E38*0.00006</f>
        <v>1.764</v>
      </c>
      <c r="H38" s="17">
        <f>E38*0.00001</f>
        <v>0.29400000000000004</v>
      </c>
      <c r="I38" s="17">
        <f>(F38+G38+H38)*0.07</f>
        <v>4.2600600000000011</v>
      </c>
      <c r="J38" s="65">
        <f>E38+F38+I38+G38+H38</f>
        <v>29465.118060000001</v>
      </c>
    </row>
    <row r="39" spans="1:10" s="4" customFormat="1">
      <c r="A39" s="46">
        <v>45875</v>
      </c>
      <c r="B39" s="14" t="s">
        <v>2</v>
      </c>
      <c r="C39" s="15">
        <f>C38</f>
        <v>2800</v>
      </c>
      <c r="D39" s="24">
        <v>11.6</v>
      </c>
      <c r="E39" s="16">
        <f>C39*D39</f>
        <v>32480</v>
      </c>
      <c r="F39" s="25">
        <f>E39*0.002</f>
        <v>64.960000000000008</v>
      </c>
      <c r="G39" s="24">
        <f>E39*0.000068</f>
        <v>2.2086399999999999</v>
      </c>
      <c r="H39" s="24">
        <f>E39*0.00001</f>
        <v>0.32480000000000003</v>
      </c>
      <c r="I39" s="24">
        <f>(F39+G39+H39)*0.07</f>
        <v>4.7245408000000007</v>
      </c>
      <c r="J39" s="24">
        <f>E39-F39-G39-H39-I39</f>
        <v>32407.7820192</v>
      </c>
    </row>
    <row r="40" spans="1:10" s="4" customFormat="1">
      <c r="A40" s="66"/>
      <c r="B40" s="28">
        <f>(D39-D38)/D38</f>
        <v>0.10476190476190472</v>
      </c>
      <c r="C40" s="15"/>
      <c r="D40" s="16"/>
      <c r="E40" s="17">
        <f>E39-E38</f>
        <v>3080</v>
      </c>
      <c r="F40" s="17"/>
      <c r="G40" s="17"/>
      <c r="H40" s="17"/>
      <c r="I40" s="17"/>
      <c r="J40" s="17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6"/>
  <sheetViews>
    <sheetView topLeftCell="A61" workbookViewId="0">
      <selection activeCell="A76" sqref="A76:XFD76"/>
    </sheetView>
  </sheetViews>
  <sheetFormatPr defaultColWidth="8.88671875" defaultRowHeight="13.8"/>
  <cols>
    <col min="1" max="1" width="10.109375" style="41" bestFit="1" customWidth="1"/>
    <col min="2" max="2" width="7.44140625" style="20" bestFit="1" customWidth="1"/>
    <col min="3" max="3" width="6.44140625" style="20" bestFit="1" customWidth="1"/>
    <col min="4" max="4" width="5.5546875" style="98" bestFit="1" customWidth="1"/>
    <col min="5" max="5" width="11.44140625" style="98" bestFit="1" customWidth="1"/>
    <col min="6" max="6" width="8" style="98" bestFit="1" customWidth="1"/>
    <col min="7" max="8" width="5.5546875" style="98" bestFit="1" customWidth="1"/>
    <col min="9" max="9" width="6.5546875" style="98" bestFit="1" customWidth="1"/>
    <col min="10" max="10" width="12" style="98" bestFit="1" customWidth="1"/>
    <col min="11" max="16384" width="8.88671875" style="20"/>
  </cols>
  <sheetData>
    <row r="1" spans="1:13">
      <c r="B1" s="20" t="s">
        <v>21</v>
      </c>
    </row>
    <row r="2" spans="1:13" s="14" customFormat="1">
      <c r="A2" s="13">
        <v>42608</v>
      </c>
      <c r="B2" s="13" t="s">
        <v>0</v>
      </c>
      <c r="C2" s="15">
        <v>20000</v>
      </c>
      <c r="D2" s="24">
        <v>14</v>
      </c>
      <c r="E2" s="24">
        <f>C2*D2</f>
        <v>280000</v>
      </c>
      <c r="F2" s="24">
        <f>E2*0.002</f>
        <v>560</v>
      </c>
      <c r="G2" s="24">
        <f>E2*0.000068</f>
        <v>19.04</v>
      </c>
      <c r="H2" s="24">
        <f>E2*0.00001</f>
        <v>2.8000000000000003</v>
      </c>
      <c r="I2" s="24">
        <f>(F2+G2+H2)*0.07</f>
        <v>40.7288</v>
      </c>
      <c r="J2" s="24">
        <f>E2+F2+I2+G2+H2</f>
        <v>280622.56879999995</v>
      </c>
      <c r="K2" s="16"/>
    </row>
    <row r="3" spans="1:13" s="12" customFormat="1">
      <c r="A3" s="13">
        <v>42633</v>
      </c>
      <c r="B3" s="14" t="s">
        <v>0</v>
      </c>
      <c r="C3" s="15">
        <v>10000</v>
      </c>
      <c r="D3" s="24">
        <v>13.1</v>
      </c>
      <c r="E3" s="24">
        <f>C3*D3</f>
        <v>131000</v>
      </c>
      <c r="F3" s="24">
        <f>E3*0.002</f>
        <v>262</v>
      </c>
      <c r="G3" s="24">
        <f>E3*0.000068</f>
        <v>8.9079999999999995</v>
      </c>
      <c r="H3" s="24">
        <f>E3*0.00001</f>
        <v>1.31</v>
      </c>
      <c r="I3" s="24">
        <f>(F3+G3+H3)*0.07</f>
        <v>19.055260000000004</v>
      </c>
      <c r="J3" s="24">
        <f>E3+F3+I3+G3+H3</f>
        <v>131291.27325999999</v>
      </c>
    </row>
    <row r="4" spans="1:13">
      <c r="C4" s="5">
        <f>SUM(C2:C3)</f>
        <v>30000</v>
      </c>
      <c r="D4" s="45">
        <f>E4/C4</f>
        <v>13.7</v>
      </c>
      <c r="E4" s="45">
        <f t="shared" ref="E4:J4" si="0">SUM(E2:E3)</f>
        <v>411000</v>
      </c>
      <c r="F4" s="45">
        <f t="shared" si="0"/>
        <v>822</v>
      </c>
      <c r="G4" s="45">
        <f t="shared" si="0"/>
        <v>27.948</v>
      </c>
      <c r="H4" s="45">
        <f t="shared" si="0"/>
        <v>4.1100000000000003</v>
      </c>
      <c r="I4" s="45">
        <f t="shared" si="0"/>
        <v>59.784060000000004</v>
      </c>
      <c r="J4" s="45">
        <f t="shared" si="0"/>
        <v>411913.84205999994</v>
      </c>
    </row>
    <row r="5" spans="1:13" s="12" customFormat="1">
      <c r="A5" s="13">
        <v>42656</v>
      </c>
      <c r="B5" s="14" t="s">
        <v>0</v>
      </c>
      <c r="C5" s="15">
        <v>10000</v>
      </c>
      <c r="D5" s="24">
        <v>12.5</v>
      </c>
      <c r="E5" s="24">
        <f>C5*D5</f>
        <v>125000</v>
      </c>
      <c r="F5" s="24">
        <f>E5*0.002</f>
        <v>250</v>
      </c>
      <c r="G5" s="24">
        <f>E5*0.000068</f>
        <v>8.5</v>
      </c>
      <c r="H5" s="24">
        <f>E5*0.00001</f>
        <v>1.25</v>
      </c>
      <c r="I5" s="24">
        <f>(F5+G5+H5)*0.07</f>
        <v>18.182500000000001</v>
      </c>
      <c r="J5" s="24">
        <f>E5+F5+I5+G5+H5</f>
        <v>125277.9325</v>
      </c>
    </row>
    <row r="6" spans="1:13">
      <c r="A6" s="39"/>
      <c r="B6" s="4"/>
      <c r="C6" s="5">
        <f>SUM(C4:C5)</f>
        <v>40000</v>
      </c>
      <c r="D6" s="45">
        <f>E6/C6</f>
        <v>13.4</v>
      </c>
      <c r="E6" s="45">
        <f t="shared" ref="E6:J6" si="1">SUM(E4:E5)</f>
        <v>536000</v>
      </c>
      <c r="F6" s="45">
        <f t="shared" si="1"/>
        <v>1072</v>
      </c>
      <c r="G6" s="45">
        <f t="shared" si="1"/>
        <v>36.448</v>
      </c>
      <c r="H6" s="45">
        <f t="shared" si="1"/>
        <v>5.36</v>
      </c>
      <c r="I6" s="45">
        <f t="shared" si="1"/>
        <v>77.966560000000001</v>
      </c>
      <c r="J6" s="45">
        <f t="shared" si="1"/>
        <v>537191.77455999993</v>
      </c>
    </row>
    <row r="7" spans="1:13" s="12" customFormat="1" ht="18.600000000000001" customHeight="1">
      <c r="A7" s="13">
        <v>42681</v>
      </c>
      <c r="B7" s="14" t="s">
        <v>2</v>
      </c>
      <c r="C7" s="15">
        <v>40000</v>
      </c>
      <c r="D7" s="24">
        <v>15.63</v>
      </c>
      <c r="E7" s="24">
        <f>C7*D7</f>
        <v>625200</v>
      </c>
      <c r="F7" s="24">
        <f>E7*0.002</f>
        <v>1250.4000000000001</v>
      </c>
      <c r="G7" s="24">
        <f>E7*0.000068</f>
        <v>42.513599999999997</v>
      </c>
      <c r="H7" s="24">
        <f>E7*0.00001</f>
        <v>6.2520000000000007</v>
      </c>
      <c r="I7" s="24">
        <f>(F7+G7+H7)*0.07</f>
        <v>90.941592000000014</v>
      </c>
      <c r="J7" s="24">
        <f>E7-F7-G7-H7-I7</f>
        <v>623809.89280800009</v>
      </c>
    </row>
    <row r="8" spans="1:13">
      <c r="E8" s="98">
        <f>E7-E6</f>
        <v>89200</v>
      </c>
      <c r="J8" s="98">
        <f>J7-J6</f>
        <v>86618.118248000159</v>
      </c>
    </row>
    <row r="9" spans="1:13" s="12" customFormat="1" ht="18.600000000000001" customHeight="1">
      <c r="A9" s="13">
        <v>42662</v>
      </c>
      <c r="B9" s="14" t="s">
        <v>2</v>
      </c>
      <c r="C9" s="15">
        <v>10000</v>
      </c>
      <c r="D9" s="24">
        <v>15</v>
      </c>
      <c r="E9" s="24">
        <f>C9*D9</f>
        <v>150000</v>
      </c>
      <c r="F9" s="24">
        <f>E9*0.002</f>
        <v>300</v>
      </c>
      <c r="G9" s="24">
        <f>E9*0.000068</f>
        <v>10.199999999999999</v>
      </c>
      <c r="H9" s="24">
        <f>E9*0.00001</f>
        <v>1.5000000000000002</v>
      </c>
      <c r="I9" s="24">
        <f>(F9+G9+H9)*0.07</f>
        <v>21.819000000000003</v>
      </c>
      <c r="J9" s="24">
        <f>E9-F9-G9-H9-I9</f>
        <v>149666.481</v>
      </c>
    </row>
    <row r="10" spans="1:13" s="12" customFormat="1">
      <c r="A10" s="7">
        <v>42572</v>
      </c>
      <c r="B10" s="12" t="s">
        <v>0</v>
      </c>
      <c r="C10" s="9">
        <f>C9</f>
        <v>10000</v>
      </c>
      <c r="D10" s="32">
        <v>14.5</v>
      </c>
      <c r="E10" s="32">
        <f>C10*D10</f>
        <v>145000</v>
      </c>
      <c r="F10" s="32">
        <f>E10*0.002</f>
        <v>290</v>
      </c>
      <c r="G10" s="32">
        <f>E10*0.000068</f>
        <v>9.86</v>
      </c>
      <c r="H10" s="32">
        <f>E10*0.00001</f>
        <v>1.4500000000000002</v>
      </c>
      <c r="I10" s="32">
        <f>(F10+G10+H10)*0.07</f>
        <v>21.091700000000003</v>
      </c>
      <c r="J10" s="32">
        <f>E10+F10+I10+G10+H10</f>
        <v>145322.40169999999</v>
      </c>
      <c r="K10" s="30"/>
      <c r="L10" s="30"/>
      <c r="M10" s="30"/>
    </row>
    <row r="11" spans="1:13" s="12" customFormat="1">
      <c r="A11" s="7">
        <f>DAYS360(A10,A9)</f>
        <v>88</v>
      </c>
      <c r="C11" s="9"/>
      <c r="D11" s="32"/>
      <c r="E11" s="32">
        <f>E9-E10</f>
        <v>5000</v>
      </c>
      <c r="F11" s="32"/>
      <c r="G11" s="32"/>
      <c r="H11" s="32"/>
      <c r="I11" s="32"/>
      <c r="J11" s="32">
        <f>J9-J10</f>
        <v>4344.0793000000122</v>
      </c>
    </row>
    <row r="12" spans="1:13" s="12" customFormat="1" ht="18.600000000000001" customHeight="1">
      <c r="A12" s="13">
        <v>42664</v>
      </c>
      <c r="B12" s="14" t="s">
        <v>2</v>
      </c>
      <c r="C12" s="15">
        <v>10000</v>
      </c>
      <c r="D12" s="24">
        <v>15.4</v>
      </c>
      <c r="E12" s="24">
        <f>C12*D12</f>
        <v>154000</v>
      </c>
      <c r="F12" s="24">
        <f>E12*0.002</f>
        <v>308</v>
      </c>
      <c r="G12" s="24">
        <f>E12*0.000068</f>
        <v>10.472</v>
      </c>
      <c r="H12" s="24">
        <f>E12*0.00001</f>
        <v>1.54</v>
      </c>
      <c r="I12" s="24">
        <f>(F12+G12+H12)*0.07</f>
        <v>22.400840000000002</v>
      </c>
      <c r="J12" s="24">
        <f>E12-F12-G12-H12-I12</f>
        <v>153657.58716</v>
      </c>
    </row>
    <row r="13" spans="1:13" s="12" customFormat="1">
      <c r="A13" s="7">
        <v>42572</v>
      </c>
      <c r="B13" s="12" t="s">
        <v>0</v>
      </c>
      <c r="C13" s="9">
        <f>C12</f>
        <v>10000</v>
      </c>
      <c r="D13" s="32">
        <v>14.9</v>
      </c>
      <c r="E13" s="32">
        <f>C13*D13</f>
        <v>149000</v>
      </c>
      <c r="F13" s="32">
        <f>E13*0.002</f>
        <v>298</v>
      </c>
      <c r="G13" s="32">
        <f>E13*0.000068</f>
        <v>10.132</v>
      </c>
      <c r="H13" s="32">
        <f>E13*0.00001</f>
        <v>1.4900000000000002</v>
      </c>
      <c r="I13" s="32">
        <f>(F13+G13+H13)*0.07</f>
        <v>21.673540000000003</v>
      </c>
      <c r="J13" s="32">
        <f>E13+F13+I13+G13+H13</f>
        <v>149331.29553999999</v>
      </c>
      <c r="K13" s="30"/>
      <c r="L13" s="30"/>
      <c r="M13" s="30"/>
    </row>
    <row r="14" spans="1:13" s="12" customFormat="1">
      <c r="A14" s="7">
        <f>DAYS360(A13,A12)</f>
        <v>90</v>
      </c>
      <c r="C14" s="9"/>
      <c r="D14" s="32"/>
      <c r="E14" s="32">
        <f>E12-E13</f>
        <v>5000</v>
      </c>
      <c r="F14" s="32"/>
      <c r="G14" s="32"/>
      <c r="H14" s="32"/>
      <c r="I14" s="32"/>
      <c r="J14" s="32">
        <f>J12-J13</f>
        <v>4326.2916200000036</v>
      </c>
    </row>
    <row r="15" spans="1:13" s="12" customFormat="1" ht="18.600000000000001" customHeight="1">
      <c r="A15" s="13">
        <v>42668</v>
      </c>
      <c r="B15" s="14" t="s">
        <v>2</v>
      </c>
      <c r="C15" s="15">
        <v>10000</v>
      </c>
      <c r="D15" s="24">
        <v>15.9</v>
      </c>
      <c r="E15" s="24">
        <f>C15*D15</f>
        <v>159000</v>
      </c>
      <c r="F15" s="24">
        <f>E15*0.002</f>
        <v>318</v>
      </c>
      <c r="G15" s="24">
        <f>E15*0.000068</f>
        <v>10.811999999999999</v>
      </c>
      <c r="H15" s="24">
        <f>E15*0.00001</f>
        <v>1.59</v>
      </c>
      <c r="I15" s="24">
        <f>(F15+G15+H15)*0.07</f>
        <v>23.128140000000002</v>
      </c>
      <c r="J15" s="24">
        <f>E15-F15-G15-H15-I15</f>
        <v>158646.46986000001</v>
      </c>
    </row>
    <row r="16" spans="1:13" s="12" customFormat="1">
      <c r="A16" s="7">
        <v>42674</v>
      </c>
      <c r="B16" s="12" t="s">
        <v>0</v>
      </c>
      <c r="C16" s="9">
        <f>C15</f>
        <v>10000</v>
      </c>
      <c r="D16" s="32">
        <v>15.4</v>
      </c>
      <c r="E16" s="32">
        <f>C16*D16</f>
        <v>154000</v>
      </c>
      <c r="F16" s="32">
        <f>E16*0.002</f>
        <v>308</v>
      </c>
      <c r="G16" s="32">
        <f>E16*0.000068</f>
        <v>10.472</v>
      </c>
      <c r="H16" s="32">
        <f>E16*0.00001</f>
        <v>1.54</v>
      </c>
      <c r="I16" s="32">
        <f>(F16+G16+H16)*0.07</f>
        <v>22.400840000000002</v>
      </c>
      <c r="J16" s="32">
        <f>E16+F16+I16+G16+H16</f>
        <v>154342.41284</v>
      </c>
      <c r="K16" s="30"/>
      <c r="L16" s="30"/>
      <c r="M16" s="30"/>
    </row>
    <row r="17" spans="1:13" s="12" customFormat="1">
      <c r="A17" s="7">
        <f>DAYS360(A15,A16)</f>
        <v>6</v>
      </c>
      <c r="C17" s="9"/>
      <c r="D17" s="32"/>
      <c r="E17" s="32">
        <f>E15-E16</f>
        <v>5000</v>
      </c>
      <c r="F17" s="32"/>
      <c r="G17" s="32"/>
      <c r="H17" s="32"/>
      <c r="I17" s="32"/>
      <c r="J17" s="32">
        <f>J15-J16</f>
        <v>4304.0570200000075</v>
      </c>
    </row>
    <row r="18" spans="1:13" s="12" customFormat="1" ht="18.600000000000001" customHeight="1">
      <c r="A18" s="13">
        <v>42681</v>
      </c>
      <c r="B18" s="14" t="s">
        <v>2</v>
      </c>
      <c r="C18" s="15">
        <v>10000</v>
      </c>
      <c r="D18" s="24">
        <v>16.2</v>
      </c>
      <c r="E18" s="24">
        <f>C18*D18</f>
        <v>162000</v>
      </c>
      <c r="F18" s="24">
        <f>E18*0.002</f>
        <v>324</v>
      </c>
      <c r="G18" s="24">
        <f>E18*0.000068</f>
        <v>11.016</v>
      </c>
      <c r="H18" s="24">
        <f>E18*0.00001</f>
        <v>1.62</v>
      </c>
      <c r="I18" s="24">
        <f>(F18+G18+H18)*0.07</f>
        <v>23.564520000000005</v>
      </c>
      <c r="J18" s="24">
        <f>E18-F18-G18-H18-I18</f>
        <v>161639.79947999999</v>
      </c>
    </row>
    <row r="19" spans="1:13" s="12" customFormat="1">
      <c r="A19" s="7">
        <v>42674</v>
      </c>
      <c r="B19" s="12" t="s">
        <v>0</v>
      </c>
      <c r="C19" s="9">
        <f>C18</f>
        <v>10000</v>
      </c>
      <c r="D19" s="32">
        <v>15.7</v>
      </c>
      <c r="E19" s="32">
        <f>C19*D19</f>
        <v>157000</v>
      </c>
      <c r="F19" s="32">
        <f>E19*0.002</f>
        <v>314</v>
      </c>
      <c r="G19" s="32">
        <f>E19*0.000068</f>
        <v>10.676</v>
      </c>
      <c r="H19" s="32">
        <f>E19*0.00001</f>
        <v>1.57</v>
      </c>
      <c r="I19" s="32">
        <f>(F19+G19+H19)*0.07</f>
        <v>22.837220000000002</v>
      </c>
      <c r="J19" s="32">
        <f>E19+F19+I19+G19+H19</f>
        <v>157349.08322</v>
      </c>
      <c r="K19" s="30"/>
      <c r="L19" s="30"/>
      <c r="M19" s="30"/>
    </row>
    <row r="20" spans="1:13" s="12" customFormat="1">
      <c r="A20" s="7">
        <f>DAYS360(A18,A19)</f>
        <v>-6</v>
      </c>
      <c r="C20" s="9"/>
      <c r="D20" s="32"/>
      <c r="E20" s="32">
        <f>E18-E19</f>
        <v>5000</v>
      </c>
      <c r="F20" s="32"/>
      <c r="G20" s="32"/>
      <c r="H20" s="32"/>
      <c r="I20" s="32"/>
      <c r="J20" s="32">
        <f>J18-J19</f>
        <v>4290.7162599999865</v>
      </c>
    </row>
    <row r="21" spans="1:13" s="12" customFormat="1">
      <c r="A21" s="13">
        <v>42674</v>
      </c>
      <c r="B21" s="14" t="s">
        <v>0</v>
      </c>
      <c r="C21" s="15">
        <v>10000</v>
      </c>
      <c r="D21" s="24">
        <v>15.4</v>
      </c>
      <c r="E21" s="24">
        <f>C21*D21</f>
        <v>154000</v>
      </c>
      <c r="F21" s="24">
        <f>E21*0.002</f>
        <v>308</v>
      </c>
      <c r="G21" s="24">
        <f>E21*0.000068</f>
        <v>10.472</v>
      </c>
      <c r="H21" s="24">
        <f>E21*0.00001</f>
        <v>1.54</v>
      </c>
      <c r="I21" s="24">
        <f>(F21+G21+H21)*0.07</f>
        <v>22.400840000000002</v>
      </c>
      <c r="J21" s="24">
        <f>E21+F21+I21+G21+H21</f>
        <v>154342.41284</v>
      </c>
      <c r="K21" s="30"/>
      <c r="L21" s="30"/>
      <c r="M21" s="30"/>
    </row>
    <row r="22" spans="1:13" s="12" customFormat="1" ht="18.600000000000001" customHeight="1">
      <c r="A22" s="13">
        <v>42677</v>
      </c>
      <c r="B22" s="14" t="s">
        <v>2</v>
      </c>
      <c r="C22" s="15">
        <v>10000</v>
      </c>
      <c r="D22" s="24">
        <v>16.100000000000001</v>
      </c>
      <c r="E22" s="24">
        <f>C22*D22</f>
        <v>161000</v>
      </c>
      <c r="F22" s="24">
        <f>E22*0.002</f>
        <v>322</v>
      </c>
      <c r="G22" s="24">
        <f>E22*0.000068</f>
        <v>10.948</v>
      </c>
      <c r="H22" s="24">
        <f>E22*0.00001</f>
        <v>1.61</v>
      </c>
      <c r="I22" s="24">
        <f>(F22+G22+H22)*0.07</f>
        <v>23.419060000000002</v>
      </c>
      <c r="J22" s="24">
        <f>E22-F22-G22-H22-I22</f>
        <v>160642.02294000002</v>
      </c>
    </row>
    <row r="23" spans="1:13" s="12" customFormat="1">
      <c r="A23" s="13">
        <f>DAYS360(A21,A22)</f>
        <v>3</v>
      </c>
      <c r="B23" s="14"/>
      <c r="C23" s="15"/>
      <c r="D23" s="24"/>
      <c r="E23" s="24">
        <f>E22-E21</f>
        <v>7000</v>
      </c>
      <c r="F23" s="24"/>
      <c r="G23" s="24"/>
      <c r="H23" s="24"/>
      <c r="I23" s="24"/>
      <c r="J23" s="24">
        <f>J22-J21</f>
        <v>6299.6101000000199</v>
      </c>
    </row>
    <row r="24" spans="1:13" s="14" customFormat="1">
      <c r="A24" s="13">
        <v>42685</v>
      </c>
      <c r="B24" s="13" t="s">
        <v>0</v>
      </c>
      <c r="C24" s="15">
        <v>20000</v>
      </c>
      <c r="D24" s="24">
        <v>18.2</v>
      </c>
      <c r="E24" s="24">
        <f>C24*D24</f>
        <v>364000</v>
      </c>
      <c r="F24" s="24">
        <f>E24*0.002</f>
        <v>728</v>
      </c>
      <c r="G24" s="24">
        <f>E24*0.000068</f>
        <v>24.751999999999999</v>
      </c>
      <c r="H24" s="24">
        <f>E24*0.00001</f>
        <v>3.64</v>
      </c>
      <c r="I24" s="24">
        <f>(F24+G24+H24)*0.07</f>
        <v>52.94744</v>
      </c>
      <c r="J24" s="24">
        <f>E24+F24+I24+G24+H24</f>
        <v>364809.33944000001</v>
      </c>
      <c r="K24" s="16"/>
    </row>
    <row r="25" spans="1:13" s="12" customFormat="1">
      <c r="A25" s="13">
        <v>42688</v>
      </c>
      <c r="B25" s="14" t="s">
        <v>0</v>
      </c>
      <c r="C25" s="15">
        <v>10000</v>
      </c>
      <c r="D25" s="24">
        <v>17.899999999999999</v>
      </c>
      <c r="E25" s="24">
        <f>C25*D25</f>
        <v>179000</v>
      </c>
      <c r="F25" s="24">
        <f>E25*0.002</f>
        <v>358</v>
      </c>
      <c r="G25" s="24">
        <f>E25*0.000068</f>
        <v>12.172000000000001</v>
      </c>
      <c r="H25" s="24">
        <f>E25*0.00001</f>
        <v>1.79</v>
      </c>
      <c r="I25" s="24">
        <f>(F25+G25+H25)*0.07</f>
        <v>26.037340000000004</v>
      </c>
      <c r="J25" s="24">
        <f>E25+F25+I25+G25+H25</f>
        <v>179397.99934000001</v>
      </c>
    </row>
    <row r="26" spans="1:13">
      <c r="A26" s="39"/>
      <c r="B26" s="4"/>
      <c r="C26" s="5">
        <f>SUM(C24:C25)</f>
        <v>30000</v>
      </c>
      <c r="D26" s="45">
        <f>E26/C26</f>
        <v>18.100000000000001</v>
      </c>
      <c r="E26" s="45">
        <f t="shared" ref="E26:J26" si="2">SUM(E24:E25)</f>
        <v>543000</v>
      </c>
      <c r="F26" s="45">
        <f t="shared" si="2"/>
        <v>1086</v>
      </c>
      <c r="G26" s="45">
        <f t="shared" si="2"/>
        <v>36.923999999999999</v>
      </c>
      <c r="H26" s="45">
        <f t="shared" si="2"/>
        <v>5.43</v>
      </c>
      <c r="I26" s="45">
        <f t="shared" si="2"/>
        <v>78.984780000000001</v>
      </c>
      <c r="J26" s="45">
        <f t="shared" si="2"/>
        <v>544207.33877999999</v>
      </c>
    </row>
    <row r="27" spans="1:13" s="12" customFormat="1">
      <c r="A27" s="13">
        <v>42688</v>
      </c>
      <c r="B27" s="14" t="s">
        <v>0</v>
      </c>
      <c r="C27" s="15">
        <v>10000</v>
      </c>
      <c r="D27" s="24">
        <v>17.7</v>
      </c>
      <c r="E27" s="24">
        <f>C27*D27</f>
        <v>177000</v>
      </c>
      <c r="F27" s="24">
        <f>E27*0.002</f>
        <v>354</v>
      </c>
      <c r="G27" s="24">
        <f>E27*0.000068</f>
        <v>12.036</v>
      </c>
      <c r="H27" s="24">
        <f>E27*0.00001</f>
        <v>1.7700000000000002</v>
      </c>
      <c r="I27" s="24">
        <f>(F27+G27+H27)*0.07</f>
        <v>25.746420000000001</v>
      </c>
      <c r="J27" s="24">
        <f>E27+F27+I27+G27+H27</f>
        <v>177393.55241999999</v>
      </c>
    </row>
    <row r="28" spans="1:13">
      <c r="A28" s="39"/>
      <c r="B28" s="4"/>
      <c r="C28" s="5">
        <f>SUM(C26:C27)</f>
        <v>40000</v>
      </c>
      <c r="D28" s="45">
        <f>E28/C28</f>
        <v>18</v>
      </c>
      <c r="E28" s="45">
        <f t="shared" ref="E28:J28" si="3">SUM(E26:E27)</f>
        <v>720000</v>
      </c>
      <c r="F28" s="45">
        <f t="shared" si="3"/>
        <v>1440</v>
      </c>
      <c r="G28" s="45">
        <f t="shared" si="3"/>
        <v>48.96</v>
      </c>
      <c r="H28" s="45">
        <f t="shared" si="3"/>
        <v>7.2</v>
      </c>
      <c r="I28" s="45">
        <f t="shared" si="3"/>
        <v>104.7312</v>
      </c>
      <c r="J28" s="45">
        <f t="shared" si="3"/>
        <v>721600.89119999995</v>
      </c>
    </row>
    <row r="29" spans="1:13" s="12" customFormat="1">
      <c r="A29" s="13">
        <v>42688</v>
      </c>
      <c r="B29" s="14" t="s">
        <v>0</v>
      </c>
      <c r="C29" s="15">
        <v>10000</v>
      </c>
      <c r="D29" s="24">
        <v>17.5</v>
      </c>
      <c r="E29" s="24">
        <f>C29*D29</f>
        <v>175000</v>
      </c>
      <c r="F29" s="24">
        <f>E29*0.002</f>
        <v>350</v>
      </c>
      <c r="G29" s="24">
        <f>E29*0.000068</f>
        <v>11.9</v>
      </c>
      <c r="H29" s="24">
        <f>E29*0.00001</f>
        <v>1.7500000000000002</v>
      </c>
      <c r="I29" s="24">
        <f>(F29+G29+H29)*0.07</f>
        <v>25.455500000000001</v>
      </c>
      <c r="J29" s="24">
        <f>E29+F29+I29+G29+H29</f>
        <v>175389.10550000001</v>
      </c>
    </row>
    <row r="30" spans="1:13">
      <c r="A30" s="39"/>
      <c r="B30" s="4"/>
      <c r="C30" s="5">
        <f>SUM(C28:C29)</f>
        <v>50000</v>
      </c>
      <c r="D30" s="45">
        <f>E30/C30</f>
        <v>17.899999999999999</v>
      </c>
      <c r="E30" s="45">
        <f t="shared" ref="E30:J30" si="4">SUM(E28:E29)</f>
        <v>895000</v>
      </c>
      <c r="F30" s="45">
        <f t="shared" si="4"/>
        <v>1790</v>
      </c>
      <c r="G30" s="45">
        <f t="shared" si="4"/>
        <v>60.86</v>
      </c>
      <c r="H30" s="45">
        <f t="shared" si="4"/>
        <v>8.9500000000000011</v>
      </c>
      <c r="I30" s="45">
        <f t="shared" si="4"/>
        <v>130.1867</v>
      </c>
      <c r="J30" s="45">
        <f t="shared" si="4"/>
        <v>896989.99670000002</v>
      </c>
    </row>
    <row r="31" spans="1:13" s="12" customFormat="1">
      <c r="A31" s="13">
        <v>42688</v>
      </c>
      <c r="B31" s="14" t="s">
        <v>0</v>
      </c>
      <c r="C31" s="15">
        <v>10000</v>
      </c>
      <c r="D31" s="24">
        <v>17.3</v>
      </c>
      <c r="E31" s="24">
        <f>C31*D31</f>
        <v>173000</v>
      </c>
      <c r="F31" s="24">
        <f>E31*0.002</f>
        <v>346</v>
      </c>
      <c r="G31" s="24">
        <f>E31*0.000068</f>
        <v>11.763999999999999</v>
      </c>
      <c r="H31" s="24">
        <f>E31*0.00001</f>
        <v>1.7300000000000002</v>
      </c>
      <c r="I31" s="24">
        <f>(F31+G31+H31)*0.07</f>
        <v>25.164580000000004</v>
      </c>
      <c r="J31" s="24">
        <f>E31+F31+I31+G31+H31</f>
        <v>173384.65858000002</v>
      </c>
    </row>
    <row r="32" spans="1:13">
      <c r="A32" s="39"/>
      <c r="B32" s="4"/>
      <c r="C32" s="5">
        <f>SUM(C30:C31)</f>
        <v>60000</v>
      </c>
      <c r="D32" s="45">
        <f>E32/C32</f>
        <v>17.8</v>
      </c>
      <c r="E32" s="45">
        <f t="shared" ref="E32:J32" si="5">SUM(E30:E31)</f>
        <v>1068000</v>
      </c>
      <c r="F32" s="45">
        <f t="shared" si="5"/>
        <v>2136</v>
      </c>
      <c r="G32" s="45">
        <f t="shared" si="5"/>
        <v>72.623999999999995</v>
      </c>
      <c r="H32" s="45">
        <f t="shared" si="5"/>
        <v>10.680000000000001</v>
      </c>
      <c r="I32" s="45">
        <f t="shared" si="5"/>
        <v>155.35128</v>
      </c>
      <c r="J32" s="45">
        <f t="shared" si="5"/>
        <v>1070374.6552800001</v>
      </c>
    </row>
    <row r="33" spans="1:11" s="12" customFormat="1">
      <c r="A33" s="13">
        <v>42691</v>
      </c>
      <c r="B33" s="14" t="s">
        <v>0</v>
      </c>
      <c r="C33" s="15">
        <v>10000</v>
      </c>
      <c r="D33" s="24">
        <v>15.3</v>
      </c>
      <c r="E33" s="24">
        <f>C33*D33</f>
        <v>153000</v>
      </c>
      <c r="F33" s="24">
        <f>E33*0.002</f>
        <v>306</v>
      </c>
      <c r="G33" s="24">
        <f>E33*0.000068</f>
        <v>10.404</v>
      </c>
      <c r="H33" s="24">
        <f>E33*0.00001</f>
        <v>1.53</v>
      </c>
      <c r="I33" s="24">
        <f>(F33+G33+H33)*0.07</f>
        <v>22.255379999999999</v>
      </c>
      <c r="J33" s="24">
        <f>E33+F33+I33+G33+H33</f>
        <v>153340.18938</v>
      </c>
    </row>
    <row r="34" spans="1:11">
      <c r="A34" s="39"/>
      <c r="B34" s="4"/>
      <c r="C34" s="5">
        <f>SUM(C32:C33)</f>
        <v>70000</v>
      </c>
      <c r="D34" s="45">
        <f>E34/C34</f>
        <v>17.442857142857143</v>
      </c>
      <c r="E34" s="45">
        <f t="shared" ref="E34:J34" si="6">SUM(E32:E33)</f>
        <v>1221000</v>
      </c>
      <c r="F34" s="45">
        <f t="shared" si="6"/>
        <v>2442</v>
      </c>
      <c r="G34" s="45">
        <f t="shared" si="6"/>
        <v>83.027999999999992</v>
      </c>
      <c r="H34" s="45">
        <f t="shared" si="6"/>
        <v>12.21</v>
      </c>
      <c r="I34" s="45">
        <f t="shared" si="6"/>
        <v>177.60666000000001</v>
      </c>
      <c r="J34" s="45">
        <f t="shared" si="6"/>
        <v>1223714.8446599999</v>
      </c>
    </row>
    <row r="35" spans="1:11" s="12" customFormat="1">
      <c r="A35" s="13">
        <v>42720</v>
      </c>
      <c r="B35" s="14" t="s">
        <v>0</v>
      </c>
      <c r="C35" s="15">
        <v>10000</v>
      </c>
      <c r="D35" s="24">
        <v>17.100000000000001</v>
      </c>
      <c r="E35" s="24">
        <f>C35*D35</f>
        <v>171000</v>
      </c>
      <c r="F35" s="24">
        <f>E35*0.002</f>
        <v>342</v>
      </c>
      <c r="G35" s="24">
        <f>E35*0.000068</f>
        <v>11.628</v>
      </c>
      <c r="H35" s="24">
        <f>E35*0.00001</f>
        <v>1.7100000000000002</v>
      </c>
      <c r="I35" s="24">
        <f>(F35+G35+H35)*0.07</f>
        <v>24.873660000000001</v>
      </c>
      <c r="J35" s="24">
        <f>E35+F35+I35+G35+H35</f>
        <v>171380.21166</v>
      </c>
    </row>
    <row r="36" spans="1:11">
      <c r="A36" s="39"/>
      <c r="B36" s="4"/>
      <c r="C36" s="5">
        <f>SUM(C34:C35)</f>
        <v>80000</v>
      </c>
      <c r="D36" s="45">
        <f>E36/C36</f>
        <v>17.399999999999999</v>
      </c>
      <c r="E36" s="45">
        <f t="shared" ref="E36:J36" si="7">SUM(E34:E35)</f>
        <v>1392000</v>
      </c>
      <c r="F36" s="45">
        <f t="shared" si="7"/>
        <v>2784</v>
      </c>
      <c r="G36" s="45">
        <f t="shared" si="7"/>
        <v>94.655999999999992</v>
      </c>
      <c r="H36" s="45">
        <f t="shared" si="7"/>
        <v>13.920000000000002</v>
      </c>
      <c r="I36" s="45">
        <f t="shared" si="7"/>
        <v>202.48032000000001</v>
      </c>
      <c r="J36" s="45">
        <f t="shared" si="7"/>
        <v>1395095.05632</v>
      </c>
    </row>
    <row r="38" spans="1:11" s="14" customFormat="1">
      <c r="A38" s="13">
        <v>42685</v>
      </c>
      <c r="B38" s="13" t="s">
        <v>0</v>
      </c>
      <c r="C38" s="15">
        <v>20000</v>
      </c>
      <c r="D38" s="24">
        <v>18.2</v>
      </c>
      <c r="E38" s="24">
        <f t="shared" ref="E38:E44" si="8">C38*D38</f>
        <v>364000</v>
      </c>
      <c r="F38" s="24">
        <f t="shared" ref="F38:F44" si="9">E38*0.002</f>
        <v>728</v>
      </c>
      <c r="G38" s="24">
        <f t="shared" ref="G38:G44" si="10">E38*0.000068</f>
        <v>24.751999999999999</v>
      </c>
      <c r="H38" s="24">
        <f t="shared" ref="H38:H44" si="11">E38*0.00001</f>
        <v>3.64</v>
      </c>
      <c r="I38" s="24">
        <f t="shared" ref="I38:I44" si="12">(F38+G38+H38)*0.07</f>
        <v>52.94744</v>
      </c>
      <c r="J38" s="24">
        <f t="shared" ref="J38:J44" si="13">E38+F38+I38+G38+H38</f>
        <v>364809.33944000001</v>
      </c>
      <c r="K38" s="16"/>
    </row>
    <row r="39" spans="1:11" s="12" customFormat="1">
      <c r="A39" s="13">
        <v>42688</v>
      </c>
      <c r="B39" s="14" t="s">
        <v>0</v>
      </c>
      <c r="C39" s="15">
        <v>10000</v>
      </c>
      <c r="D39" s="24">
        <v>17.899999999999999</v>
      </c>
      <c r="E39" s="24">
        <f t="shared" si="8"/>
        <v>179000</v>
      </c>
      <c r="F39" s="24">
        <f t="shared" si="9"/>
        <v>358</v>
      </c>
      <c r="G39" s="24">
        <f t="shared" si="10"/>
        <v>12.172000000000001</v>
      </c>
      <c r="H39" s="24">
        <f t="shared" si="11"/>
        <v>1.79</v>
      </c>
      <c r="I39" s="24">
        <f t="shared" si="12"/>
        <v>26.037340000000004</v>
      </c>
      <c r="J39" s="24">
        <f t="shared" si="13"/>
        <v>179397.99934000001</v>
      </c>
    </row>
    <row r="40" spans="1:11" s="12" customFormat="1">
      <c r="A40" s="13">
        <v>42688</v>
      </c>
      <c r="B40" s="14" t="s">
        <v>0</v>
      </c>
      <c r="C40" s="15">
        <v>10000</v>
      </c>
      <c r="D40" s="24">
        <v>17.7</v>
      </c>
      <c r="E40" s="24">
        <f t="shared" si="8"/>
        <v>177000</v>
      </c>
      <c r="F40" s="24">
        <f t="shared" si="9"/>
        <v>354</v>
      </c>
      <c r="G40" s="24">
        <f t="shared" si="10"/>
        <v>12.036</v>
      </c>
      <c r="H40" s="24">
        <f t="shared" si="11"/>
        <v>1.7700000000000002</v>
      </c>
      <c r="I40" s="24">
        <f t="shared" si="12"/>
        <v>25.746420000000001</v>
      </c>
      <c r="J40" s="24">
        <f t="shared" si="13"/>
        <v>177393.55241999999</v>
      </c>
    </row>
    <row r="41" spans="1:11" s="12" customFormat="1">
      <c r="A41" s="13">
        <v>42688</v>
      </c>
      <c r="B41" s="14" t="s">
        <v>0</v>
      </c>
      <c r="C41" s="15">
        <v>10000</v>
      </c>
      <c r="D41" s="24">
        <v>17.5</v>
      </c>
      <c r="E41" s="24">
        <f t="shared" si="8"/>
        <v>175000</v>
      </c>
      <c r="F41" s="24">
        <f t="shared" si="9"/>
        <v>350</v>
      </c>
      <c r="G41" s="24">
        <f t="shared" si="10"/>
        <v>11.9</v>
      </c>
      <c r="H41" s="24">
        <f t="shared" si="11"/>
        <v>1.7500000000000002</v>
      </c>
      <c r="I41" s="24">
        <f t="shared" si="12"/>
        <v>25.455500000000001</v>
      </c>
      <c r="J41" s="24">
        <f t="shared" si="13"/>
        <v>175389.10550000001</v>
      </c>
    </row>
    <row r="42" spans="1:11" s="12" customFormat="1">
      <c r="A42" s="13">
        <v>42688</v>
      </c>
      <c r="B42" s="14" t="s">
        <v>0</v>
      </c>
      <c r="C42" s="15">
        <v>10000</v>
      </c>
      <c r="D42" s="24">
        <v>17.3</v>
      </c>
      <c r="E42" s="24">
        <f t="shared" si="8"/>
        <v>173000</v>
      </c>
      <c r="F42" s="24">
        <f t="shared" si="9"/>
        <v>346</v>
      </c>
      <c r="G42" s="24">
        <f t="shared" si="10"/>
        <v>11.763999999999999</v>
      </c>
      <c r="H42" s="24">
        <f t="shared" si="11"/>
        <v>1.7300000000000002</v>
      </c>
      <c r="I42" s="24">
        <f t="shared" si="12"/>
        <v>25.164580000000004</v>
      </c>
      <c r="J42" s="24">
        <f t="shared" si="13"/>
        <v>173384.65858000002</v>
      </c>
    </row>
    <row r="43" spans="1:11" s="12" customFormat="1">
      <c r="A43" s="13">
        <v>42691</v>
      </c>
      <c r="B43" s="14" t="s">
        <v>0</v>
      </c>
      <c r="C43" s="15">
        <v>10000</v>
      </c>
      <c r="D43" s="24">
        <v>15.3</v>
      </c>
      <c r="E43" s="24">
        <f t="shared" si="8"/>
        <v>153000</v>
      </c>
      <c r="F43" s="24">
        <f t="shared" si="9"/>
        <v>306</v>
      </c>
      <c r="G43" s="24">
        <f t="shared" si="10"/>
        <v>10.404</v>
      </c>
      <c r="H43" s="24">
        <f t="shared" si="11"/>
        <v>1.53</v>
      </c>
      <c r="I43" s="24">
        <f t="shared" si="12"/>
        <v>22.255379999999999</v>
      </c>
      <c r="J43" s="24">
        <f t="shared" si="13"/>
        <v>153340.18938</v>
      </c>
    </row>
    <row r="44" spans="1:11" s="12" customFormat="1">
      <c r="A44" s="13">
        <v>42720</v>
      </c>
      <c r="B44" s="14" t="s">
        <v>0</v>
      </c>
      <c r="C44" s="15">
        <v>10000</v>
      </c>
      <c r="D44" s="24">
        <v>17.100000000000001</v>
      </c>
      <c r="E44" s="24">
        <f t="shared" si="8"/>
        <v>171000</v>
      </c>
      <c r="F44" s="24">
        <f t="shared" si="9"/>
        <v>342</v>
      </c>
      <c r="G44" s="24">
        <f t="shared" si="10"/>
        <v>11.628</v>
      </c>
      <c r="H44" s="24">
        <f t="shared" si="11"/>
        <v>1.7100000000000002</v>
      </c>
      <c r="I44" s="24">
        <f t="shared" si="12"/>
        <v>24.873660000000001</v>
      </c>
      <c r="J44" s="24">
        <f t="shared" si="13"/>
        <v>171380.21166</v>
      </c>
    </row>
    <row r="45" spans="1:11">
      <c r="C45" s="21">
        <f>SUM(C38:C44)</f>
        <v>80000</v>
      </c>
      <c r="D45" s="98">
        <f>E45/C45</f>
        <v>17.399999999999999</v>
      </c>
      <c r="E45" s="98">
        <f t="shared" ref="E45:J45" si="14">SUM(E38:E44)</f>
        <v>1392000</v>
      </c>
      <c r="F45" s="98">
        <f t="shared" si="14"/>
        <v>2784</v>
      </c>
      <c r="G45" s="98">
        <f t="shared" si="14"/>
        <v>94.655999999999992</v>
      </c>
      <c r="H45" s="98">
        <f t="shared" si="14"/>
        <v>13.920000000000002</v>
      </c>
      <c r="I45" s="98">
        <f t="shared" si="14"/>
        <v>202.48032000000001</v>
      </c>
      <c r="J45" s="98">
        <f t="shared" si="14"/>
        <v>1395095.05632</v>
      </c>
    </row>
    <row r="47" spans="1:11" s="12" customFormat="1">
      <c r="A47" s="13">
        <v>42720</v>
      </c>
      <c r="B47" s="14" t="s">
        <v>22</v>
      </c>
      <c r="C47" s="15">
        <v>75000</v>
      </c>
      <c r="D47" s="24">
        <v>16.899999999999999</v>
      </c>
      <c r="E47" s="24">
        <f>C47*D47</f>
        <v>1267500</v>
      </c>
      <c r="F47" s="24">
        <f>E47*0.002</f>
        <v>2535</v>
      </c>
      <c r="G47" s="24">
        <f>E47*0.000068</f>
        <v>86.19</v>
      </c>
      <c r="H47" s="24">
        <f>E47*0.00001</f>
        <v>12.675000000000001</v>
      </c>
      <c r="I47" s="24">
        <f>(F47+G47+H47)*0.07</f>
        <v>184.37055000000004</v>
      </c>
      <c r="J47" s="24">
        <f>E47+F47+I47+G47+H47</f>
        <v>1270318.2355500001</v>
      </c>
    </row>
    <row r="48" spans="1:11" s="12" customFormat="1">
      <c r="A48" s="13">
        <v>44271</v>
      </c>
      <c r="B48" s="14" t="s">
        <v>0</v>
      </c>
      <c r="C48" s="15">
        <v>5000</v>
      </c>
      <c r="D48" s="24">
        <v>13.7</v>
      </c>
      <c r="E48" s="24">
        <f>C48*D48</f>
        <v>68500</v>
      </c>
      <c r="F48" s="24">
        <f>E48*0.002</f>
        <v>137</v>
      </c>
      <c r="G48" s="24">
        <f>E48*0.000068</f>
        <v>4.6580000000000004</v>
      </c>
      <c r="H48" s="24">
        <f>E48*0.00001</f>
        <v>0.68500000000000005</v>
      </c>
      <c r="I48" s="24">
        <f>(F48+G48+H48)*0.07</f>
        <v>9.96401</v>
      </c>
      <c r="J48" s="24">
        <f>E48+F48+I48+G48+H48</f>
        <v>68652.30700999999</v>
      </c>
    </row>
    <row r="49" spans="1:10">
      <c r="A49" s="39"/>
      <c r="B49" s="4"/>
      <c r="C49" s="5">
        <f>SUM(C47:C48)</f>
        <v>80000</v>
      </c>
      <c r="D49" s="45">
        <f>E49/C49</f>
        <v>16.7</v>
      </c>
      <c r="E49" s="45">
        <f t="shared" ref="E49:J49" si="15">SUM(E47:E48)</f>
        <v>1336000</v>
      </c>
      <c r="F49" s="45">
        <f t="shared" si="15"/>
        <v>2672</v>
      </c>
      <c r="G49" s="45">
        <f t="shared" si="15"/>
        <v>90.847999999999999</v>
      </c>
      <c r="H49" s="45">
        <f t="shared" si="15"/>
        <v>13.360000000000001</v>
      </c>
      <c r="I49" s="45">
        <f t="shared" si="15"/>
        <v>194.33456000000004</v>
      </c>
      <c r="J49" s="45">
        <f t="shared" si="15"/>
        <v>1338970.54256</v>
      </c>
    </row>
    <row r="50" spans="1:10" s="12" customFormat="1">
      <c r="A50" s="13">
        <v>44351</v>
      </c>
      <c r="B50" s="14" t="s">
        <v>22</v>
      </c>
      <c r="C50" s="15">
        <v>70000</v>
      </c>
      <c r="D50" s="24">
        <v>16.7</v>
      </c>
      <c r="E50" s="24">
        <f>C50*D50</f>
        <v>1169000</v>
      </c>
      <c r="F50" s="24">
        <f>E50*0.002</f>
        <v>2338</v>
      </c>
      <c r="G50" s="24">
        <f>E50*0.000068</f>
        <v>79.492000000000004</v>
      </c>
      <c r="H50" s="24">
        <f>E50*0.00001</f>
        <v>11.690000000000001</v>
      </c>
      <c r="I50" s="24">
        <f>(F50+G50+H50)*0.07</f>
        <v>170.04274000000004</v>
      </c>
      <c r="J50" s="24">
        <f>E50+F50+I50+G50+H50</f>
        <v>1171599.22474</v>
      </c>
    </row>
    <row r="51" spans="1:10" s="12" customFormat="1">
      <c r="A51" s="13">
        <v>44557</v>
      </c>
      <c r="B51" s="14" t="s">
        <v>22</v>
      </c>
      <c r="C51" s="15">
        <v>60000</v>
      </c>
      <c r="D51" s="24">
        <v>16.7</v>
      </c>
      <c r="E51" s="24">
        <f>C51*D51</f>
        <v>1002000</v>
      </c>
      <c r="F51" s="24">
        <f>E51*0.002</f>
        <v>2004</v>
      </c>
      <c r="G51" s="24">
        <f>E51*0.000068</f>
        <v>68.135999999999996</v>
      </c>
      <c r="H51" s="24">
        <f>E51*0.00001</f>
        <v>10.020000000000001</v>
      </c>
      <c r="I51" s="24">
        <f>(F51+G51+H51)*0.07</f>
        <v>145.75092000000001</v>
      </c>
      <c r="J51" s="24">
        <f>E51+F51+I51+G51+H51</f>
        <v>1004227.9069200001</v>
      </c>
    </row>
    <row r="52" spans="1:10" s="12" customFormat="1">
      <c r="A52" s="13">
        <v>44588</v>
      </c>
      <c r="B52" s="14" t="s">
        <v>22</v>
      </c>
      <c r="C52" s="15">
        <v>55000</v>
      </c>
      <c r="D52" s="24">
        <v>16.7</v>
      </c>
      <c r="E52" s="24">
        <f>C52*D52</f>
        <v>918500</v>
      </c>
      <c r="F52" s="24">
        <f>E52*0.002</f>
        <v>1837</v>
      </c>
      <c r="G52" s="24">
        <f>E52*0.000068</f>
        <v>62.457999999999998</v>
      </c>
      <c r="H52" s="24">
        <f>E52*0.00001</f>
        <v>9.1850000000000005</v>
      </c>
      <c r="I52" s="24">
        <f>(F52+G52+H52)*0.07</f>
        <v>133.60501000000002</v>
      </c>
      <c r="J52" s="24">
        <f>E52+F52+I52+G52+H52</f>
        <v>920542.2480100001</v>
      </c>
    </row>
    <row r="53" spans="1:10" s="12" customFormat="1">
      <c r="A53" s="13">
        <v>44595</v>
      </c>
      <c r="B53" s="14" t="s">
        <v>22</v>
      </c>
      <c r="C53" s="15">
        <v>50000</v>
      </c>
      <c r="D53" s="24">
        <v>16.7</v>
      </c>
      <c r="E53" s="24">
        <f>C53*D53</f>
        <v>835000</v>
      </c>
      <c r="F53" s="24">
        <f>E53*0.002</f>
        <v>1670</v>
      </c>
      <c r="G53" s="24">
        <f>E53*0.000068</f>
        <v>56.78</v>
      </c>
      <c r="H53" s="24">
        <f>E53*0.00001</f>
        <v>8.3500000000000014</v>
      </c>
      <c r="I53" s="24">
        <f>(F53+G53+H53)*0.07</f>
        <v>121.45910000000001</v>
      </c>
      <c r="J53" s="24">
        <f>E53+F53+I53+G53+H53</f>
        <v>836856.58909999998</v>
      </c>
    </row>
    <row r="54" spans="1:10" s="12" customFormat="1">
      <c r="A54" s="13">
        <v>44669</v>
      </c>
      <c r="B54" s="14" t="s">
        <v>0</v>
      </c>
      <c r="C54" s="15">
        <v>25000</v>
      </c>
      <c r="D54" s="24">
        <v>12.8</v>
      </c>
      <c r="E54" s="24">
        <f>C54*D54</f>
        <v>320000</v>
      </c>
      <c r="F54" s="24">
        <f>E54*0.002</f>
        <v>640</v>
      </c>
      <c r="G54" s="24">
        <f>E54*0.000068</f>
        <v>21.76</v>
      </c>
      <c r="H54" s="24">
        <f>E54*0.00001</f>
        <v>3.2</v>
      </c>
      <c r="I54" s="24">
        <f>(F54+G54+H54)*0.07</f>
        <v>46.547200000000004</v>
      </c>
      <c r="J54" s="24">
        <f>E54+F54+I54+G54+H54</f>
        <v>320711.50719999999</v>
      </c>
    </row>
    <row r="55" spans="1:10">
      <c r="A55" s="39"/>
      <c r="B55" s="11">
        <f>(D54-D53)/D53</f>
        <v>-0.23353293413173645</v>
      </c>
      <c r="C55" s="5">
        <f>SUM(C53:C54)</f>
        <v>75000</v>
      </c>
      <c r="D55" s="45">
        <f>E55/C55</f>
        <v>15.4</v>
      </c>
      <c r="E55" s="45">
        <f t="shared" ref="E55:J55" si="16">SUM(E53:E54)</f>
        <v>1155000</v>
      </c>
      <c r="F55" s="45">
        <f t="shared" si="16"/>
        <v>2310</v>
      </c>
      <c r="G55" s="45">
        <f t="shared" si="16"/>
        <v>78.540000000000006</v>
      </c>
      <c r="H55" s="45">
        <f t="shared" si="16"/>
        <v>11.55</v>
      </c>
      <c r="I55" s="45">
        <f t="shared" si="16"/>
        <v>168.00630000000001</v>
      </c>
      <c r="J55" s="45">
        <f t="shared" si="16"/>
        <v>1157568.0962999999</v>
      </c>
    </row>
    <row r="56" spans="1:10" s="12" customFormat="1">
      <c r="A56" s="13">
        <v>45709</v>
      </c>
      <c r="B56" s="14" t="s">
        <v>0</v>
      </c>
      <c r="C56" s="15">
        <v>6000</v>
      </c>
      <c r="D56" s="24">
        <v>7.3</v>
      </c>
      <c r="E56" s="24">
        <f>C56*D56</f>
        <v>43800</v>
      </c>
      <c r="F56" s="24">
        <f>E56*0.002</f>
        <v>87.600000000000009</v>
      </c>
      <c r="G56" s="24">
        <f>E56*0.000068</f>
        <v>2.9784000000000002</v>
      </c>
      <c r="H56" s="24">
        <f>E56*0.00001</f>
        <v>0.43800000000000006</v>
      </c>
      <c r="I56" s="24">
        <f>(F56+G56+H56)*0.07</f>
        <v>6.3711480000000007</v>
      </c>
      <c r="J56" s="24">
        <f>E56+F56+I56+G56+H56</f>
        <v>43897.387547999999</v>
      </c>
    </row>
    <row r="57" spans="1:10">
      <c r="B57" s="11">
        <f>(D56-D55)/D55</f>
        <v>-0.52597402597402609</v>
      </c>
      <c r="C57" s="21">
        <f>SUM(C55:C56)</f>
        <v>81000</v>
      </c>
      <c r="D57" s="98">
        <f>E57/C57</f>
        <v>14.8</v>
      </c>
      <c r="E57" s="98">
        <f t="shared" ref="E57:J57" si="17">SUM(E55:E56)</f>
        <v>1198800</v>
      </c>
      <c r="F57" s="98">
        <f t="shared" si="17"/>
        <v>2397.6</v>
      </c>
      <c r="G57" s="98">
        <f t="shared" si="17"/>
        <v>81.5184</v>
      </c>
      <c r="H57" s="98">
        <f t="shared" si="17"/>
        <v>11.988000000000001</v>
      </c>
      <c r="I57" s="98">
        <f t="shared" si="17"/>
        <v>174.37744800000002</v>
      </c>
      <c r="J57" s="98">
        <f t="shared" si="17"/>
        <v>1201465.4838479999</v>
      </c>
    </row>
    <row r="58" spans="1:10">
      <c r="A58" s="46">
        <v>45896</v>
      </c>
      <c r="B58" s="14" t="s">
        <v>2</v>
      </c>
      <c r="C58" s="15">
        <v>6000</v>
      </c>
      <c r="D58" s="24">
        <v>8.4</v>
      </c>
      <c r="E58" s="24">
        <f>C58*D58</f>
        <v>50400</v>
      </c>
      <c r="F58" s="24">
        <f>E58*0.002</f>
        <v>100.8</v>
      </c>
      <c r="G58" s="24">
        <f>E58*0.000068</f>
        <v>3.4272</v>
      </c>
      <c r="H58" s="24">
        <f>E58*0.00001</f>
        <v>0.504</v>
      </c>
      <c r="I58" s="24">
        <f>(F58+G58+H58)*0.07</f>
        <v>7.3311840000000004</v>
      </c>
      <c r="J58" s="24">
        <f>E58-F58-G58-H58-I58</f>
        <v>50287.937615999996</v>
      </c>
    </row>
    <row r="59" spans="1:10">
      <c r="A59" s="26">
        <f>DAYS360(A57,A58)</f>
        <v>45237</v>
      </c>
      <c r="B59" s="28">
        <f>(D58-D57)/D57</f>
        <v>-0.43243243243243246</v>
      </c>
      <c r="C59" s="15">
        <f>C57-C58</f>
        <v>75000</v>
      </c>
      <c r="D59" s="24">
        <f>E59/C59</f>
        <v>15.311999999999999</v>
      </c>
      <c r="E59" s="24">
        <f>E57-E58</f>
        <v>1148400</v>
      </c>
      <c r="F59" s="24"/>
      <c r="G59" s="24"/>
      <c r="H59" s="24"/>
      <c r="I59" s="24"/>
      <c r="J59" s="24">
        <f>J58-J57</f>
        <v>-1151177.546232</v>
      </c>
    </row>
    <row r="60" spans="1:10" s="12" customFormat="1">
      <c r="A60" s="7">
        <v>45709</v>
      </c>
      <c r="B60" s="12" t="s">
        <v>0</v>
      </c>
      <c r="C60" s="9">
        <v>5000</v>
      </c>
      <c r="D60" s="32">
        <v>8</v>
      </c>
      <c r="E60" s="32">
        <f>C60*D60</f>
        <v>40000</v>
      </c>
      <c r="F60" s="32">
        <f>E60*0.002</f>
        <v>80</v>
      </c>
      <c r="G60" s="32">
        <f>E60*0.000068</f>
        <v>2.72</v>
      </c>
      <c r="H60" s="32">
        <f>E60*0.00001</f>
        <v>0.4</v>
      </c>
      <c r="I60" s="32">
        <f>(F60+G60+H60)*0.07</f>
        <v>5.8184000000000005</v>
      </c>
      <c r="J60" s="32">
        <f>E60+F60+I60+G60+H60</f>
        <v>40088.938399999999</v>
      </c>
    </row>
    <row r="61" spans="1:10">
      <c r="B61" s="11">
        <f>(D60-D59)/D59</f>
        <v>-0.47753396029258094</v>
      </c>
      <c r="C61" s="21">
        <f>SUM(C59:C60)</f>
        <v>80000</v>
      </c>
      <c r="D61" s="98">
        <f>E61/C61</f>
        <v>14.855</v>
      </c>
      <c r="E61" s="98">
        <f t="shared" ref="E61:J61" si="18">SUM(E59:E60)</f>
        <v>1188400</v>
      </c>
      <c r="F61" s="98">
        <f t="shared" si="18"/>
        <v>80</v>
      </c>
      <c r="G61" s="98">
        <f t="shared" si="18"/>
        <v>2.72</v>
      </c>
      <c r="H61" s="98">
        <f t="shared" si="18"/>
        <v>0.4</v>
      </c>
      <c r="I61" s="98">
        <f t="shared" si="18"/>
        <v>5.8184000000000005</v>
      </c>
      <c r="J61" s="98">
        <f t="shared" si="18"/>
        <v>-1111088.6078319999</v>
      </c>
    </row>
    <row r="63" spans="1:10" s="12" customFormat="1">
      <c r="A63" s="13">
        <v>44672</v>
      </c>
      <c r="B63" s="14" t="s">
        <v>0</v>
      </c>
      <c r="C63" s="15">
        <v>15000</v>
      </c>
      <c r="D63" s="24">
        <v>12.1</v>
      </c>
      <c r="E63" s="24">
        <f>C63*D63</f>
        <v>181500</v>
      </c>
      <c r="F63" s="24">
        <f>E63*0.002</f>
        <v>363</v>
      </c>
      <c r="G63" s="24">
        <f>E63*0.000068</f>
        <v>12.342000000000001</v>
      </c>
      <c r="H63" s="24">
        <f>E63*0.00001</f>
        <v>1.8150000000000002</v>
      </c>
      <c r="I63" s="24">
        <f>(F63+G63+H63)*0.07</f>
        <v>26.40099</v>
      </c>
      <c r="J63" s="24">
        <f>E63+F63+I63+G63+H63</f>
        <v>181903.55799</v>
      </c>
    </row>
    <row r="64" spans="1:10">
      <c r="A64" s="46">
        <v>44679</v>
      </c>
      <c r="B64" s="14" t="s">
        <v>2</v>
      </c>
      <c r="C64" s="15">
        <f>C63</f>
        <v>15000</v>
      </c>
      <c r="D64" s="24">
        <v>12.5</v>
      </c>
      <c r="E64" s="24">
        <f>C64*D64</f>
        <v>187500</v>
      </c>
      <c r="F64" s="24">
        <f>E64*0.002</f>
        <v>375</v>
      </c>
      <c r="G64" s="24">
        <f>E64*0.000068</f>
        <v>12.75</v>
      </c>
      <c r="H64" s="24">
        <f>E64*0.00001</f>
        <v>1.8750000000000002</v>
      </c>
      <c r="I64" s="24">
        <f>(F64+G64+H64)*0.07</f>
        <v>27.273750000000003</v>
      </c>
      <c r="J64" s="24">
        <f>E64-F64-G64-H64-I64</f>
        <v>187083.10125000001</v>
      </c>
    </row>
    <row r="65" spans="1:10">
      <c r="A65" s="26">
        <f>DAYS360(A63,A64)</f>
        <v>7</v>
      </c>
      <c r="B65" s="28">
        <f>(D64-D63)/D63</f>
        <v>3.305785123966945E-2</v>
      </c>
      <c r="C65" s="15"/>
      <c r="D65" s="24"/>
      <c r="E65" s="24">
        <f>E64-E63</f>
        <v>6000</v>
      </c>
      <c r="F65" s="24"/>
      <c r="G65" s="24"/>
      <c r="H65" s="24"/>
      <c r="I65" s="24"/>
      <c r="J65" s="24">
        <f>J64-J63</f>
        <v>5179.5432600000058</v>
      </c>
    </row>
    <row r="66" spans="1:10" s="12" customFormat="1">
      <c r="A66" s="13">
        <v>44740</v>
      </c>
      <c r="B66" s="14" t="s">
        <v>0</v>
      </c>
      <c r="C66" s="15">
        <v>3000</v>
      </c>
      <c r="D66" s="24">
        <v>7.6</v>
      </c>
      <c r="E66" s="24">
        <f>C66*D66</f>
        <v>22800</v>
      </c>
      <c r="F66" s="24">
        <f>E66*0.002</f>
        <v>45.6</v>
      </c>
      <c r="G66" s="24">
        <f>E66*0.000068</f>
        <v>1.5504</v>
      </c>
      <c r="H66" s="24">
        <f>E66*0.00001</f>
        <v>0.22800000000000001</v>
      </c>
      <c r="I66" s="24">
        <f>(F66+G66+H66)*0.07</f>
        <v>3.3164880000000005</v>
      </c>
      <c r="J66" s="24">
        <f>E66+F66+I66+G66+H66</f>
        <v>22850.694887999998</v>
      </c>
    </row>
    <row r="67" spans="1:10">
      <c r="A67" s="46">
        <v>44741</v>
      </c>
      <c r="B67" s="14" t="s">
        <v>2</v>
      </c>
      <c r="C67" s="15">
        <f>C66</f>
        <v>3000</v>
      </c>
      <c r="D67" s="24">
        <v>11.7</v>
      </c>
      <c r="E67" s="24">
        <f>C67*D67</f>
        <v>35100</v>
      </c>
      <c r="F67" s="24">
        <f>E67*0.002</f>
        <v>70.2</v>
      </c>
      <c r="G67" s="24">
        <f>E67*0.000068</f>
        <v>2.3868</v>
      </c>
      <c r="H67" s="24">
        <f>E67*0.00001</f>
        <v>0.35100000000000003</v>
      </c>
      <c r="I67" s="24">
        <f>(F67+G67+H67)*0.07</f>
        <v>5.1056460000000001</v>
      </c>
      <c r="J67" s="24">
        <f>E67-F67-G67-H67-I67</f>
        <v>35021.956553999997</v>
      </c>
    </row>
    <row r="68" spans="1:10">
      <c r="A68" s="26">
        <f>DAYS360(A66,A67)</f>
        <v>1</v>
      </c>
      <c r="B68" s="28">
        <f>(D67-D66)/D66</f>
        <v>0.53947368421052633</v>
      </c>
      <c r="C68" s="15"/>
      <c r="D68" s="24"/>
      <c r="E68" s="24">
        <f>E67-E66</f>
        <v>12300</v>
      </c>
      <c r="F68" s="24"/>
      <c r="G68" s="24"/>
      <c r="H68" s="24"/>
      <c r="I68" s="24"/>
      <c r="J68" s="24">
        <f>J67-J66</f>
        <v>12171.261665999999</v>
      </c>
    </row>
    <row r="69" spans="1:10" s="14" customFormat="1">
      <c r="A69" s="13">
        <v>45063</v>
      </c>
      <c r="B69" s="14" t="s">
        <v>0</v>
      </c>
      <c r="C69" s="15">
        <v>3000</v>
      </c>
      <c r="D69" s="24">
        <v>7.6</v>
      </c>
      <c r="E69" s="24">
        <f>C69*D69</f>
        <v>22800</v>
      </c>
      <c r="F69" s="24">
        <f>E69*0.002</f>
        <v>45.6</v>
      </c>
      <c r="G69" s="24">
        <f>E69*0.000068</f>
        <v>1.5504</v>
      </c>
      <c r="H69" s="24">
        <f>E69*0.00001</f>
        <v>0.22800000000000001</v>
      </c>
      <c r="I69" s="24">
        <f>(F69+G69+H69)*0.07</f>
        <v>3.3164880000000005</v>
      </c>
      <c r="J69" s="24">
        <f>E69+F69+I69+G69+H69</f>
        <v>22850.694887999998</v>
      </c>
    </row>
    <row r="70" spans="1:10">
      <c r="A70" s="46">
        <v>45560</v>
      </c>
      <c r="B70" s="14" t="s">
        <v>2</v>
      </c>
      <c r="C70" s="15">
        <f>C69</f>
        <v>3000</v>
      </c>
      <c r="D70" s="24">
        <v>8.0500000000000007</v>
      </c>
      <c r="E70" s="24">
        <f>C70*D70</f>
        <v>24150.000000000004</v>
      </c>
      <c r="F70" s="24">
        <f>E70*0.002</f>
        <v>48.300000000000011</v>
      </c>
      <c r="G70" s="24">
        <f>E70*0.000068</f>
        <v>1.6422000000000003</v>
      </c>
      <c r="H70" s="24">
        <f>E70*0.00001</f>
        <v>0.24150000000000005</v>
      </c>
      <c r="I70" s="24">
        <f>(F70+G70+H70)*0.07</f>
        <v>3.5128590000000015</v>
      </c>
      <c r="J70" s="24">
        <f>E70-F70-G70-H70-I70</f>
        <v>24096.303441000007</v>
      </c>
    </row>
    <row r="71" spans="1:10">
      <c r="A71" s="26">
        <f>DAYS360(A69,A70)</f>
        <v>488</v>
      </c>
      <c r="B71" s="28">
        <f>(D70-D69)/D69</f>
        <v>5.9210526315789616E-2</v>
      </c>
      <c r="C71" s="15"/>
      <c r="D71" s="24"/>
      <c r="E71" s="24">
        <f>E70-E69</f>
        <v>1350.0000000000036</v>
      </c>
      <c r="F71" s="24"/>
      <c r="G71" s="24"/>
      <c r="H71" s="24"/>
      <c r="I71" s="24"/>
      <c r="J71" s="24">
        <f>J70-J69</f>
        <v>1245.6085530000091</v>
      </c>
    </row>
    <row r="72" spans="1:10" s="12" customFormat="1">
      <c r="A72" s="13">
        <v>45709</v>
      </c>
      <c r="B72" s="14" t="s">
        <v>0</v>
      </c>
      <c r="C72" s="15">
        <v>6000</v>
      </c>
      <c r="D72" s="24">
        <v>7.3</v>
      </c>
      <c r="E72" s="24">
        <f>C72*D72</f>
        <v>43800</v>
      </c>
      <c r="F72" s="24">
        <f>E72*0.002</f>
        <v>87.600000000000009</v>
      </c>
      <c r="G72" s="24">
        <f>E72*0.000068</f>
        <v>2.9784000000000002</v>
      </c>
      <c r="H72" s="24">
        <f>E72*0.00001</f>
        <v>0.43800000000000006</v>
      </c>
      <c r="I72" s="24">
        <f>(F72+G72+H72)*0.07</f>
        <v>6.3711480000000007</v>
      </c>
      <c r="J72" s="24">
        <f>E72+F72+I72+G72+H72</f>
        <v>43897.387547999999</v>
      </c>
    </row>
    <row r="73" spans="1:10">
      <c r="A73" s="46">
        <v>45896</v>
      </c>
      <c r="B73" s="14" t="s">
        <v>2</v>
      </c>
      <c r="C73" s="15">
        <f>C72</f>
        <v>6000</v>
      </c>
      <c r="D73" s="24">
        <v>8.4</v>
      </c>
      <c r="E73" s="24">
        <f>C73*D73</f>
        <v>50400</v>
      </c>
      <c r="F73" s="24">
        <f>E73*0.002</f>
        <v>100.8</v>
      </c>
      <c r="G73" s="24">
        <f>E73*0.000068</f>
        <v>3.4272</v>
      </c>
      <c r="H73" s="24">
        <f>E73*0.00001</f>
        <v>0.504</v>
      </c>
      <c r="I73" s="24">
        <f>(F73+G73+H73)*0.07</f>
        <v>7.3311840000000004</v>
      </c>
      <c r="J73" s="24">
        <f>E73-F73-G73-H73-I73</f>
        <v>50287.937615999996</v>
      </c>
    </row>
    <row r="74" spans="1:10">
      <c r="A74" s="26">
        <f>DAYS360(A72,A73)</f>
        <v>186</v>
      </c>
      <c r="B74" s="28">
        <f>(D73-D72)/D72</f>
        <v>0.15068493150684939</v>
      </c>
      <c r="C74" s="15"/>
      <c r="D74" s="24"/>
      <c r="E74" s="24">
        <f>E73-E72</f>
        <v>6600</v>
      </c>
      <c r="F74" s="24"/>
      <c r="G74" s="24"/>
      <c r="H74" s="24"/>
      <c r="I74" s="24"/>
      <c r="J74" s="24">
        <f>J73-J72</f>
        <v>6390.5500679999968</v>
      </c>
    </row>
    <row r="76" spans="1:10">
      <c r="E76" s="98">
        <f>E55+E72</f>
        <v>1198800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workbookViewId="0">
      <selection activeCell="D11" sqref="D11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23</v>
      </c>
    </row>
    <row r="2" spans="1:13" s="1" customFormat="1">
      <c r="A2" s="46">
        <v>44440</v>
      </c>
      <c r="B2" s="14" t="s">
        <v>0</v>
      </c>
      <c r="C2" s="15">
        <v>18000</v>
      </c>
      <c r="D2" s="38">
        <v>7.5</v>
      </c>
      <c r="E2" s="17">
        <f>C2*D2</f>
        <v>135000</v>
      </c>
      <c r="F2" s="17">
        <f>E2*0.002</f>
        <v>270</v>
      </c>
      <c r="G2" s="17">
        <f>E2*0.00006</f>
        <v>8.1</v>
      </c>
      <c r="H2" s="17">
        <f>E2*0.00001</f>
        <v>1.35</v>
      </c>
      <c r="I2" s="17">
        <f>(F2+G2+H2)*0.07</f>
        <v>19.561500000000006</v>
      </c>
      <c r="J2" s="17">
        <f>E2+F2+I2+G2+H2</f>
        <v>135299.01150000002</v>
      </c>
    </row>
    <row r="3" spans="1:13" s="1" customFormat="1">
      <c r="A3" s="46">
        <v>44474</v>
      </c>
      <c r="B3" s="14" t="s">
        <v>0</v>
      </c>
      <c r="C3" s="15">
        <v>6000</v>
      </c>
      <c r="D3" s="38">
        <v>7.7</v>
      </c>
      <c r="E3" s="17">
        <f>C3*D3</f>
        <v>46200</v>
      </c>
      <c r="F3" s="17">
        <f>E3*0.002</f>
        <v>92.4</v>
      </c>
      <c r="G3" s="17">
        <f>E3*0.00006</f>
        <v>2.7720000000000002</v>
      </c>
      <c r="H3" s="17">
        <f>E3*0.00001</f>
        <v>0.46200000000000002</v>
      </c>
      <c r="I3" s="17">
        <f>(F3+G3+H3)*0.07</f>
        <v>6.6943800000000016</v>
      </c>
      <c r="J3" s="17">
        <f>E3+F3+I3+G3+H3</f>
        <v>46302.328379999999</v>
      </c>
    </row>
    <row r="4" spans="1:13" s="1" customFormat="1">
      <c r="A4" s="46"/>
      <c r="B4" s="14"/>
      <c r="C4" s="15">
        <f>SUM(C2:C3)</f>
        <v>24000</v>
      </c>
      <c r="D4" s="16">
        <f>E4/C4</f>
        <v>7.55</v>
      </c>
      <c r="E4" s="15">
        <f t="shared" ref="E4:J4" si="0">SUM(E2:E3)</f>
        <v>181200</v>
      </c>
      <c r="F4" s="15">
        <f t="shared" si="0"/>
        <v>362.4</v>
      </c>
      <c r="G4" s="15">
        <f t="shared" si="0"/>
        <v>10.872</v>
      </c>
      <c r="H4" s="15">
        <f t="shared" si="0"/>
        <v>1.8120000000000001</v>
      </c>
      <c r="I4" s="15">
        <f t="shared" si="0"/>
        <v>26.255880000000008</v>
      </c>
      <c r="J4" s="15">
        <f t="shared" si="0"/>
        <v>181601.33988000001</v>
      </c>
    </row>
    <row r="5" spans="1:13" s="1" customFormat="1">
      <c r="A5" s="46">
        <v>44477</v>
      </c>
      <c r="B5" s="14" t="s">
        <v>0</v>
      </c>
      <c r="C5" s="15">
        <v>6000</v>
      </c>
      <c r="D5" s="38">
        <v>7.55</v>
      </c>
      <c r="E5" s="17">
        <f>C5*D5</f>
        <v>45300</v>
      </c>
      <c r="F5" s="17">
        <f>E5*0.002</f>
        <v>90.600000000000009</v>
      </c>
      <c r="G5" s="17">
        <f>E5*0.00006</f>
        <v>2.718</v>
      </c>
      <c r="H5" s="17">
        <f>E5*0.00001</f>
        <v>0.45300000000000001</v>
      </c>
      <c r="I5" s="17">
        <f>(F5+G5+H5)*0.07</f>
        <v>6.5639700000000021</v>
      </c>
      <c r="J5" s="17">
        <f>E5+F5+I5+G5+H5</f>
        <v>45400.334970000004</v>
      </c>
    </row>
    <row r="6" spans="1:13" s="1" customFormat="1">
      <c r="A6" s="46"/>
      <c r="B6" s="14"/>
      <c r="C6" s="15">
        <f>SUM(C4:C5)</f>
        <v>30000</v>
      </c>
      <c r="D6" s="16">
        <f>E6/C6</f>
        <v>7.55</v>
      </c>
      <c r="E6" s="15">
        <f t="shared" ref="E6:J6" si="1">SUM(E4:E5)</f>
        <v>226500</v>
      </c>
      <c r="F6" s="15">
        <f t="shared" si="1"/>
        <v>453</v>
      </c>
      <c r="G6" s="15">
        <f t="shared" si="1"/>
        <v>13.59</v>
      </c>
      <c r="H6" s="15">
        <f t="shared" si="1"/>
        <v>2.2650000000000001</v>
      </c>
      <c r="I6" s="15">
        <f t="shared" si="1"/>
        <v>32.81985000000001</v>
      </c>
      <c r="J6" s="15">
        <f t="shared" si="1"/>
        <v>227001.67485000001</v>
      </c>
    </row>
    <row r="7" spans="1:13" s="1" customFormat="1">
      <c r="A7" s="46">
        <v>44504</v>
      </c>
      <c r="B7" s="14" t="s">
        <v>0</v>
      </c>
      <c r="C7" s="15">
        <v>6000</v>
      </c>
      <c r="D7" s="38">
        <v>6.95</v>
      </c>
      <c r="E7" s="17">
        <f>C7*D7</f>
        <v>41700</v>
      </c>
      <c r="F7" s="17">
        <f>E7*0.002</f>
        <v>83.4</v>
      </c>
      <c r="G7" s="17">
        <f>E7*0.00006</f>
        <v>2.5020000000000002</v>
      </c>
      <c r="H7" s="17">
        <f>E7*0.00001</f>
        <v>0.41700000000000004</v>
      </c>
      <c r="I7" s="17">
        <f>(F7+G7+H7)*0.07</f>
        <v>6.0423300000000006</v>
      </c>
      <c r="J7" s="17">
        <f>E7+F7+I7+G7+H7</f>
        <v>41792.36133</v>
      </c>
    </row>
    <row r="8" spans="1:13" s="1" customFormat="1">
      <c r="A8" s="46"/>
      <c r="B8" s="28">
        <f>(D7-D6)/D6</f>
        <v>-7.9470198675496637E-2</v>
      </c>
      <c r="C8" s="15">
        <f>SUM(C6:C7)</f>
        <v>36000</v>
      </c>
      <c r="D8" s="38">
        <f>E8/C8</f>
        <v>7.45</v>
      </c>
      <c r="E8" s="15">
        <f t="shared" ref="E8:J8" si="2">SUM(E6:E7)</f>
        <v>268200</v>
      </c>
      <c r="F8" s="15">
        <f t="shared" si="2"/>
        <v>536.4</v>
      </c>
      <c r="G8" s="15">
        <f t="shared" si="2"/>
        <v>16.091999999999999</v>
      </c>
      <c r="H8" s="15">
        <f t="shared" si="2"/>
        <v>2.6820000000000004</v>
      </c>
      <c r="I8" s="15">
        <f t="shared" si="2"/>
        <v>38.862180000000009</v>
      </c>
      <c r="J8" s="15">
        <f t="shared" si="2"/>
        <v>268794.03618</v>
      </c>
    </row>
    <row r="9" spans="1:13" s="1" customFormat="1">
      <c r="A9" s="46">
        <v>44592</v>
      </c>
      <c r="B9" s="28" t="s">
        <v>5</v>
      </c>
      <c r="C9" s="15">
        <v>27000</v>
      </c>
      <c r="D9" s="16">
        <v>7.45</v>
      </c>
      <c r="E9" s="17">
        <f>C9*D9</f>
        <v>201150</v>
      </c>
      <c r="F9" s="17">
        <f>E9*0.002</f>
        <v>402.3</v>
      </c>
      <c r="G9" s="17">
        <f>E9*0.00006</f>
        <v>12.069000000000001</v>
      </c>
      <c r="H9" s="17">
        <f>E9*0.00001</f>
        <v>2.0115000000000003</v>
      </c>
      <c r="I9" s="17">
        <f>(F9+G9+H9)*0.07</f>
        <v>29.146635000000007</v>
      </c>
      <c r="J9" s="17">
        <f>E9+F9+I9+G9+H9</f>
        <v>201595.52713499998</v>
      </c>
    </row>
    <row r="10" spans="1:13" s="1" customFormat="1">
      <c r="A10" s="52">
        <v>45831</v>
      </c>
      <c r="B10" s="12" t="s">
        <v>0</v>
      </c>
      <c r="C10" s="9">
        <v>5000</v>
      </c>
      <c r="D10" s="43">
        <v>4.24</v>
      </c>
      <c r="E10" s="19">
        <f>C10*D10</f>
        <v>21200</v>
      </c>
      <c r="F10" s="19">
        <f>E10*0.002</f>
        <v>42.4</v>
      </c>
      <c r="G10" s="19">
        <f>E10*0.00006</f>
        <v>1.272</v>
      </c>
      <c r="H10" s="19">
        <f>E10*0.00001</f>
        <v>0.21200000000000002</v>
      </c>
      <c r="I10" s="19">
        <f>(F10+G10+H10)*0.07</f>
        <v>3.0718800000000002</v>
      </c>
      <c r="J10" s="19">
        <f>E10+F10+I10+G10+H10</f>
        <v>21246.955880000001</v>
      </c>
    </row>
    <row r="11" spans="1:13" s="1" customFormat="1">
      <c r="A11" s="52"/>
      <c r="B11" s="11">
        <f>(D10-D9)/D9</f>
        <v>-0.43087248322147648</v>
      </c>
      <c r="C11" s="9">
        <f>SUM(C9:C10)</f>
        <v>32000</v>
      </c>
      <c r="D11" s="60">
        <f>E11/C11</f>
        <v>6.9484374999999998</v>
      </c>
      <c r="E11" s="9">
        <f t="shared" ref="E11:J11" si="3">SUM(E9:E10)</f>
        <v>222350</v>
      </c>
      <c r="F11" s="9">
        <f t="shared" si="3"/>
        <v>444.7</v>
      </c>
      <c r="G11" s="9">
        <f t="shared" si="3"/>
        <v>13.341000000000001</v>
      </c>
      <c r="H11" s="9">
        <f t="shared" si="3"/>
        <v>2.2235000000000005</v>
      </c>
      <c r="I11" s="9">
        <f t="shared" si="3"/>
        <v>32.218515000000011</v>
      </c>
      <c r="J11" s="9">
        <f t="shared" si="3"/>
        <v>222842.48301499998</v>
      </c>
    </row>
    <row r="12" spans="1:13">
      <c r="J12" s="22"/>
    </row>
    <row r="13" spans="1:13">
      <c r="A13" s="46">
        <v>44419</v>
      </c>
      <c r="B13" s="14" t="s">
        <v>0</v>
      </c>
      <c r="C13" s="15">
        <v>9000</v>
      </c>
      <c r="D13" s="16">
        <v>7.45</v>
      </c>
      <c r="E13" s="17">
        <f>C13*D13</f>
        <v>67050</v>
      </c>
      <c r="F13" s="17">
        <f>E13*0.002</f>
        <v>134.1</v>
      </c>
      <c r="G13" s="17">
        <f>E13*0.000068</f>
        <v>4.5594000000000001</v>
      </c>
      <c r="H13" s="17">
        <f>E13*0.00001</f>
        <v>0.6705000000000001</v>
      </c>
      <c r="I13" s="17">
        <f>(F13+G13+H13)*0.07</f>
        <v>9.7530930000000016</v>
      </c>
      <c r="J13" s="17">
        <f>E13+F13+I13+G13+H13</f>
        <v>67199.082993000004</v>
      </c>
      <c r="L13" s="23"/>
      <c r="M13" s="20"/>
    </row>
    <row r="14" spans="1:13" s="12" customFormat="1">
      <c r="A14" s="46">
        <v>44592</v>
      </c>
      <c r="B14" s="14" t="s">
        <v>2</v>
      </c>
      <c r="C14" s="15">
        <f>C13</f>
        <v>9000</v>
      </c>
      <c r="D14" s="24">
        <v>7.3</v>
      </c>
      <c r="E14" s="16">
        <f>C14*D14</f>
        <v>65700</v>
      </c>
      <c r="F14" s="25">
        <f>E14*0.002</f>
        <v>131.4</v>
      </c>
      <c r="G14" s="24">
        <f>E14*0.000068</f>
        <v>4.4676</v>
      </c>
      <c r="H14" s="24">
        <f>E14*0.00001</f>
        <v>0.65700000000000003</v>
      </c>
      <c r="I14" s="24">
        <f>(F14+G14+H14)*0.07</f>
        <v>9.5567220000000024</v>
      </c>
      <c r="J14" s="24">
        <f>E14-F14-G14-H14-I14</f>
        <v>65553.918678000002</v>
      </c>
    </row>
    <row r="15" spans="1:13" s="29" customFormat="1" ht="18.600000000000001">
      <c r="A15" s="26">
        <f>DAYS360(A13,A14)</f>
        <v>170</v>
      </c>
      <c r="B15" s="27" t="s">
        <v>3</v>
      </c>
      <c r="C15" s="15"/>
      <c r="D15" s="16"/>
      <c r="E15" s="17">
        <f>E14-E13</f>
        <v>-1350</v>
      </c>
      <c r="F15" s="17"/>
      <c r="G15" s="17"/>
      <c r="H15" s="17"/>
      <c r="I15" s="17"/>
      <c r="J15" s="17">
        <f>J14-J13</f>
        <v>-1645.1643150000018</v>
      </c>
      <c r="K15" s="30"/>
      <c r="L15" s="11"/>
      <c r="M15" s="11"/>
    </row>
    <row r="16" spans="1:13" s="1" customFormat="1">
      <c r="A16" s="46">
        <v>45076</v>
      </c>
      <c r="B16" s="14" t="s">
        <v>0</v>
      </c>
      <c r="C16" s="15">
        <v>5000</v>
      </c>
      <c r="D16" s="38">
        <v>4.5999999999999996</v>
      </c>
      <c r="E16" s="17">
        <f>C16*D16</f>
        <v>23000</v>
      </c>
      <c r="F16" s="17">
        <f>E16*0.002</f>
        <v>46</v>
      </c>
      <c r="G16" s="17">
        <f>E16*0.00006</f>
        <v>1.3800000000000001</v>
      </c>
      <c r="H16" s="17">
        <f>E16*0.00001</f>
        <v>0.23</v>
      </c>
      <c r="I16" s="17">
        <f>(F16+G16+H16)*0.07</f>
        <v>3.3327000000000004</v>
      </c>
      <c r="J16" s="17">
        <f>E16+F16+I16+G16+H16</f>
        <v>23050.9427</v>
      </c>
    </row>
    <row r="17" spans="1:13" s="12" customFormat="1">
      <c r="A17" s="46">
        <v>45091</v>
      </c>
      <c r="B17" s="14" t="s">
        <v>2</v>
      </c>
      <c r="C17" s="15">
        <f>C16</f>
        <v>5000</v>
      </c>
      <c r="D17" s="24">
        <v>4.84</v>
      </c>
      <c r="E17" s="16">
        <f>C17*D17</f>
        <v>24200</v>
      </c>
      <c r="F17" s="25">
        <f>E17*0.002</f>
        <v>48.4</v>
      </c>
      <c r="G17" s="24">
        <f>E17*0.000068</f>
        <v>1.6456</v>
      </c>
      <c r="H17" s="24">
        <f>E17*0.00001</f>
        <v>0.24200000000000002</v>
      </c>
      <c r="I17" s="24">
        <f>(F17+G17+H17)*0.07</f>
        <v>3.5201320000000003</v>
      </c>
      <c r="J17" s="24">
        <f>E17-F17-G17-H17-I17</f>
        <v>24146.192267999999</v>
      </c>
    </row>
    <row r="18" spans="1:13" s="29" customFormat="1" ht="18.600000000000001">
      <c r="A18" s="26">
        <f>DAYS360(A16,A17)</f>
        <v>14</v>
      </c>
      <c r="B18" s="28">
        <f>(D17-D16)/D16</f>
        <v>5.2173913043478314E-2</v>
      </c>
      <c r="C18" s="15"/>
      <c r="D18" s="16"/>
      <c r="E18" s="17">
        <f>E17-E16</f>
        <v>1200</v>
      </c>
      <c r="F18" s="17"/>
      <c r="G18" s="17"/>
      <c r="H18" s="17"/>
      <c r="I18" s="17"/>
      <c r="J18" s="17">
        <f>J17-J16</f>
        <v>1095.2495679999993</v>
      </c>
      <c r="K18" s="30"/>
      <c r="L18" s="11"/>
      <c r="M18" s="11"/>
    </row>
    <row r="20" spans="1:13">
      <c r="A20" s="46">
        <v>45615</v>
      </c>
      <c r="B20" s="14" t="s">
        <v>2</v>
      </c>
      <c r="C20" s="15">
        <v>4500</v>
      </c>
      <c r="D20" s="24">
        <v>0.56999999999999995</v>
      </c>
      <c r="E20" s="16">
        <f>C20*D20</f>
        <v>2565</v>
      </c>
      <c r="F20" s="25">
        <f>E20*0.002</f>
        <v>5.13</v>
      </c>
      <c r="G20" s="24">
        <f>E20*0.000068</f>
        <v>0.17441999999999999</v>
      </c>
      <c r="H20" s="24">
        <f>E20*0.00001</f>
        <v>2.5650000000000003E-2</v>
      </c>
      <c r="I20" s="24">
        <f>(F20+G20+H20)*0.07</f>
        <v>0.37310489999999996</v>
      </c>
      <c r="J20" s="24">
        <f>E20-F20-G20-H20-I20</f>
        <v>2559.2968251000002</v>
      </c>
      <c r="K20" s="12"/>
      <c r="L20" s="12"/>
      <c r="M20" s="12"/>
    </row>
    <row r="22" spans="1:13" s="1" customFormat="1">
      <c r="A22" s="46">
        <v>45831</v>
      </c>
      <c r="B22" s="14" t="s">
        <v>0</v>
      </c>
      <c r="C22" s="15">
        <v>5000</v>
      </c>
      <c r="D22" s="38">
        <v>3.9</v>
      </c>
      <c r="E22" s="17">
        <f>C22*D22</f>
        <v>19500</v>
      </c>
      <c r="F22" s="17">
        <f>E22*0.002</f>
        <v>39</v>
      </c>
      <c r="G22" s="17">
        <f>E22*0.00006</f>
        <v>1.17</v>
      </c>
      <c r="H22" s="17">
        <f>E22*0.00001</f>
        <v>0.19500000000000001</v>
      </c>
      <c r="I22" s="17">
        <f>(F22+G22+H22)*0.07</f>
        <v>2.8255500000000002</v>
      </c>
      <c r="J22" s="17">
        <f>E22+F22+I22+G22+H22</f>
        <v>19543.190549999999</v>
      </c>
    </row>
    <row r="23" spans="1:13" s="12" customFormat="1">
      <c r="A23" s="46">
        <v>45875</v>
      </c>
      <c r="B23" s="14" t="s">
        <v>2</v>
      </c>
      <c r="C23" s="15">
        <f>C22</f>
        <v>5000</v>
      </c>
      <c r="D23" s="24">
        <v>4.5199999999999996</v>
      </c>
      <c r="E23" s="16">
        <f>C23*D23</f>
        <v>22599.999999999996</v>
      </c>
      <c r="F23" s="25">
        <f>E23*0.002</f>
        <v>45.199999999999996</v>
      </c>
      <c r="G23" s="24">
        <f>E23*0.000068</f>
        <v>1.5367999999999997</v>
      </c>
      <c r="H23" s="24">
        <f>E23*0.00001</f>
        <v>0.22599999999999998</v>
      </c>
      <c r="I23" s="24">
        <f>(F23+G23+H23)*0.07</f>
        <v>3.2873959999999998</v>
      </c>
      <c r="J23" s="24">
        <f>E23-F23-G23-H23-I23</f>
        <v>22549.749803999995</v>
      </c>
    </row>
    <row r="24" spans="1:13" s="29" customFormat="1" ht="18.600000000000001">
      <c r="A24" s="26">
        <f>DAYS360(A22,A23)</f>
        <v>43</v>
      </c>
      <c r="B24" s="28">
        <f>(D23-D22)/D22</f>
        <v>0.15897435897435888</v>
      </c>
      <c r="C24" s="15"/>
      <c r="D24" s="16"/>
      <c r="E24" s="17">
        <f>E23-E22</f>
        <v>3099.9999999999964</v>
      </c>
      <c r="F24" s="17"/>
      <c r="G24" s="17"/>
      <c r="H24" s="17"/>
      <c r="I24" s="17"/>
      <c r="J24" s="17">
        <f>J23-J22</f>
        <v>3006.5592539999961</v>
      </c>
      <c r="K24" s="30"/>
      <c r="L24" s="11"/>
      <c r="M24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5"/>
  <sheetViews>
    <sheetView topLeftCell="A15" workbookViewId="0">
      <selection activeCell="A33" sqref="A33:J33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9.6640625" style="20" bestFit="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24</v>
      </c>
    </row>
    <row r="2" spans="1:15" s="1" customFormat="1">
      <c r="A2" s="46">
        <v>44658</v>
      </c>
      <c r="B2" s="14" t="s">
        <v>0</v>
      </c>
      <c r="C2" s="15">
        <v>15000</v>
      </c>
      <c r="D2" s="38">
        <v>11</v>
      </c>
      <c r="E2" s="17">
        <f>C2*D2</f>
        <v>165000</v>
      </c>
      <c r="F2" s="17">
        <f>E2*0.002</f>
        <v>330</v>
      </c>
      <c r="G2" s="17">
        <f>E2*0.00006</f>
        <v>9.9</v>
      </c>
      <c r="H2" s="17">
        <f>E2*0.00001</f>
        <v>1.6500000000000001</v>
      </c>
      <c r="I2" s="17">
        <f>(F2+G2+H2)*0.07</f>
        <v>23.9085</v>
      </c>
      <c r="J2" s="17">
        <f>E2+F2+I2+G2+H2</f>
        <v>165365.45849999998</v>
      </c>
    </row>
    <row r="3" spans="1:15" s="1" customFormat="1">
      <c r="A3" s="46">
        <v>44659</v>
      </c>
      <c r="B3" s="14" t="s">
        <v>0</v>
      </c>
      <c r="C3" s="15">
        <v>15000</v>
      </c>
      <c r="D3" s="38">
        <v>11</v>
      </c>
      <c r="E3" s="17">
        <f>C3*D3</f>
        <v>165000</v>
      </c>
      <c r="F3" s="17">
        <f>E3*0.002</f>
        <v>330</v>
      </c>
      <c r="G3" s="17">
        <f>E3*0.00006</f>
        <v>9.9</v>
      </c>
      <c r="H3" s="17">
        <f>E3*0.00001</f>
        <v>1.6500000000000001</v>
      </c>
      <c r="I3" s="17">
        <f>(F3+G3+H3)*0.07</f>
        <v>23.9085</v>
      </c>
      <c r="J3" s="17">
        <f>E3+F3+I3+G3+H3</f>
        <v>165365.45849999998</v>
      </c>
    </row>
    <row r="4" spans="1:15" s="1" customFormat="1">
      <c r="A4" s="46"/>
      <c r="B4" s="28">
        <f>(D3-D2)/D2</f>
        <v>0</v>
      </c>
      <c r="C4" s="15">
        <f>SUM(C2:C3)</f>
        <v>30000</v>
      </c>
      <c r="D4" s="16">
        <f>E4/C4</f>
        <v>11</v>
      </c>
      <c r="E4" s="15">
        <f t="shared" ref="E4:J4" si="0">SUM(E2:E3)</f>
        <v>330000</v>
      </c>
      <c r="F4" s="15">
        <f t="shared" si="0"/>
        <v>660</v>
      </c>
      <c r="G4" s="15">
        <f t="shared" si="0"/>
        <v>19.8</v>
      </c>
      <c r="H4" s="15">
        <f t="shared" si="0"/>
        <v>3.3000000000000003</v>
      </c>
      <c r="I4" s="15">
        <f t="shared" si="0"/>
        <v>47.817</v>
      </c>
      <c r="J4" s="15">
        <f t="shared" si="0"/>
        <v>330730.91699999996</v>
      </c>
    </row>
    <row r="5" spans="1:15" s="1" customFormat="1">
      <c r="A5" s="46">
        <v>44676</v>
      </c>
      <c r="B5" s="14" t="s">
        <v>0</v>
      </c>
      <c r="C5" s="15">
        <v>15000</v>
      </c>
      <c r="D5" s="38">
        <v>11</v>
      </c>
      <c r="E5" s="17">
        <f>C5*D5</f>
        <v>165000</v>
      </c>
      <c r="F5" s="17">
        <f>E5*0.002</f>
        <v>330</v>
      </c>
      <c r="G5" s="17">
        <f>E5*0.00006</f>
        <v>9.9</v>
      </c>
      <c r="H5" s="17">
        <f>E5*0.00001</f>
        <v>1.6500000000000001</v>
      </c>
      <c r="I5" s="17">
        <f>(F5+G5+H5)*0.07</f>
        <v>23.9085</v>
      </c>
      <c r="J5" s="17">
        <f>E5+F5+I5+G5+H5</f>
        <v>165365.45849999998</v>
      </c>
    </row>
    <row r="6" spans="1:15" s="1" customFormat="1">
      <c r="A6" s="46"/>
      <c r="B6" s="70" t="s">
        <v>1</v>
      </c>
      <c r="C6" s="15">
        <f>SUM(C4:C5)</f>
        <v>45000</v>
      </c>
      <c r="D6" s="16">
        <f>E6/C6</f>
        <v>11</v>
      </c>
      <c r="E6" s="15">
        <f t="shared" ref="E6:J8" si="1">SUM(E4:E5)</f>
        <v>495000</v>
      </c>
      <c r="F6" s="15">
        <f t="shared" si="1"/>
        <v>990</v>
      </c>
      <c r="G6" s="15">
        <f t="shared" si="1"/>
        <v>29.700000000000003</v>
      </c>
      <c r="H6" s="15">
        <f t="shared" si="1"/>
        <v>4.95</v>
      </c>
      <c r="I6" s="15">
        <f t="shared" si="1"/>
        <v>71.725499999999997</v>
      </c>
      <c r="J6" s="15">
        <f t="shared" si="1"/>
        <v>496096.37549999997</v>
      </c>
    </row>
    <row r="7" spans="1:15" s="12" customFormat="1">
      <c r="A7" s="46">
        <v>45561</v>
      </c>
      <c r="B7" s="14" t="s">
        <v>0</v>
      </c>
      <c r="C7" s="15">
        <v>5000</v>
      </c>
      <c r="D7" s="38">
        <v>5</v>
      </c>
      <c r="E7" s="65">
        <f>C7*D7</f>
        <v>25000</v>
      </c>
      <c r="F7" s="17">
        <f>E7*0.002</f>
        <v>50</v>
      </c>
      <c r="G7" s="17">
        <f>E7*0.00006</f>
        <v>1.5</v>
      </c>
      <c r="H7" s="17">
        <f>E7*0.00001</f>
        <v>0.25</v>
      </c>
      <c r="I7" s="17">
        <f>(F7+G7+H7)*0.07</f>
        <v>3.6225000000000005</v>
      </c>
      <c r="J7" s="65">
        <f>E7+F7+I7+G7+H7</f>
        <v>25055.372500000001</v>
      </c>
      <c r="K7" s="20"/>
      <c r="L7" s="20"/>
      <c r="M7" s="23"/>
      <c r="N7" s="20"/>
      <c r="O7" s="20"/>
    </row>
    <row r="8" spans="1:15" s="59" customFormat="1" ht="21">
      <c r="A8" s="46"/>
      <c r="B8" s="28">
        <f>(D7-D6)/D6</f>
        <v>-0.54545454545454541</v>
      </c>
      <c r="C8" s="15">
        <f>SUM(C6:C7)</f>
        <v>50000</v>
      </c>
      <c r="D8" s="96">
        <f>E8/C8</f>
        <v>10.4</v>
      </c>
      <c r="E8" s="15">
        <f t="shared" si="1"/>
        <v>520000</v>
      </c>
      <c r="F8" s="15">
        <f t="shared" si="1"/>
        <v>1040</v>
      </c>
      <c r="G8" s="15">
        <f t="shared" si="1"/>
        <v>31.200000000000003</v>
      </c>
      <c r="H8" s="15">
        <f t="shared" si="1"/>
        <v>5.2</v>
      </c>
      <c r="I8" s="15">
        <f t="shared" si="1"/>
        <v>75.347999999999999</v>
      </c>
      <c r="J8" s="15">
        <f t="shared" si="1"/>
        <v>521151.74799999996</v>
      </c>
      <c r="K8" s="20"/>
      <c r="L8" s="20"/>
      <c r="M8" s="23"/>
      <c r="N8" s="20"/>
      <c r="O8" s="20"/>
    </row>
    <row r="9" spans="1:15" s="59" customFormat="1" ht="21">
      <c r="A9" s="52">
        <v>45705</v>
      </c>
      <c r="B9" s="12" t="s">
        <v>0</v>
      </c>
      <c r="C9" s="9">
        <v>10000</v>
      </c>
      <c r="D9" s="43">
        <v>2</v>
      </c>
      <c r="E9" s="58">
        <f>C9*D9</f>
        <v>20000</v>
      </c>
      <c r="F9" s="19">
        <f>E9*0.002</f>
        <v>40</v>
      </c>
      <c r="G9" s="19">
        <f>E9*0.00006</f>
        <v>1.2</v>
      </c>
      <c r="H9" s="19">
        <f>E9*0.00001</f>
        <v>0.2</v>
      </c>
      <c r="I9" s="19">
        <f>(F9+G9+H9)*0.07</f>
        <v>2.8980000000000006</v>
      </c>
      <c r="J9" s="58">
        <f>E9+F9+I9+G9+H9</f>
        <v>20044.298000000003</v>
      </c>
      <c r="K9" s="20"/>
      <c r="L9" s="20"/>
      <c r="M9" s="23"/>
      <c r="N9" s="20"/>
      <c r="O9" s="20"/>
    </row>
    <row r="10" spans="1:15" s="59" customFormat="1" ht="21">
      <c r="A10" s="52"/>
      <c r="B10" s="28">
        <f>(D9-D8)/D8</f>
        <v>-0.80769230769230771</v>
      </c>
      <c r="C10" s="9">
        <f>C8+C9</f>
        <v>60000</v>
      </c>
      <c r="D10" s="95">
        <f>E10/C10</f>
        <v>9</v>
      </c>
      <c r="E10" s="9">
        <f>E8+E9</f>
        <v>540000</v>
      </c>
      <c r="F10" s="9">
        <f t="shared" ref="F10:J10" si="2">F8+F9</f>
        <v>1080</v>
      </c>
      <c r="G10" s="9">
        <f t="shared" si="2"/>
        <v>32.400000000000006</v>
      </c>
      <c r="H10" s="9">
        <f t="shared" si="2"/>
        <v>5.4</v>
      </c>
      <c r="I10" s="9">
        <f t="shared" si="2"/>
        <v>78.245999999999995</v>
      </c>
      <c r="J10" s="9">
        <f t="shared" si="2"/>
        <v>541196.04599999997</v>
      </c>
      <c r="K10" s="20"/>
      <c r="L10" s="20"/>
      <c r="M10" s="23"/>
      <c r="N10" s="20"/>
      <c r="O10" s="20"/>
    </row>
    <row r="11" spans="1:15" s="59" customFormat="1" ht="21">
      <c r="A11" s="52"/>
      <c r="B11" s="11"/>
      <c r="C11" s="9"/>
      <c r="D11" s="60"/>
      <c r="E11" s="9"/>
      <c r="F11" s="9"/>
      <c r="G11" s="9"/>
      <c r="H11" s="9"/>
      <c r="I11" s="9"/>
      <c r="J11" s="9"/>
      <c r="K11" s="20"/>
      <c r="L11" s="20"/>
      <c r="M11" s="23"/>
      <c r="N11" s="20"/>
      <c r="O11" s="20"/>
    </row>
    <row r="12" spans="1:15" s="1" customFormat="1">
      <c r="A12" s="46">
        <v>45063</v>
      </c>
      <c r="B12" s="14" t="s">
        <v>0</v>
      </c>
      <c r="C12" s="15">
        <v>3000</v>
      </c>
      <c r="D12" s="38">
        <v>10.199999999999999</v>
      </c>
      <c r="E12" s="17">
        <f>C12*D12</f>
        <v>30599.999999999996</v>
      </c>
      <c r="F12" s="17">
        <f>E12*0.002</f>
        <v>61.199999999999996</v>
      </c>
      <c r="G12" s="17">
        <f>E12*0.00006</f>
        <v>1.8359999999999999</v>
      </c>
      <c r="H12" s="17">
        <f>E12*0.00001</f>
        <v>0.30599999999999999</v>
      </c>
      <c r="I12" s="17">
        <f>(F12+G12+H12)*0.07</f>
        <v>4.4339399999999998</v>
      </c>
      <c r="J12" s="17">
        <f>E12+F12+I12+G12+H12</f>
        <v>30667.775939999996</v>
      </c>
    </row>
    <row r="13" spans="1:15" s="1" customFormat="1">
      <c r="A13" s="46">
        <v>45086</v>
      </c>
      <c r="B13" s="14" t="s">
        <v>2</v>
      </c>
      <c r="C13" s="15">
        <f>C12</f>
        <v>3000</v>
      </c>
      <c r="D13" s="24">
        <v>11.2</v>
      </c>
      <c r="E13" s="16">
        <f>C13*D13</f>
        <v>33600</v>
      </c>
      <c r="F13" s="25">
        <f>E13*0.002</f>
        <v>67.2</v>
      </c>
      <c r="G13" s="24">
        <f>E13*0.000068</f>
        <v>2.2848000000000002</v>
      </c>
      <c r="H13" s="24">
        <f>E13*0.00001</f>
        <v>0.33600000000000002</v>
      </c>
      <c r="I13" s="24">
        <f>(F13+G13+H13)*0.07</f>
        <v>4.8874560000000011</v>
      </c>
      <c r="J13" s="24">
        <f>E13-F13-G13-H13-I13</f>
        <v>33525.291744000002</v>
      </c>
    </row>
    <row r="14" spans="1:15" s="1" customFormat="1">
      <c r="A14" s="46" t="s">
        <v>3</v>
      </c>
      <c r="B14" s="11">
        <f>(D13-D12)/D12</f>
        <v>9.8039215686274522E-2</v>
      </c>
      <c r="C14" s="15"/>
      <c r="D14" s="16"/>
      <c r="E14" s="17">
        <f>E13-E12</f>
        <v>3000.0000000000036</v>
      </c>
      <c r="F14" s="17"/>
      <c r="G14" s="17"/>
      <c r="H14" s="17"/>
      <c r="I14" s="17"/>
      <c r="J14" s="17">
        <f>J13-J12</f>
        <v>2857.515804000006</v>
      </c>
    </row>
    <row r="15" spans="1:15" s="1" customFormat="1">
      <c r="A15" s="46">
        <v>45489</v>
      </c>
      <c r="B15" s="14" t="s">
        <v>0</v>
      </c>
      <c r="C15" s="15">
        <v>3000</v>
      </c>
      <c r="D15" s="38">
        <v>4.5999999999999996</v>
      </c>
      <c r="E15" s="65">
        <f>C15*D15</f>
        <v>13799.999999999998</v>
      </c>
      <c r="F15" s="17">
        <f>E15*0.002</f>
        <v>27.599999999999998</v>
      </c>
      <c r="G15" s="17">
        <f>E15*0.00006</f>
        <v>0.82799999999999996</v>
      </c>
      <c r="H15" s="17">
        <f>E15*0.00001</f>
        <v>0.13799999999999998</v>
      </c>
      <c r="I15" s="17">
        <f>(F15+G15+H15)*0.07</f>
        <v>1.9996200000000002</v>
      </c>
      <c r="J15" s="65">
        <f>E15+F15+I15+G15+H15</f>
        <v>13830.565619999999</v>
      </c>
      <c r="K15" s="20"/>
      <c r="L15" s="20"/>
      <c r="M15" s="23"/>
      <c r="N15" s="20"/>
      <c r="O15" s="20"/>
    </row>
    <row r="16" spans="1:15" s="1" customFormat="1" ht="12.6" customHeight="1">
      <c r="A16" s="46">
        <v>45541</v>
      </c>
      <c r="B16" s="14" t="s">
        <v>2</v>
      </c>
      <c r="C16" s="15">
        <f>C15</f>
        <v>3000</v>
      </c>
      <c r="D16" s="24">
        <v>5.6</v>
      </c>
      <c r="E16" s="16">
        <f>C16*D16</f>
        <v>16800</v>
      </c>
      <c r="F16" s="25">
        <f>E16*0.002</f>
        <v>33.6</v>
      </c>
      <c r="G16" s="24">
        <f>E16*0.000068</f>
        <v>1.1424000000000001</v>
      </c>
      <c r="H16" s="24">
        <f>E16*0.00001</f>
        <v>0.16800000000000001</v>
      </c>
      <c r="I16" s="24">
        <f>(F16+G16+H16)*0.07</f>
        <v>2.4437280000000006</v>
      </c>
      <c r="J16" s="24">
        <f>E16-F16-G16-H16-I16</f>
        <v>16762.645872000001</v>
      </c>
    </row>
    <row r="17" spans="1:15" s="29" customFormat="1" ht="18.600000000000001">
      <c r="A17" s="46" t="s">
        <v>3</v>
      </c>
      <c r="B17" s="28">
        <f>(D16-D15)/D15</f>
        <v>0.21739130434782611</v>
      </c>
      <c r="C17" s="15"/>
      <c r="D17" s="16"/>
      <c r="E17" s="17">
        <f>E16-E15</f>
        <v>3000.0000000000018</v>
      </c>
      <c r="F17" s="17"/>
      <c r="G17" s="17"/>
      <c r="H17" s="17"/>
      <c r="I17" s="17"/>
      <c r="J17" s="17">
        <f>J16-J15</f>
        <v>2932.0802520000016</v>
      </c>
      <c r="K17" s="1"/>
      <c r="L17" s="1"/>
      <c r="M17" s="1"/>
      <c r="N17" s="1"/>
      <c r="O17" s="1"/>
    </row>
    <row r="18" spans="1:15" s="59" customFormat="1" ht="21">
      <c r="A18" s="46">
        <v>45705</v>
      </c>
      <c r="B18" s="14" t="s">
        <v>0</v>
      </c>
      <c r="C18" s="15">
        <v>10000</v>
      </c>
      <c r="D18" s="38">
        <v>2.9</v>
      </c>
      <c r="E18" s="65">
        <f>C18*D18</f>
        <v>29000</v>
      </c>
      <c r="F18" s="17">
        <f>E18*0.002</f>
        <v>58</v>
      </c>
      <c r="G18" s="17">
        <f>E18*0.00006</f>
        <v>1.74</v>
      </c>
      <c r="H18" s="17">
        <f>E18*0.00001</f>
        <v>0.29000000000000004</v>
      </c>
      <c r="I18" s="17">
        <f>(F18+G18+H18)*0.07</f>
        <v>4.2021000000000006</v>
      </c>
      <c r="J18" s="65">
        <f>E18+F18+I18+G18+H18</f>
        <v>29064.232100000001</v>
      </c>
      <c r="K18" s="20"/>
      <c r="L18" s="20"/>
      <c r="M18" s="23"/>
      <c r="N18" s="20"/>
      <c r="O18" s="20"/>
    </row>
    <row r="19" spans="1:15">
      <c r="A19" s="46">
        <v>45719</v>
      </c>
      <c r="B19" s="14" t="s">
        <v>2</v>
      </c>
      <c r="C19" s="15">
        <f>C18</f>
        <v>10000</v>
      </c>
      <c r="D19" s="24">
        <v>2.82</v>
      </c>
      <c r="E19" s="16">
        <f>C19*D19</f>
        <v>28200</v>
      </c>
      <c r="F19" s="25">
        <f>E19*0.002</f>
        <v>56.4</v>
      </c>
      <c r="G19" s="24">
        <f>E19*0.000068</f>
        <v>1.9176</v>
      </c>
      <c r="H19" s="24">
        <f>E19*0.00001</f>
        <v>0.28200000000000003</v>
      </c>
      <c r="I19" s="24">
        <f>(F19+G19+H19)*0.07</f>
        <v>4.101972</v>
      </c>
      <c r="J19" s="24">
        <f>E19-F19-G19-H19-I19</f>
        <v>28137.298427999998</v>
      </c>
      <c r="K19" s="1"/>
      <c r="L19" s="1"/>
      <c r="M19" s="1"/>
      <c r="N19" s="1"/>
      <c r="O19" s="1"/>
    </row>
    <row r="20" spans="1:15">
      <c r="A20" s="46" t="s">
        <v>3</v>
      </c>
      <c r="B20" s="28">
        <f>(D19-D18)/D18</f>
        <v>-2.7586206896551748E-2</v>
      </c>
      <c r="C20" s="15"/>
      <c r="D20" s="16"/>
      <c r="E20" s="17">
        <f>E19-E18</f>
        <v>-800</v>
      </c>
      <c r="F20" s="17"/>
      <c r="G20" s="17"/>
      <c r="H20" s="17"/>
      <c r="I20" s="17"/>
      <c r="J20" s="17">
        <f>J19-J18</f>
        <v>-926.93367200000284</v>
      </c>
      <c r="K20" s="1"/>
      <c r="L20" s="1"/>
      <c r="M20" s="1"/>
      <c r="N20" s="1"/>
      <c r="O20" s="1"/>
    </row>
    <row r="21" spans="1:15" s="59" customFormat="1" ht="21">
      <c r="A21" s="46">
        <v>45874</v>
      </c>
      <c r="B21" s="14" t="s">
        <v>0</v>
      </c>
      <c r="C21" s="15">
        <v>10000</v>
      </c>
      <c r="D21" s="38">
        <v>1.88</v>
      </c>
      <c r="E21" s="65">
        <f>C21*D21</f>
        <v>18800</v>
      </c>
      <c r="F21" s="17">
        <f>E21*0.002</f>
        <v>37.6</v>
      </c>
      <c r="G21" s="17">
        <f>E21*0.00006</f>
        <v>1.1280000000000001</v>
      </c>
      <c r="H21" s="17">
        <f>E21*0.00001</f>
        <v>0.18800000000000003</v>
      </c>
      <c r="I21" s="17">
        <f>(F21+G21+H21)*0.07</f>
        <v>2.7241200000000005</v>
      </c>
      <c r="J21" s="65">
        <f>E21+F21+I21+G21+H21</f>
        <v>18841.640119999996</v>
      </c>
      <c r="K21" s="20"/>
      <c r="L21" s="20"/>
      <c r="M21" s="23"/>
      <c r="N21" s="20"/>
      <c r="O21" s="20"/>
    </row>
    <row r="22" spans="1:15">
      <c r="A22" s="46">
        <v>45874</v>
      </c>
      <c r="B22" s="14" t="s">
        <v>2</v>
      </c>
      <c r="C22" s="15">
        <f>C21</f>
        <v>10000</v>
      </c>
      <c r="D22" s="24">
        <v>1.9</v>
      </c>
      <c r="E22" s="16">
        <f>C22*D22</f>
        <v>19000</v>
      </c>
      <c r="F22" s="25">
        <f>E22*0.002</f>
        <v>38</v>
      </c>
      <c r="G22" s="24">
        <f>E22*0.000068</f>
        <v>1.292</v>
      </c>
      <c r="H22" s="24">
        <f>E22*0.00001</f>
        <v>0.19</v>
      </c>
      <c r="I22" s="24">
        <f>(F22+G22+H22)*0.07</f>
        <v>2.7637400000000003</v>
      </c>
      <c r="J22" s="24">
        <f>E22-F22-G22-H22-I22</f>
        <v>18957.754260000002</v>
      </c>
      <c r="K22" s="1"/>
      <c r="L22" s="1"/>
      <c r="M22" s="1"/>
      <c r="N22" s="1"/>
      <c r="O22" s="1"/>
    </row>
    <row r="23" spans="1:15">
      <c r="A23" s="46" t="s">
        <v>3</v>
      </c>
      <c r="B23" s="28">
        <f>(D22-D21)/D21</f>
        <v>1.0638297872340436E-2</v>
      </c>
      <c r="C23" s="15"/>
      <c r="D23" s="16"/>
      <c r="E23" s="17">
        <f>E22-E21</f>
        <v>200</v>
      </c>
      <c r="F23" s="17"/>
      <c r="G23" s="17"/>
      <c r="H23" s="17"/>
      <c r="I23" s="17"/>
      <c r="J23" s="17">
        <f>J22-J21</f>
        <v>116.11414000000514</v>
      </c>
      <c r="K23" s="1"/>
      <c r="L23" s="1"/>
      <c r="M23" s="1"/>
      <c r="N23" s="1"/>
      <c r="O23" s="1"/>
    </row>
    <row r="24" spans="1:15" s="59" customFormat="1" ht="21">
      <c r="A24" s="46">
        <v>45747</v>
      </c>
      <c r="B24" s="14" t="s">
        <v>0</v>
      </c>
      <c r="C24" s="15">
        <v>10000</v>
      </c>
      <c r="D24" s="38">
        <v>1.85</v>
      </c>
      <c r="E24" s="65">
        <f>C24*D24</f>
        <v>18500</v>
      </c>
      <c r="F24" s="17">
        <f>E24*0.002</f>
        <v>37</v>
      </c>
      <c r="G24" s="17">
        <f>E24*0.00006</f>
        <v>1.1100000000000001</v>
      </c>
      <c r="H24" s="17">
        <f>E24*0.00001</f>
        <v>0.18500000000000003</v>
      </c>
      <c r="I24" s="17">
        <f>(F24+G24+H24)*0.07</f>
        <v>2.6806500000000004</v>
      </c>
      <c r="J24" s="65">
        <f>E24+F24+I24+G24+H24</f>
        <v>18540.97565</v>
      </c>
      <c r="K24" s="20"/>
      <c r="L24" s="20"/>
      <c r="M24" s="23"/>
      <c r="N24" s="20"/>
      <c r="O24" s="20"/>
    </row>
    <row r="25" spans="1:15">
      <c r="A25" s="46">
        <v>45876</v>
      </c>
      <c r="B25" s="14" t="s">
        <v>2</v>
      </c>
      <c r="C25" s="15">
        <f>C24</f>
        <v>10000</v>
      </c>
      <c r="D25" s="24">
        <v>2.06</v>
      </c>
      <c r="E25" s="16">
        <f>C25*D25</f>
        <v>20600</v>
      </c>
      <c r="F25" s="25">
        <f>E25*0.002</f>
        <v>41.2</v>
      </c>
      <c r="G25" s="24">
        <f>E25*0.000068</f>
        <v>1.4008</v>
      </c>
      <c r="H25" s="24">
        <f>E25*0.00001</f>
        <v>0.20600000000000002</v>
      </c>
      <c r="I25" s="24">
        <f>(F25+G25+H25)*0.07</f>
        <v>2.9964760000000004</v>
      </c>
      <c r="J25" s="24">
        <f>E25-F25-G25-H25-I25</f>
        <v>20554.196724000001</v>
      </c>
      <c r="K25" s="1"/>
      <c r="L25" s="1"/>
      <c r="M25" s="1"/>
      <c r="N25" s="1"/>
      <c r="O25" s="1"/>
    </row>
    <row r="26" spans="1:15">
      <c r="A26" s="46" t="s">
        <v>3</v>
      </c>
      <c r="B26" s="28">
        <f>(D25-D24)/D24</f>
        <v>0.11351351351351349</v>
      </c>
      <c r="C26" s="15"/>
      <c r="D26" s="16"/>
      <c r="E26" s="17">
        <f>E25-E24</f>
        <v>2100</v>
      </c>
      <c r="F26" s="17"/>
      <c r="G26" s="17"/>
      <c r="H26" s="17"/>
      <c r="I26" s="17"/>
      <c r="J26" s="17">
        <f>J25-J24</f>
        <v>2013.221074000001</v>
      </c>
      <c r="K26" s="1"/>
      <c r="L26" s="1"/>
      <c r="M26" s="1"/>
      <c r="N26" s="1"/>
      <c r="O26" s="1"/>
    </row>
    <row r="27" spans="1:15" s="59" customFormat="1" ht="21">
      <c r="A27" s="46">
        <v>45887</v>
      </c>
      <c r="B27" s="14" t="s">
        <v>0</v>
      </c>
      <c r="C27" s="15">
        <v>5000</v>
      </c>
      <c r="D27" s="38">
        <v>2.2000000000000002</v>
      </c>
      <c r="E27" s="65">
        <f>C27*D27</f>
        <v>11000</v>
      </c>
      <c r="F27" s="17">
        <f>E27*0.002</f>
        <v>22</v>
      </c>
      <c r="G27" s="17">
        <f>E27*0.00006</f>
        <v>0.66</v>
      </c>
      <c r="H27" s="17">
        <f>E27*0.00001</f>
        <v>0.11000000000000001</v>
      </c>
      <c r="I27" s="17">
        <f>(F27+G27+H27)*0.07</f>
        <v>1.5939000000000001</v>
      </c>
      <c r="J27" s="65">
        <f>E27+F27+I27+G27+H27</f>
        <v>11024.3639</v>
      </c>
      <c r="K27" s="20"/>
      <c r="L27" s="20"/>
      <c r="M27" s="23"/>
      <c r="N27" s="20"/>
      <c r="O27" s="20"/>
    </row>
    <row r="28" spans="1:15">
      <c r="A28" s="46">
        <v>45897</v>
      </c>
      <c r="B28" s="14" t="s">
        <v>2</v>
      </c>
      <c r="C28" s="15">
        <f>C27</f>
        <v>5000</v>
      </c>
      <c r="D28" s="24">
        <v>2.2999999999999998</v>
      </c>
      <c r="E28" s="16">
        <f>C28*D28</f>
        <v>11500</v>
      </c>
      <c r="F28" s="25">
        <f>E28*0.002</f>
        <v>23</v>
      </c>
      <c r="G28" s="24">
        <f>E28*0.000068</f>
        <v>0.78200000000000003</v>
      </c>
      <c r="H28" s="24">
        <f>E28*0.00001</f>
        <v>0.115</v>
      </c>
      <c r="I28" s="24">
        <f>(F28+G28+H28)*0.07</f>
        <v>1.67279</v>
      </c>
      <c r="J28" s="24">
        <f>E28-F28-G28-H28-I28</f>
        <v>11474.43021</v>
      </c>
      <c r="K28" s="1"/>
      <c r="L28" s="1"/>
      <c r="M28" s="1"/>
      <c r="N28" s="1"/>
      <c r="O28" s="1"/>
    </row>
    <row r="29" spans="1:15">
      <c r="A29" s="52" t="s">
        <v>3</v>
      </c>
      <c r="B29" s="28">
        <f>(D28-D27)/D27</f>
        <v>4.5454545454545289E-2</v>
      </c>
      <c r="C29" s="15"/>
      <c r="D29" s="16"/>
      <c r="E29" s="17">
        <f>E28-E27</f>
        <v>500</v>
      </c>
      <c r="F29" s="17"/>
      <c r="G29" s="17"/>
      <c r="H29" s="17"/>
      <c r="I29" s="17"/>
      <c r="J29" s="17">
        <f>J28-J27</f>
        <v>450.06631000000016</v>
      </c>
      <c r="K29" s="1"/>
      <c r="L29" s="1"/>
      <c r="M29" s="1"/>
      <c r="N29" s="1"/>
      <c r="O29" s="1"/>
    </row>
    <row r="30" spans="1:15">
      <c r="A30" s="35" t="s">
        <v>37</v>
      </c>
    </row>
    <row r="31" spans="1:15">
      <c r="A31" s="46">
        <v>45887</v>
      </c>
      <c r="B31" s="14" t="s">
        <v>2</v>
      </c>
      <c r="C31" s="15">
        <v>15000</v>
      </c>
      <c r="D31" s="24">
        <v>0.38</v>
      </c>
      <c r="E31" s="16">
        <f>C31*D31</f>
        <v>5700</v>
      </c>
      <c r="F31" s="25">
        <f>E31*0.002</f>
        <v>11.4</v>
      </c>
      <c r="G31" s="24">
        <f>E31*0.000068</f>
        <v>0.3876</v>
      </c>
      <c r="H31" s="24">
        <f>E31*0.00001</f>
        <v>5.7000000000000002E-2</v>
      </c>
      <c r="I31" s="24">
        <f>(F31+G31+H31)*0.07</f>
        <v>0.82912200000000014</v>
      </c>
      <c r="J31" s="24">
        <f>E31-F31-G31-H31-I31</f>
        <v>5687.3262780000005</v>
      </c>
      <c r="K31" s="1"/>
      <c r="L31" s="1"/>
      <c r="M31" s="1"/>
      <c r="N31" s="1"/>
      <c r="O31" s="1"/>
    </row>
    <row r="33" spans="1:15" s="59" customFormat="1" ht="21">
      <c r="A33" s="46">
        <v>45908</v>
      </c>
      <c r="B33" s="14" t="s">
        <v>0</v>
      </c>
      <c r="C33" s="15">
        <f>C34</f>
        <v>10000</v>
      </c>
      <c r="D33" s="38">
        <v>2.62</v>
      </c>
      <c r="E33" s="65">
        <f>C33*D33</f>
        <v>26200</v>
      </c>
      <c r="F33" s="17">
        <f>E33*0.002</f>
        <v>52.4</v>
      </c>
      <c r="G33" s="17">
        <f>E33*0.00006</f>
        <v>1.5720000000000001</v>
      </c>
      <c r="H33" s="17">
        <f>E33*0.00001</f>
        <v>0.26200000000000001</v>
      </c>
      <c r="I33" s="17">
        <f>(F33+G33+H33)*0.07</f>
        <v>3.7963800000000005</v>
      </c>
      <c r="J33" s="65">
        <f>E33+F33+I33+G33+H33</f>
        <v>26258.03038</v>
      </c>
      <c r="K33" s="20"/>
      <c r="L33" s="20"/>
      <c r="M33" s="23"/>
      <c r="N33" s="20"/>
      <c r="O33" s="20"/>
    </row>
    <row r="34" spans="1:15">
      <c r="A34" s="46">
        <v>45931</v>
      </c>
      <c r="B34" s="14" t="s">
        <v>2</v>
      </c>
      <c r="C34" s="15">
        <v>10000</v>
      </c>
      <c r="D34" s="24">
        <v>2.72</v>
      </c>
      <c r="E34" s="16">
        <f>C34*D34</f>
        <v>27200.000000000004</v>
      </c>
      <c r="F34" s="25">
        <f>E34*0.002</f>
        <v>54.400000000000006</v>
      </c>
      <c r="G34" s="24">
        <f>E34*0.000068</f>
        <v>1.8496000000000001</v>
      </c>
      <c r="H34" s="24">
        <f>E34*0.00001</f>
        <v>0.27200000000000008</v>
      </c>
      <c r="I34" s="24">
        <f>(F34+G34+H34)*0.07</f>
        <v>3.9565120000000009</v>
      </c>
      <c r="J34" s="24">
        <f>E34-F34-G34-H34-I34</f>
        <v>27139.521887999999</v>
      </c>
      <c r="K34" s="1"/>
      <c r="L34" s="1"/>
      <c r="M34" s="1"/>
      <c r="N34" s="1"/>
      <c r="O34" s="1"/>
    </row>
    <row r="35" spans="1:15">
      <c r="A35" s="52" t="s">
        <v>3</v>
      </c>
      <c r="B35" s="11">
        <f>(D34-D33)/D33</f>
        <v>3.8167938931297746E-2</v>
      </c>
      <c r="C35" s="9"/>
      <c r="D35" s="10"/>
      <c r="E35" s="19">
        <f>E34-E33</f>
        <v>1000.0000000000036</v>
      </c>
      <c r="F35" s="19"/>
      <c r="G35" s="19"/>
      <c r="H35" s="19"/>
      <c r="I35" s="19"/>
      <c r="J35" s="19">
        <f>J34-J33</f>
        <v>881.49150799999916</v>
      </c>
      <c r="K35" s="1"/>
      <c r="L35" s="1"/>
      <c r="M35" s="1"/>
      <c r="N35" s="1"/>
      <c r="O35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5" bestFit="1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25</v>
      </c>
    </row>
    <row r="2" spans="1:13" s="1" customFormat="1">
      <c r="A2" s="46">
        <v>45119</v>
      </c>
      <c r="B2" s="14" t="s">
        <v>0</v>
      </c>
      <c r="C2" s="15">
        <v>3600</v>
      </c>
      <c r="D2" s="38">
        <v>11.4</v>
      </c>
      <c r="E2" s="17">
        <f>C2*D2</f>
        <v>41040</v>
      </c>
      <c r="F2" s="17">
        <f>E2*0.002</f>
        <v>82.08</v>
      </c>
      <c r="G2" s="17">
        <f>E2*0.00006</f>
        <v>2.4624000000000001</v>
      </c>
      <c r="H2" s="17">
        <f>E2*0.00001</f>
        <v>0.41040000000000004</v>
      </c>
      <c r="I2" s="17">
        <f>(F2+G2+H2)*0.07</f>
        <v>5.9466960000000002</v>
      </c>
      <c r="J2" s="17">
        <f>E2+F2+I2+G2+H2</f>
        <v>41130.899495999998</v>
      </c>
    </row>
    <row r="3" spans="1:13" s="1" customFormat="1">
      <c r="A3" s="52">
        <v>44676</v>
      </c>
      <c r="B3" s="12" t="s">
        <v>0</v>
      </c>
      <c r="C3" s="9">
        <v>1800</v>
      </c>
      <c r="D3" s="43">
        <v>6</v>
      </c>
      <c r="E3" s="19">
        <f>C3*D3</f>
        <v>10800</v>
      </c>
      <c r="F3" s="19">
        <f>E3*0.002</f>
        <v>21.6</v>
      </c>
      <c r="G3" s="19">
        <f>E3*0.00006</f>
        <v>0.64800000000000002</v>
      </c>
      <c r="H3" s="19">
        <f>E3*0.00001</f>
        <v>0.10800000000000001</v>
      </c>
      <c r="I3" s="19">
        <f>(F3+G3+H3)*0.07</f>
        <v>1.5649200000000003</v>
      </c>
      <c r="J3" s="19">
        <f>E3+F3+I3+G3+H3</f>
        <v>10823.92092</v>
      </c>
    </row>
    <row r="4" spans="1:13" s="1" customFormat="1">
      <c r="A4" s="52"/>
      <c r="B4" s="11">
        <f>(D3-D2)/D2</f>
        <v>-0.47368421052631582</v>
      </c>
      <c r="C4" s="9">
        <f>SUM(C2:C3)</f>
        <v>5400</v>
      </c>
      <c r="D4" s="60">
        <f>E4/C4</f>
        <v>9.6</v>
      </c>
      <c r="E4" s="9">
        <f t="shared" ref="E4:J4" si="0">SUM(E2:E3)</f>
        <v>51840</v>
      </c>
      <c r="F4" s="9">
        <f t="shared" si="0"/>
        <v>103.68</v>
      </c>
      <c r="G4" s="9">
        <f t="shared" si="0"/>
        <v>3.1104000000000003</v>
      </c>
      <c r="H4" s="9">
        <f t="shared" si="0"/>
        <v>0.51840000000000008</v>
      </c>
      <c r="I4" s="9">
        <f t="shared" si="0"/>
        <v>7.5116160000000001</v>
      </c>
      <c r="J4" s="9">
        <f t="shared" si="0"/>
        <v>51954.820416000002</v>
      </c>
    </row>
    <row r="5" spans="1:13" s="12" customFormat="1">
      <c r="A5" s="52"/>
      <c r="C5" s="9"/>
      <c r="D5" s="32"/>
      <c r="E5" s="10"/>
      <c r="F5" s="33"/>
      <c r="G5" s="32"/>
      <c r="H5" s="32"/>
      <c r="I5" s="32"/>
      <c r="J5" s="32"/>
    </row>
    <row r="6" spans="1:13">
      <c r="A6" s="52">
        <v>45119</v>
      </c>
      <c r="B6" s="12" t="s">
        <v>0</v>
      </c>
      <c r="C6" s="9">
        <v>3600</v>
      </c>
      <c r="D6" s="43">
        <v>11.4</v>
      </c>
      <c r="E6" s="19">
        <f>C6*D6</f>
        <v>41040</v>
      </c>
      <c r="F6" s="19">
        <f>E6*0.002</f>
        <v>82.08</v>
      </c>
      <c r="G6" s="19">
        <f>E6*0.00006</f>
        <v>2.4624000000000001</v>
      </c>
      <c r="H6" s="19">
        <f>E6*0.00001</f>
        <v>0.41040000000000004</v>
      </c>
      <c r="I6" s="19">
        <f>(F6+G6+H6)*0.07</f>
        <v>5.9466960000000002</v>
      </c>
      <c r="J6" s="19">
        <f>E6+F6+I6+G6+H6</f>
        <v>41130.899495999998</v>
      </c>
      <c r="M6" s="20"/>
    </row>
    <row r="7" spans="1:13">
      <c r="A7" s="52">
        <v>44853</v>
      </c>
      <c r="B7" s="12" t="s">
        <v>2</v>
      </c>
      <c r="C7" s="9">
        <f>C6</f>
        <v>3600</v>
      </c>
      <c r="D7" s="32">
        <v>7</v>
      </c>
      <c r="E7" s="10">
        <f>C7*D7</f>
        <v>25200</v>
      </c>
      <c r="F7" s="33">
        <f>E7*0.002</f>
        <v>50.4</v>
      </c>
      <c r="G7" s="32">
        <f>E7*0.000068</f>
        <v>1.7136</v>
      </c>
      <c r="H7" s="32">
        <f>E7*0.00001</f>
        <v>0.252</v>
      </c>
      <c r="I7" s="32">
        <f>(F7+G7+H7)*0.07</f>
        <v>3.6655920000000002</v>
      </c>
      <c r="J7" s="32">
        <f>E7-F7-G7-H7-I7</f>
        <v>25143.968807999998</v>
      </c>
    </row>
    <row r="8" spans="1:13">
      <c r="A8" s="52"/>
      <c r="B8" s="11">
        <f>(D7-D6)/D6</f>
        <v>-0.38596491228070179</v>
      </c>
      <c r="C8" s="9"/>
      <c r="D8" s="10"/>
      <c r="E8" s="19">
        <f>E7-E6</f>
        <v>-15840</v>
      </c>
      <c r="F8" s="19"/>
      <c r="G8" s="19"/>
      <c r="H8" s="19"/>
      <c r="I8" s="19"/>
      <c r="J8" s="19">
        <f>J7-J6</f>
        <v>-15986.930688</v>
      </c>
    </row>
    <row r="9" spans="1:13" s="12" customFormat="1">
      <c r="A9" s="52"/>
      <c r="B9" s="14"/>
      <c r="C9" s="9"/>
      <c r="D9" s="32"/>
      <c r="E9" s="10"/>
      <c r="F9" s="33"/>
      <c r="G9" s="32"/>
      <c r="H9" s="32"/>
      <c r="I9" s="32"/>
      <c r="J9" s="32"/>
    </row>
    <row r="10" spans="1:13" s="29" customFormat="1" ht="18.600000000000001">
      <c r="A10" s="8"/>
      <c r="B10" s="11"/>
      <c r="C10" s="9"/>
      <c r="D10" s="10"/>
      <c r="E10" s="19"/>
      <c r="F10" s="19"/>
      <c r="G10" s="19"/>
      <c r="H10" s="19"/>
      <c r="I10" s="19"/>
      <c r="J10" s="19"/>
      <c r="K10" s="30"/>
      <c r="L10" s="11"/>
      <c r="M1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050E-F770-4816-B0BF-6EDA56061E31}">
  <dimension ref="A1:M10"/>
  <sheetViews>
    <sheetView workbookViewId="0">
      <selection activeCell="D8" sqref="D8"/>
    </sheetView>
  </sheetViews>
  <sheetFormatPr defaultColWidth="8.88671875" defaultRowHeight="13.8"/>
  <cols>
    <col min="1" max="1" width="10.109375" style="35" bestFit="1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8.88671875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41</v>
      </c>
    </row>
    <row r="2" spans="1:13" s="1" customFormat="1">
      <c r="A2" s="46">
        <v>45877</v>
      </c>
      <c r="B2" s="14" t="s">
        <v>0</v>
      </c>
      <c r="C2" s="15">
        <v>2500</v>
      </c>
      <c r="D2" s="38">
        <v>32</v>
      </c>
      <c r="E2" s="17">
        <f>C2*D2</f>
        <v>80000</v>
      </c>
      <c r="F2" s="17">
        <f>E2*0.002</f>
        <v>160</v>
      </c>
      <c r="G2" s="17">
        <f>E2*0.00006</f>
        <v>4.8</v>
      </c>
      <c r="H2" s="17">
        <f>E2*0.00001</f>
        <v>0.8</v>
      </c>
      <c r="I2" s="17">
        <f>(F2+G2+H2)*0.07</f>
        <v>11.592000000000002</v>
      </c>
      <c r="J2" s="17">
        <f>E2+F2+I2+G2+H2</f>
        <v>80177.19200000001</v>
      </c>
    </row>
    <row r="3" spans="1:13" s="1" customFormat="1">
      <c r="A3" s="46">
        <v>45901</v>
      </c>
      <c r="B3" s="14" t="s">
        <v>0</v>
      </c>
      <c r="C3" s="15">
        <v>2500</v>
      </c>
      <c r="D3" s="38">
        <v>31</v>
      </c>
      <c r="E3" s="17">
        <f>C3*D3</f>
        <v>77500</v>
      </c>
      <c r="F3" s="17">
        <f>E3*0.002</f>
        <v>155</v>
      </c>
      <c r="G3" s="17">
        <f>E3*0.00006</f>
        <v>4.6500000000000004</v>
      </c>
      <c r="H3" s="17">
        <f>E3*0.00001</f>
        <v>0.77500000000000002</v>
      </c>
      <c r="I3" s="17">
        <f>(F3+G3+H3)*0.07</f>
        <v>11.229750000000001</v>
      </c>
      <c r="J3" s="17">
        <f>E3+F3+I3+G3+H3</f>
        <v>77671.654749999987</v>
      </c>
    </row>
    <row r="4" spans="1:13" s="1" customFormat="1">
      <c r="A4" s="46"/>
      <c r="B4" s="28">
        <f>(D3-D2)/D2</f>
        <v>-3.125E-2</v>
      </c>
      <c r="C4" s="15">
        <f>SUM(C2:C3)</f>
        <v>5000</v>
      </c>
      <c r="D4" s="37">
        <f>E4/C4</f>
        <v>31.5</v>
      </c>
      <c r="E4" s="15">
        <f t="shared" ref="E4:J4" si="0">SUM(E2:E3)</f>
        <v>157500</v>
      </c>
      <c r="F4" s="15">
        <f t="shared" si="0"/>
        <v>315</v>
      </c>
      <c r="G4" s="15">
        <f t="shared" si="0"/>
        <v>9.4499999999999993</v>
      </c>
      <c r="H4" s="15">
        <f t="shared" si="0"/>
        <v>1.5750000000000002</v>
      </c>
      <c r="I4" s="15">
        <f t="shared" si="0"/>
        <v>22.821750000000002</v>
      </c>
      <c r="J4" s="15">
        <f t="shared" si="0"/>
        <v>157848.84675</v>
      </c>
    </row>
    <row r="5" spans="1:13" s="1" customFormat="1">
      <c r="A5" s="46">
        <v>45919</v>
      </c>
      <c r="B5" s="14" t="s">
        <v>0</v>
      </c>
      <c r="C5" s="15">
        <v>2500</v>
      </c>
      <c r="D5" s="38">
        <v>33</v>
      </c>
      <c r="E5" s="17">
        <f>C5*D5</f>
        <v>82500</v>
      </c>
      <c r="F5" s="17">
        <f>E5*0.002</f>
        <v>165</v>
      </c>
      <c r="G5" s="17">
        <f>E5*0.00006</f>
        <v>4.95</v>
      </c>
      <c r="H5" s="17">
        <f>E5*0.00001</f>
        <v>0.82500000000000007</v>
      </c>
      <c r="I5" s="17">
        <f>(F5+G5+H5)*0.07</f>
        <v>11.95425</v>
      </c>
      <c r="J5" s="17">
        <f>E5+F5+I5+G5+H5</f>
        <v>82682.729249999989</v>
      </c>
    </row>
    <row r="6" spans="1:13" s="1" customFormat="1">
      <c r="A6" s="46"/>
      <c r="B6" s="28">
        <f>(D5-D4)/D4</f>
        <v>4.7619047619047616E-2</v>
      </c>
      <c r="C6" s="15">
        <f>SUM(C4:C5)</f>
        <v>7500</v>
      </c>
      <c r="D6" s="37">
        <f>E6/C6</f>
        <v>32</v>
      </c>
      <c r="E6" s="15">
        <f t="shared" ref="E6:J6" si="1">SUM(E4:E5)</f>
        <v>240000</v>
      </c>
      <c r="F6" s="15">
        <f t="shared" si="1"/>
        <v>480</v>
      </c>
      <c r="G6" s="15">
        <f t="shared" si="1"/>
        <v>14.399999999999999</v>
      </c>
      <c r="H6" s="15">
        <f t="shared" si="1"/>
        <v>2.4000000000000004</v>
      </c>
      <c r="I6" s="15">
        <f t="shared" si="1"/>
        <v>34.776000000000003</v>
      </c>
      <c r="J6" s="15">
        <f t="shared" si="1"/>
        <v>240531.576</v>
      </c>
    </row>
    <row r="7" spans="1:13" s="1" customFormat="1">
      <c r="A7" s="52">
        <v>45919</v>
      </c>
      <c r="B7" s="12" t="s">
        <v>0</v>
      </c>
      <c r="C7" s="9">
        <v>2500</v>
      </c>
      <c r="D7" s="43">
        <v>32</v>
      </c>
      <c r="E7" s="19">
        <f>C7*D7</f>
        <v>80000</v>
      </c>
      <c r="F7" s="19">
        <f>E7*0.002</f>
        <v>160</v>
      </c>
      <c r="G7" s="19">
        <f>E7*0.00006</f>
        <v>4.8</v>
      </c>
      <c r="H7" s="19">
        <f>E7*0.00001</f>
        <v>0.8</v>
      </c>
      <c r="I7" s="19">
        <f>(F7+G7+H7)*0.07</f>
        <v>11.592000000000002</v>
      </c>
      <c r="J7" s="19">
        <f>E7+F7+I7+G7+H7</f>
        <v>80177.19200000001</v>
      </c>
    </row>
    <row r="8" spans="1:13" s="1" customFormat="1">
      <c r="A8" s="52"/>
      <c r="B8" s="11">
        <f>(D7-D6)/D6</f>
        <v>0</v>
      </c>
      <c r="C8" s="9">
        <f>SUM(C6:C7)</f>
        <v>10000</v>
      </c>
      <c r="D8" s="60">
        <f>E8/C8</f>
        <v>32</v>
      </c>
      <c r="E8" s="9">
        <f t="shared" ref="E8:J8" si="2">SUM(E6:E7)</f>
        <v>320000</v>
      </c>
      <c r="F8" s="9">
        <f t="shared" si="2"/>
        <v>640</v>
      </c>
      <c r="G8" s="9">
        <f t="shared" si="2"/>
        <v>19.2</v>
      </c>
      <c r="H8" s="9">
        <f t="shared" si="2"/>
        <v>3.2</v>
      </c>
      <c r="I8" s="9">
        <f t="shared" si="2"/>
        <v>46.368000000000009</v>
      </c>
      <c r="J8" s="9">
        <f t="shared" si="2"/>
        <v>320708.76800000004</v>
      </c>
    </row>
    <row r="9" spans="1:13" s="12" customFormat="1">
      <c r="A9" s="52"/>
      <c r="B9" s="14"/>
      <c r="C9" s="9"/>
      <c r="D9" s="32"/>
      <c r="E9" s="10"/>
      <c r="F9" s="33"/>
      <c r="G9" s="32"/>
      <c r="H9" s="32"/>
      <c r="I9" s="32"/>
      <c r="J9" s="32"/>
    </row>
    <row r="10" spans="1:13" s="29" customFormat="1" ht="18.600000000000001">
      <c r="A10" s="8"/>
      <c r="B10" s="11"/>
      <c r="C10" s="9"/>
      <c r="D10" s="10"/>
      <c r="E10" s="19"/>
      <c r="F10" s="19"/>
      <c r="G10" s="19"/>
      <c r="H10" s="19"/>
      <c r="I10" s="19"/>
      <c r="J10" s="19"/>
      <c r="K10" s="30"/>
      <c r="L10" s="11"/>
      <c r="M1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K1" sqref="K1:K1048576"/>
    </sheetView>
  </sheetViews>
  <sheetFormatPr defaultColWidth="8.88671875" defaultRowHeight="13.8"/>
  <cols>
    <col min="1" max="1" width="10.6640625" style="83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9.33203125" style="20" bestFit="1" customWidth="1"/>
    <col min="12" max="12" width="8.88671875" style="23"/>
    <col min="13" max="16384" width="8.88671875" style="20"/>
  </cols>
  <sheetData>
    <row r="1" spans="1:15">
      <c r="B1" s="20" t="s">
        <v>7</v>
      </c>
    </row>
    <row r="2" spans="1:15" s="12" customFormat="1">
      <c r="A2" s="46">
        <v>44362</v>
      </c>
      <c r="B2" s="14" t="s">
        <v>0</v>
      </c>
      <c r="C2" s="15">
        <v>2500</v>
      </c>
      <c r="D2" s="16">
        <v>40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  <c r="K2" s="16"/>
      <c r="L2" s="28"/>
    </row>
    <row r="3" spans="1:15" s="18" customFormat="1" ht="15.6">
      <c r="A3" s="46">
        <v>44368</v>
      </c>
      <c r="B3" s="14" t="s">
        <v>0</v>
      </c>
      <c r="C3" s="15">
        <v>2500</v>
      </c>
      <c r="D3" s="38">
        <v>40</v>
      </c>
      <c r="E3" s="17">
        <f>C3*D3</f>
        <v>100000</v>
      </c>
      <c r="F3" s="17">
        <f>E3*0.002</f>
        <v>200</v>
      </c>
      <c r="G3" s="17">
        <f>E3*0.00006</f>
        <v>6</v>
      </c>
      <c r="H3" s="17">
        <f>E3*0.00001</f>
        <v>1</v>
      </c>
      <c r="I3" s="17">
        <f>(F3+G3+H3)*0.07</f>
        <v>14.490000000000002</v>
      </c>
      <c r="J3" s="17">
        <f>E3+F3+I3+G3+H3</f>
        <v>100221.49</v>
      </c>
      <c r="K3" s="53"/>
      <c r="L3" s="54"/>
      <c r="M3" s="54"/>
      <c r="N3" s="54"/>
      <c r="O3" s="54"/>
    </row>
    <row r="4" spans="1:15" s="1" customFormat="1">
      <c r="A4" s="51"/>
      <c r="B4" s="70">
        <f>(D3-D2)/D2</f>
        <v>0</v>
      </c>
      <c r="C4" s="48">
        <f>SUM(C2:C3)</f>
        <v>5000</v>
      </c>
      <c r="D4" s="49">
        <f>E4/C4</f>
        <v>40</v>
      </c>
      <c r="E4" s="48">
        <f t="shared" ref="E4:J4" si="0">SUM(E2:E3)</f>
        <v>200000</v>
      </c>
      <c r="F4" s="48">
        <f t="shared" si="0"/>
        <v>400</v>
      </c>
      <c r="G4" s="48">
        <f t="shared" si="0"/>
        <v>12</v>
      </c>
      <c r="H4" s="48">
        <f t="shared" si="0"/>
        <v>2</v>
      </c>
      <c r="I4" s="48">
        <f t="shared" si="0"/>
        <v>28.980000000000004</v>
      </c>
      <c r="J4" s="48">
        <f t="shared" si="0"/>
        <v>200442.98</v>
      </c>
      <c r="K4" s="53"/>
      <c r="L4" s="54"/>
      <c r="M4" s="54"/>
      <c r="N4" s="55"/>
      <c r="O4" s="55"/>
    </row>
    <row r="5" spans="1:15" s="18" customFormat="1" ht="15.6">
      <c r="A5" s="46">
        <v>45569</v>
      </c>
      <c r="B5" s="14" t="s">
        <v>0</v>
      </c>
      <c r="C5" s="15">
        <v>2500</v>
      </c>
      <c r="D5" s="38">
        <v>21.4</v>
      </c>
      <c r="E5" s="17">
        <f>C5*D5</f>
        <v>53500</v>
      </c>
      <c r="F5" s="17">
        <f>E5*0.002</f>
        <v>107</v>
      </c>
      <c r="G5" s="17">
        <f>E5*0.00006</f>
        <v>3.21</v>
      </c>
      <c r="H5" s="17">
        <f>E5*0.00001</f>
        <v>0.53500000000000003</v>
      </c>
      <c r="I5" s="17">
        <f>(F5+G5+H5)*0.07</f>
        <v>7.7521500000000003</v>
      </c>
      <c r="J5" s="17">
        <f>E5+F5+I5+G5+H5</f>
        <v>53618.497150000003</v>
      </c>
      <c r="K5" s="53"/>
      <c r="L5" s="54"/>
      <c r="M5" s="54"/>
      <c r="N5" s="54"/>
      <c r="O5" s="54"/>
    </row>
    <row r="6" spans="1:15" s="1" customFormat="1">
      <c r="A6" s="51"/>
      <c r="B6" s="70">
        <f>(D5-D4)/D4</f>
        <v>-0.46500000000000002</v>
      </c>
      <c r="C6" s="48">
        <f>SUM(C4:C5)</f>
        <v>7500</v>
      </c>
      <c r="D6" s="49">
        <f>E6/C6</f>
        <v>33.799999999999997</v>
      </c>
      <c r="E6" s="48">
        <f t="shared" ref="E6:J6" si="1">SUM(E4:E5)</f>
        <v>253500</v>
      </c>
      <c r="F6" s="48">
        <f t="shared" si="1"/>
        <v>507</v>
      </c>
      <c r="G6" s="48">
        <f t="shared" si="1"/>
        <v>15.21</v>
      </c>
      <c r="H6" s="48">
        <f t="shared" si="1"/>
        <v>2.5350000000000001</v>
      </c>
      <c r="I6" s="48">
        <f t="shared" si="1"/>
        <v>36.732150000000004</v>
      </c>
      <c r="J6" s="48">
        <f t="shared" si="1"/>
        <v>254061.47715000002</v>
      </c>
      <c r="K6" s="53"/>
      <c r="L6" s="54"/>
      <c r="M6" s="54"/>
      <c r="N6" s="55"/>
      <c r="O6" s="55"/>
    </row>
    <row r="7" spans="1:15" s="1" customFormat="1">
      <c r="A7" s="46">
        <v>45608</v>
      </c>
      <c r="B7" s="14" t="s">
        <v>0</v>
      </c>
      <c r="C7" s="15">
        <v>2500</v>
      </c>
      <c r="D7" s="38">
        <v>18.600000000000001</v>
      </c>
      <c r="E7" s="17">
        <f>C7*D7</f>
        <v>46500</v>
      </c>
      <c r="F7" s="17">
        <f>E7*0.002</f>
        <v>93</v>
      </c>
      <c r="G7" s="17">
        <f>E7*0.00006</f>
        <v>2.79</v>
      </c>
      <c r="H7" s="17">
        <f>E7*0.00001</f>
        <v>0.46500000000000002</v>
      </c>
      <c r="I7" s="17">
        <f>(F7+G7+H7)*0.07</f>
        <v>6.7378500000000017</v>
      </c>
      <c r="J7" s="17">
        <f>E7+F7+I7+G7+H7</f>
        <v>46602.992849999995</v>
      </c>
      <c r="K7" s="53"/>
      <c r="L7" s="54"/>
      <c r="M7" s="54"/>
      <c r="N7" s="54"/>
      <c r="O7" s="54"/>
    </row>
    <row r="8" spans="1:15" s="1" customFormat="1">
      <c r="A8" s="51"/>
      <c r="B8" s="70">
        <f>(D7-D6)/D6</f>
        <v>-0.44970414201183423</v>
      </c>
      <c r="C8" s="48">
        <f>SUM(C6:C7)</f>
        <v>10000</v>
      </c>
      <c r="D8" s="49">
        <f>E8/C8</f>
        <v>30</v>
      </c>
      <c r="E8" s="48">
        <f t="shared" ref="E8:J8" si="2">SUM(E6:E7)</f>
        <v>300000</v>
      </c>
      <c r="F8" s="48">
        <f t="shared" si="2"/>
        <v>600</v>
      </c>
      <c r="G8" s="48">
        <f t="shared" si="2"/>
        <v>18</v>
      </c>
      <c r="H8" s="48">
        <f t="shared" si="2"/>
        <v>3</v>
      </c>
      <c r="I8" s="48">
        <f t="shared" si="2"/>
        <v>43.470000000000006</v>
      </c>
      <c r="J8" s="48">
        <f t="shared" si="2"/>
        <v>300664.47000000003</v>
      </c>
      <c r="K8" s="53"/>
      <c r="L8" s="54"/>
      <c r="M8" s="54"/>
      <c r="N8" s="55"/>
      <c r="O8" s="55"/>
    </row>
    <row r="9" spans="1:15" s="1" customFormat="1">
      <c r="A9" s="52">
        <v>45812</v>
      </c>
      <c r="B9" s="12" t="s">
        <v>0</v>
      </c>
      <c r="C9" s="9">
        <v>2500</v>
      </c>
      <c r="D9" s="43">
        <v>11</v>
      </c>
      <c r="E9" s="19">
        <f>C9*D9</f>
        <v>27500</v>
      </c>
      <c r="F9" s="19">
        <f>E9*0.002</f>
        <v>55</v>
      </c>
      <c r="G9" s="19">
        <f>E9*0.00006</f>
        <v>1.6500000000000001</v>
      </c>
      <c r="H9" s="19">
        <f>E9*0.00001</f>
        <v>0.27500000000000002</v>
      </c>
      <c r="I9" s="19">
        <f>(F9+G9+H9)*0.07</f>
        <v>3.98475</v>
      </c>
      <c r="J9" s="19">
        <f>E9+F9+I9+G9+H9</f>
        <v>27560.909750000003</v>
      </c>
      <c r="K9" s="53"/>
      <c r="L9" s="54"/>
      <c r="M9" s="54"/>
      <c r="N9" s="54"/>
      <c r="O9" s="54"/>
    </row>
    <row r="10" spans="1:15" s="1" customFormat="1">
      <c r="A10" s="47"/>
      <c r="B10" s="3">
        <f>(D9-D8)/D8</f>
        <v>-0.6333333333333333</v>
      </c>
      <c r="C10" s="2">
        <f>SUM(C8:C9)</f>
        <v>12500</v>
      </c>
      <c r="D10" s="44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3"/>
      <c r="L10" s="54"/>
      <c r="M10" s="54"/>
      <c r="N10" s="55"/>
      <c r="O10" s="55"/>
    </row>
    <row r="11" spans="1:15" s="1" customFormat="1">
      <c r="A11" s="47"/>
      <c r="B11" s="3"/>
      <c r="C11" s="2"/>
      <c r="D11" s="44"/>
      <c r="E11" s="2"/>
      <c r="F11" s="2"/>
      <c r="G11" s="2"/>
      <c r="H11" s="2"/>
      <c r="I11" s="2"/>
      <c r="J11" s="2"/>
      <c r="K11" s="53"/>
      <c r="L11" s="54"/>
      <c r="M11" s="54"/>
      <c r="N11" s="55"/>
      <c r="O11" s="55"/>
    </row>
    <row r="12" spans="1:15" s="18" customFormat="1" ht="15.6">
      <c r="A12" s="46">
        <v>45195</v>
      </c>
      <c r="B12" s="14" t="s">
        <v>0</v>
      </c>
      <c r="C12" s="15">
        <v>2500</v>
      </c>
      <c r="D12" s="38">
        <v>16</v>
      </c>
      <c r="E12" s="17">
        <f>C12*D12</f>
        <v>40000</v>
      </c>
      <c r="F12" s="17">
        <f>E12*0.002</f>
        <v>80</v>
      </c>
      <c r="G12" s="17">
        <f>E12*0.00006</f>
        <v>2.4</v>
      </c>
      <c r="H12" s="17">
        <f>E12*0.00001</f>
        <v>0.4</v>
      </c>
      <c r="I12" s="17">
        <f>(F12+G12+H12)*0.07</f>
        <v>5.7960000000000012</v>
      </c>
      <c r="J12" s="17">
        <f>E12+F12+I12+G12+H12</f>
        <v>40088.596000000005</v>
      </c>
      <c r="K12" s="53"/>
      <c r="L12" s="54"/>
      <c r="M12" s="54"/>
      <c r="N12" s="54"/>
      <c r="O12" s="54"/>
    </row>
    <row r="13" spans="1:15" s="1" customFormat="1">
      <c r="A13" s="46">
        <v>45294</v>
      </c>
      <c r="B13" s="14" t="s">
        <v>2</v>
      </c>
      <c r="C13" s="15">
        <f>C12</f>
        <v>2500</v>
      </c>
      <c r="D13" s="24">
        <v>16.899999999999999</v>
      </c>
      <c r="E13" s="16">
        <f>C13*D13</f>
        <v>42250</v>
      </c>
      <c r="F13" s="25">
        <f>E13*0.002</f>
        <v>84.5</v>
      </c>
      <c r="G13" s="24">
        <f>E13*0.000068</f>
        <v>2.8729999999999998</v>
      </c>
      <c r="H13" s="24">
        <f>E13*0.00001</f>
        <v>0.42250000000000004</v>
      </c>
      <c r="I13" s="24">
        <f>(F13+G13+H13)*0.07</f>
        <v>6.1456850000000012</v>
      </c>
      <c r="J13" s="24">
        <f>E13-F13-G13-H13-I13</f>
        <v>42156.058814999997</v>
      </c>
    </row>
    <row r="14" spans="1:15" s="1" customFormat="1">
      <c r="A14" s="46" t="s">
        <v>3</v>
      </c>
      <c r="B14" s="6">
        <f>J14/J12</f>
        <v>5.1572342792947687E-2</v>
      </c>
      <c r="C14" s="15"/>
      <c r="D14" s="16"/>
      <c r="E14" s="17">
        <f>E13-E12</f>
        <v>2250</v>
      </c>
      <c r="F14" s="17"/>
      <c r="G14" s="17"/>
      <c r="H14" s="17"/>
      <c r="I14" s="17"/>
      <c r="J14" s="17">
        <f>J13-J12</f>
        <v>2067.4628149999917</v>
      </c>
    </row>
    <row r="15" spans="1:15" s="1" customFormat="1">
      <c r="A15" s="52"/>
      <c r="B15" s="12"/>
      <c r="C15" s="9"/>
      <c r="D15" s="10"/>
      <c r="E15" s="19"/>
      <c r="F15" s="19"/>
      <c r="G15" s="19"/>
      <c r="H15" s="19"/>
      <c r="I15" s="19"/>
      <c r="J15" s="19"/>
    </row>
    <row r="16" spans="1:15" s="18" customFormat="1" ht="15.6">
      <c r="A16" s="46">
        <v>44550</v>
      </c>
      <c r="B16" s="14" t="s">
        <v>0</v>
      </c>
      <c r="C16" s="15">
        <v>2500</v>
      </c>
      <c r="D16" s="38">
        <v>29.5</v>
      </c>
      <c r="E16" s="17">
        <f>C16*D16</f>
        <v>73750</v>
      </c>
      <c r="F16" s="17">
        <f>E16*0.002</f>
        <v>147.5</v>
      </c>
      <c r="G16" s="17">
        <f>E16*0.00006</f>
        <v>4.4249999999999998</v>
      </c>
      <c r="H16" s="17">
        <f>E16*0.00001</f>
        <v>0.73750000000000004</v>
      </c>
      <c r="I16" s="17">
        <f>(F16+G16+H16)*0.07</f>
        <v>10.686375000000002</v>
      </c>
      <c r="J16" s="17">
        <f>E16+F16+I16+G16+H16</f>
        <v>73913.348875000011</v>
      </c>
      <c r="K16" s="53"/>
      <c r="L16" s="54"/>
      <c r="M16" s="54"/>
      <c r="N16" s="54"/>
      <c r="O16" s="54"/>
    </row>
    <row r="17" spans="1:15" s="1" customFormat="1">
      <c r="A17" s="46">
        <v>44922</v>
      </c>
      <c r="B17" s="14" t="s">
        <v>2</v>
      </c>
      <c r="C17" s="15">
        <f>C16</f>
        <v>2500</v>
      </c>
      <c r="D17" s="24">
        <v>19.7</v>
      </c>
      <c r="E17" s="16">
        <f>C17*D17</f>
        <v>49250</v>
      </c>
      <c r="F17" s="25">
        <f>E17*0.002</f>
        <v>98.5</v>
      </c>
      <c r="G17" s="24">
        <f>E17*0.000068</f>
        <v>3.3489999999999998</v>
      </c>
      <c r="H17" s="24">
        <f>E17*0.00001</f>
        <v>0.49250000000000005</v>
      </c>
      <c r="I17" s="24">
        <f>(F17+G17+H17)*0.07</f>
        <v>7.1639050000000015</v>
      </c>
      <c r="J17" s="24">
        <f>E17-F17-G17-H17-I17</f>
        <v>49140.494594999996</v>
      </c>
    </row>
    <row r="18" spans="1:15" s="1" customFormat="1">
      <c r="A18" s="46" t="s">
        <v>3</v>
      </c>
      <c r="B18" s="14"/>
      <c r="C18" s="15"/>
      <c r="D18" s="16"/>
      <c r="E18" s="17">
        <f>E17-E16</f>
        <v>-24500</v>
      </c>
      <c r="F18" s="17"/>
      <c r="G18" s="17"/>
      <c r="H18" s="17"/>
      <c r="I18" s="17"/>
      <c r="J18" s="17">
        <f>J17-J16</f>
        <v>-24772.854280000014</v>
      </c>
    </row>
    <row r="19" spans="1:15" s="1" customFormat="1">
      <c r="A19" s="47"/>
      <c r="B19" s="3"/>
      <c r="C19" s="2"/>
      <c r="D19" s="44"/>
      <c r="E19" s="2"/>
      <c r="F19" s="2"/>
      <c r="G19" s="2"/>
      <c r="H19" s="2"/>
      <c r="I19" s="2"/>
      <c r="J19" s="2"/>
      <c r="K19" s="53"/>
      <c r="L19" s="54"/>
      <c r="M19" s="54"/>
      <c r="N19" s="55"/>
      <c r="O19" s="55"/>
    </row>
    <row r="20" spans="1:15" s="18" customFormat="1" ht="15.6">
      <c r="A20" s="46">
        <v>44624</v>
      </c>
      <c r="B20" s="14" t="s">
        <v>0</v>
      </c>
      <c r="C20" s="15">
        <v>2500</v>
      </c>
      <c r="D20" s="38">
        <v>25.75</v>
      </c>
      <c r="E20" s="17">
        <f>C20*D20</f>
        <v>64375</v>
      </c>
      <c r="F20" s="17">
        <f>E20*0.002</f>
        <v>128.75</v>
      </c>
      <c r="G20" s="17">
        <f>E20*0.00006</f>
        <v>3.8625000000000003</v>
      </c>
      <c r="H20" s="17">
        <f>E20*0.00001</f>
        <v>0.64375000000000004</v>
      </c>
      <c r="I20" s="17">
        <f>(F20+G20+H20)*0.07</f>
        <v>9.3279375000000027</v>
      </c>
      <c r="J20" s="17">
        <f>E20+F20+I20+G20+H20</f>
        <v>64517.584187500004</v>
      </c>
      <c r="K20" s="53"/>
      <c r="L20" s="54"/>
      <c r="M20" s="54"/>
      <c r="N20" s="54"/>
      <c r="O20" s="54"/>
    </row>
    <row r="21" spans="1:15" s="1" customFormat="1">
      <c r="A21" s="46">
        <v>44866</v>
      </c>
      <c r="B21" s="14" t="s">
        <v>2</v>
      </c>
      <c r="C21" s="15">
        <f>C20</f>
        <v>2500</v>
      </c>
      <c r="D21" s="24">
        <v>19.2</v>
      </c>
      <c r="E21" s="16">
        <f>C21*D21</f>
        <v>48000</v>
      </c>
      <c r="F21" s="25">
        <f>E21*0.002</f>
        <v>96</v>
      </c>
      <c r="G21" s="24">
        <f>E21*0.000068</f>
        <v>3.2639999999999998</v>
      </c>
      <c r="H21" s="24">
        <f>E21*0.00001</f>
        <v>0.48000000000000004</v>
      </c>
      <c r="I21" s="24">
        <f>(F21+G21+H21)*0.07</f>
        <v>6.9820800000000007</v>
      </c>
      <c r="J21" s="24">
        <f>E21-F21-G21-H21-I21</f>
        <v>47893.273919999992</v>
      </c>
    </row>
    <row r="22" spans="1:15" s="1" customFormat="1">
      <c r="A22" s="46" t="s">
        <v>3</v>
      </c>
      <c r="B22" s="14"/>
      <c r="C22" s="15"/>
      <c r="D22" s="16"/>
      <c r="E22" s="17">
        <f>E21-E20</f>
        <v>-16375</v>
      </c>
      <c r="F22" s="17"/>
      <c r="G22" s="17"/>
      <c r="H22" s="17"/>
      <c r="I22" s="17"/>
      <c r="J22" s="17">
        <f>J21-J20</f>
        <v>-16624.310267500012</v>
      </c>
    </row>
    <row r="23" spans="1:15" s="1" customFormat="1">
      <c r="A23" s="52"/>
      <c r="B23" s="12"/>
      <c r="C23" s="9"/>
      <c r="D23" s="10"/>
      <c r="E23" s="19"/>
      <c r="F23" s="19"/>
      <c r="G23" s="19"/>
      <c r="H23" s="19"/>
      <c r="I23" s="19"/>
      <c r="J23" s="19"/>
    </row>
    <row r="24" spans="1:15" s="18" customFormat="1" ht="15.6">
      <c r="A24" s="46">
        <v>45195</v>
      </c>
      <c r="B24" s="14" t="s">
        <v>0</v>
      </c>
      <c r="C24" s="15">
        <v>2500</v>
      </c>
      <c r="D24" s="38">
        <v>16</v>
      </c>
      <c r="E24" s="17">
        <f>C24*D24</f>
        <v>40000</v>
      </c>
      <c r="F24" s="17">
        <f>E24*0.002</f>
        <v>80</v>
      </c>
      <c r="G24" s="17">
        <f>E24*0.00006</f>
        <v>2.4</v>
      </c>
      <c r="H24" s="17">
        <f>E24*0.00001</f>
        <v>0.4</v>
      </c>
      <c r="I24" s="17">
        <f>(F24+G24+H24)*0.07</f>
        <v>5.7960000000000012</v>
      </c>
      <c r="J24" s="17">
        <f>E24+F24+I24+G24+H24</f>
        <v>40088.596000000005</v>
      </c>
      <c r="K24" s="53"/>
      <c r="L24" s="54"/>
      <c r="M24" s="54"/>
      <c r="N24" s="54"/>
      <c r="O24" s="54"/>
    </row>
    <row r="25" spans="1:15" s="1" customFormat="1">
      <c r="A25" s="52">
        <v>44634</v>
      </c>
      <c r="B25" s="12" t="s">
        <v>2</v>
      </c>
      <c r="C25" s="9">
        <f>C24</f>
        <v>2500</v>
      </c>
      <c r="D25" s="32">
        <v>16.8</v>
      </c>
      <c r="E25" s="10">
        <f>C25*D25</f>
        <v>42000</v>
      </c>
      <c r="F25" s="33">
        <f>E25*0.002</f>
        <v>84</v>
      </c>
      <c r="G25" s="32">
        <f>E25*0.000068</f>
        <v>2.8559999999999999</v>
      </c>
      <c r="H25" s="32">
        <f>E25*0.00001</f>
        <v>0.42000000000000004</v>
      </c>
      <c r="I25" s="32">
        <f>(F25+G25+H25)*0.07</f>
        <v>6.1093200000000003</v>
      </c>
      <c r="J25" s="32">
        <f>E25-F25-G25-H25-I25</f>
        <v>41906.614679999999</v>
      </c>
    </row>
    <row r="26" spans="1:15" s="1" customFormat="1">
      <c r="A26" s="52" t="s">
        <v>3</v>
      </c>
      <c r="B26" s="12"/>
      <c r="C26" s="9"/>
      <c r="D26" s="10"/>
      <c r="E26" s="19">
        <f>E25-E24</f>
        <v>2000</v>
      </c>
      <c r="F26" s="19"/>
      <c r="G26" s="19"/>
      <c r="H26" s="19"/>
      <c r="I26" s="19"/>
      <c r="J26" s="19">
        <f>J25-J24</f>
        <v>1818.0186799999938</v>
      </c>
    </row>
    <row r="27" spans="1:15" s="1" customFormat="1">
      <c r="A27" s="52">
        <v>44627</v>
      </c>
      <c r="B27" s="12" t="s">
        <v>0</v>
      </c>
      <c r="C27" s="9">
        <v>2500</v>
      </c>
      <c r="D27" s="43">
        <v>19</v>
      </c>
      <c r="E27" s="19">
        <f>C27*D27</f>
        <v>47500</v>
      </c>
      <c r="F27" s="19">
        <f>E27*0.002</f>
        <v>95</v>
      </c>
      <c r="G27" s="19">
        <f>E27*0.00006</f>
        <v>2.85</v>
      </c>
      <c r="H27" s="19">
        <f>E27*0.00001</f>
        <v>0.47500000000000003</v>
      </c>
      <c r="I27" s="19">
        <f>(F27+G27+H27)*0.07</f>
        <v>6.8827499999999997</v>
      </c>
      <c r="J27" s="19">
        <f>E27+F27+I27+G27+H27</f>
        <v>47605.207749999994</v>
      </c>
    </row>
    <row r="28" spans="1:15" s="1" customFormat="1">
      <c r="A28" s="52">
        <v>44634</v>
      </c>
      <c r="B28" s="12" t="s">
        <v>2</v>
      </c>
      <c r="C28" s="9">
        <f>C27</f>
        <v>2500</v>
      </c>
      <c r="D28" s="32">
        <v>20.100000000000001</v>
      </c>
      <c r="E28" s="10">
        <f>C28*D28</f>
        <v>50250</v>
      </c>
      <c r="F28" s="33">
        <f>E28*0.002</f>
        <v>100.5</v>
      </c>
      <c r="G28" s="32">
        <f>E28*0.000068</f>
        <v>3.4169999999999998</v>
      </c>
      <c r="H28" s="32">
        <f>E28*0.00001</f>
        <v>0.50250000000000006</v>
      </c>
      <c r="I28" s="32">
        <f>(F28+G28+H28)*0.07</f>
        <v>7.3093650000000006</v>
      </c>
      <c r="J28" s="32">
        <f>E28-F28-G28-H28-I28</f>
        <v>50138.271134999995</v>
      </c>
    </row>
    <row r="29" spans="1:15" s="1" customFormat="1">
      <c r="A29" s="52" t="s">
        <v>3</v>
      </c>
      <c r="B29" s="11">
        <f>(D28-D27)/D27</f>
        <v>5.7894736842105339E-2</v>
      </c>
      <c r="C29" s="9"/>
      <c r="D29" s="10"/>
      <c r="E29" s="19">
        <f>E28-E27</f>
        <v>2750</v>
      </c>
      <c r="F29" s="19"/>
      <c r="G29" s="19"/>
      <c r="H29" s="19"/>
      <c r="I29" s="19"/>
      <c r="J29" s="19">
        <f>J28-J27</f>
        <v>2533.0633850000013</v>
      </c>
    </row>
    <row r="30" spans="1:15" s="1" customFormat="1">
      <c r="A30" s="47"/>
      <c r="D30" s="44"/>
      <c r="J30" s="50"/>
    </row>
    <row r="31" spans="1:15" s="18" customFormat="1" ht="15.6">
      <c r="A31" s="52">
        <v>44624</v>
      </c>
      <c r="B31" s="12" t="s">
        <v>0</v>
      </c>
      <c r="C31" s="15">
        <v>2500</v>
      </c>
      <c r="D31" s="43">
        <v>25.75</v>
      </c>
      <c r="E31" s="19">
        <f>C31*D31</f>
        <v>64375</v>
      </c>
      <c r="F31" s="19">
        <f>E31*0.002</f>
        <v>128.75</v>
      </c>
      <c r="G31" s="19">
        <f>E31*0.00006</f>
        <v>3.8625000000000003</v>
      </c>
      <c r="H31" s="19">
        <f>E31*0.00001</f>
        <v>0.64375000000000004</v>
      </c>
      <c r="I31" s="19">
        <f>(F31+G31+H31)*0.07</f>
        <v>9.3279375000000027</v>
      </c>
      <c r="J31" s="19">
        <f>E31+F31+I31+G31+H31</f>
        <v>64517.584187500004</v>
      </c>
      <c r="K31" s="53"/>
      <c r="L31" s="54"/>
      <c r="M31" s="54"/>
      <c r="N31" s="54"/>
      <c r="O31" s="54"/>
    </row>
    <row r="32" spans="1:15" s="12" customFormat="1">
      <c r="A32" s="52" t="e">
        <f>#REF!</f>
        <v>#REF!</v>
      </c>
      <c r="B32" s="12" t="s">
        <v>2</v>
      </c>
      <c r="C32" s="9">
        <f>C31</f>
        <v>2500</v>
      </c>
      <c r="D32" s="24">
        <v>29.5</v>
      </c>
      <c r="E32" s="10">
        <f>C32*D32</f>
        <v>73750</v>
      </c>
      <c r="F32" s="33">
        <f>E32*0.002</f>
        <v>147.5</v>
      </c>
      <c r="G32" s="32">
        <f>E32*0.000068</f>
        <v>5.0149999999999997</v>
      </c>
      <c r="H32" s="32">
        <f>E32*0.00001</f>
        <v>0.73750000000000004</v>
      </c>
      <c r="I32" s="32">
        <f>(F32+G32+H32)*0.07</f>
        <v>10.727675000000001</v>
      </c>
      <c r="J32" s="32">
        <f>E32-F32-G32-H32-I32</f>
        <v>73586.019824999996</v>
      </c>
      <c r="K32" s="9"/>
    </row>
    <row r="33" spans="1:15" s="29" customFormat="1" ht="18.600000000000001">
      <c r="A33" s="52" t="s">
        <v>3</v>
      </c>
      <c r="B33" s="23">
        <f>(D32-D31)/D31</f>
        <v>0.14563106796116504</v>
      </c>
      <c r="C33" s="9"/>
      <c r="D33" s="10"/>
      <c r="E33" s="19">
        <f>E32-E31</f>
        <v>9375</v>
      </c>
      <c r="F33" s="19"/>
      <c r="G33" s="19"/>
      <c r="H33" s="19"/>
      <c r="I33" s="19"/>
      <c r="J33" s="19">
        <f>J32-J31</f>
        <v>9068.4356374999916</v>
      </c>
      <c r="K33" s="19"/>
    </row>
    <row r="34" spans="1:15" s="18" customFormat="1" ht="15.6">
      <c r="A34" s="46">
        <v>44550</v>
      </c>
      <c r="B34" s="12" t="s">
        <v>0</v>
      </c>
      <c r="C34" s="15">
        <v>2500</v>
      </c>
      <c r="D34" s="43">
        <v>29.5</v>
      </c>
      <c r="E34" s="19">
        <f>C34*D34</f>
        <v>73750</v>
      </c>
      <c r="F34" s="19">
        <f>E34*0.002</f>
        <v>147.5</v>
      </c>
      <c r="G34" s="19">
        <f>E34*0.00006</f>
        <v>4.4249999999999998</v>
      </c>
      <c r="H34" s="19">
        <f>E34*0.00001</f>
        <v>0.73750000000000004</v>
      </c>
      <c r="I34" s="19">
        <f>(F34+G34+H34)*0.07</f>
        <v>10.686375000000002</v>
      </c>
      <c r="J34" s="19">
        <f>E34+F34+I34+G34+H34</f>
        <v>73913.348875000011</v>
      </c>
      <c r="K34" s="53"/>
      <c r="L34" s="54"/>
      <c r="M34" s="54"/>
      <c r="N34" s="54"/>
      <c r="O34" s="54"/>
    </row>
    <row r="35" spans="1:15" s="12" customFormat="1">
      <c r="A35" s="52" t="e">
        <f>A32</f>
        <v>#REF!</v>
      </c>
      <c r="B35" s="12" t="s">
        <v>2</v>
      </c>
      <c r="C35" s="9">
        <f>C34</f>
        <v>2500</v>
      </c>
      <c r="D35" s="32">
        <f>D32</f>
        <v>29.5</v>
      </c>
      <c r="E35" s="10">
        <f>C35*D35</f>
        <v>73750</v>
      </c>
      <c r="F35" s="33">
        <f>E35*0.002</f>
        <v>147.5</v>
      </c>
      <c r="G35" s="32">
        <f>E35*0.000068</f>
        <v>5.0149999999999997</v>
      </c>
      <c r="H35" s="32">
        <f>E35*0.00001</f>
        <v>0.73750000000000004</v>
      </c>
      <c r="I35" s="32">
        <f>(F35+G35+H35)*0.07</f>
        <v>10.727675000000001</v>
      </c>
      <c r="J35" s="32">
        <f>E35-F35-G35-H35-I35</f>
        <v>73586.019824999996</v>
      </c>
      <c r="K35" s="9"/>
    </row>
    <row r="36" spans="1:15" s="29" customFormat="1" ht="18.600000000000001">
      <c r="A36" s="52" t="s">
        <v>3</v>
      </c>
      <c r="B36" s="23">
        <f>(D35-D34)/D34</f>
        <v>0</v>
      </c>
      <c r="C36" s="9"/>
      <c r="D36" s="10"/>
      <c r="E36" s="19">
        <f>E35-E34</f>
        <v>0</v>
      </c>
      <c r="F36" s="19"/>
      <c r="G36" s="19"/>
      <c r="H36" s="19"/>
      <c r="I36" s="19"/>
      <c r="J36" s="19">
        <f>J35-J34</f>
        <v>-327.32905000001483</v>
      </c>
      <c r="K36" s="19"/>
    </row>
    <row r="37" spans="1:15" s="18" customFormat="1" ht="15.6">
      <c r="A37" s="52">
        <v>44543</v>
      </c>
      <c r="B37" s="12" t="s">
        <v>0</v>
      </c>
      <c r="C37" s="15">
        <v>2500</v>
      </c>
      <c r="D37" s="43">
        <v>29.5</v>
      </c>
      <c r="E37" s="19">
        <f>C37*D37</f>
        <v>73750</v>
      </c>
      <c r="F37" s="19">
        <f>E37*0.002</f>
        <v>147.5</v>
      </c>
      <c r="G37" s="19">
        <f>E37*0.00006</f>
        <v>4.4249999999999998</v>
      </c>
      <c r="H37" s="19">
        <f>E37*0.00001</f>
        <v>0.73750000000000004</v>
      </c>
      <c r="I37" s="19">
        <f>(F37+G37+H37)*0.07</f>
        <v>10.686375000000002</v>
      </c>
      <c r="J37" s="19">
        <f>E37+F37+I37+G37+H37</f>
        <v>73913.348875000011</v>
      </c>
      <c r="K37" s="53"/>
      <c r="L37" s="54"/>
      <c r="M37" s="54"/>
      <c r="N37" s="54"/>
      <c r="O37" s="54"/>
    </row>
    <row r="38" spans="1:15" s="12" customFormat="1">
      <c r="A38" s="52" t="e">
        <f>A35</f>
        <v>#REF!</v>
      </c>
      <c r="B38" s="12" t="s">
        <v>2</v>
      </c>
      <c r="C38" s="9">
        <f>C37</f>
        <v>2500</v>
      </c>
      <c r="D38" s="32">
        <f>D35</f>
        <v>29.5</v>
      </c>
      <c r="E38" s="10">
        <f>C38*D38</f>
        <v>73750</v>
      </c>
      <c r="F38" s="33">
        <f>E38*0.002</f>
        <v>147.5</v>
      </c>
      <c r="G38" s="32">
        <f>E38*0.000068</f>
        <v>5.0149999999999997</v>
      </c>
      <c r="H38" s="32">
        <f>E38*0.00001</f>
        <v>0.73750000000000004</v>
      </c>
      <c r="I38" s="32">
        <f>(F38+G38+H38)*0.07</f>
        <v>10.727675000000001</v>
      </c>
      <c r="J38" s="32">
        <f>E38-F38-G38-H38-I38</f>
        <v>73586.019824999996</v>
      </c>
      <c r="K38" s="9"/>
    </row>
    <row r="39" spans="1:15" s="29" customFormat="1" ht="18.600000000000001">
      <c r="A39" s="52" t="s">
        <v>3</v>
      </c>
      <c r="B39" s="23">
        <f>(D38-D37)/D37</f>
        <v>0</v>
      </c>
      <c r="C39" s="9"/>
      <c r="D39" s="10"/>
      <c r="E39" s="19">
        <f>E38-E37</f>
        <v>0</v>
      </c>
      <c r="F39" s="19"/>
      <c r="G39" s="19"/>
      <c r="H39" s="19"/>
      <c r="I39" s="19"/>
      <c r="J39" s="19">
        <f>J38-J37</f>
        <v>-327.32905000001483</v>
      </c>
      <c r="K39" s="19"/>
    </row>
    <row r="40" spans="1:15" s="18" customFormat="1" ht="15.6">
      <c r="A40" s="52">
        <v>44496</v>
      </c>
      <c r="B40" s="12" t="s">
        <v>0</v>
      </c>
      <c r="C40" s="15">
        <v>2500</v>
      </c>
      <c r="D40" s="43">
        <v>32.75</v>
      </c>
      <c r="E40" s="19">
        <f>C40*D40</f>
        <v>81875</v>
      </c>
      <c r="F40" s="19">
        <f>E40*0.002</f>
        <v>163.75</v>
      </c>
      <c r="G40" s="19">
        <f>E40*0.00006</f>
        <v>4.9125000000000005</v>
      </c>
      <c r="H40" s="19">
        <f>E40*0.00001</f>
        <v>0.81875000000000009</v>
      </c>
      <c r="I40" s="19">
        <f>(F40+G40+H40)*0.07</f>
        <v>11.863687500000001</v>
      </c>
      <c r="J40" s="19">
        <f>E40+F40+I40+G40+H40</f>
        <v>82056.344937500005</v>
      </c>
      <c r="K40" s="53"/>
      <c r="L40" s="54"/>
      <c r="M40" s="54"/>
      <c r="N40" s="54"/>
      <c r="O40" s="54"/>
    </row>
    <row r="41" spans="1:15" s="12" customFormat="1">
      <c r="A41" s="52" t="e">
        <f>A38</f>
        <v>#REF!</v>
      </c>
      <c r="B41" s="12" t="s">
        <v>2</v>
      </c>
      <c r="C41" s="9">
        <f>C40</f>
        <v>2500</v>
      </c>
      <c r="D41" s="32">
        <f>D35</f>
        <v>29.5</v>
      </c>
      <c r="E41" s="10">
        <f>C41*D41</f>
        <v>73750</v>
      </c>
      <c r="F41" s="33">
        <f>E41*0.002</f>
        <v>147.5</v>
      </c>
      <c r="G41" s="32">
        <f>E41*0.000068</f>
        <v>5.0149999999999997</v>
      </c>
      <c r="H41" s="32">
        <f>E41*0.00001</f>
        <v>0.73750000000000004</v>
      </c>
      <c r="I41" s="32">
        <f>(F41+G41+H41)*0.07</f>
        <v>10.727675000000001</v>
      </c>
      <c r="J41" s="32">
        <f>E41-F41-G41-H41-I41</f>
        <v>73586.019824999996</v>
      </c>
      <c r="K41" s="9"/>
    </row>
    <row r="42" spans="1:15" s="29" customFormat="1" ht="18.600000000000001">
      <c r="A42" s="52" t="s">
        <v>3</v>
      </c>
      <c r="B42" s="23">
        <f>(D41-D40)/D40</f>
        <v>-9.9236641221374045E-2</v>
      </c>
      <c r="C42" s="9"/>
      <c r="D42" s="10"/>
      <c r="E42" s="19">
        <f>E41-E40</f>
        <v>-8125</v>
      </c>
      <c r="F42" s="19"/>
      <c r="G42" s="19"/>
      <c r="H42" s="19"/>
      <c r="I42" s="19"/>
      <c r="J42" s="19">
        <f>J41-J40</f>
        <v>-8470.3251125000097</v>
      </c>
      <c r="K42" s="19"/>
    </row>
    <row r="43" spans="1:15" s="18" customFormat="1" ht="15.6">
      <c r="A43" s="52">
        <v>44462</v>
      </c>
      <c r="B43" s="12" t="s">
        <v>0</v>
      </c>
      <c r="C43" s="15">
        <v>2500</v>
      </c>
      <c r="D43" s="43">
        <v>33.25</v>
      </c>
      <c r="E43" s="19">
        <f>C43*D43</f>
        <v>83125</v>
      </c>
      <c r="F43" s="19">
        <f>E43*0.002</f>
        <v>166.25</v>
      </c>
      <c r="G43" s="19">
        <f>E43*0.00006</f>
        <v>4.9874999999999998</v>
      </c>
      <c r="H43" s="19">
        <f>E43*0.00001</f>
        <v>0.83125000000000004</v>
      </c>
      <c r="I43" s="19">
        <f>(F43+G43+H43)*0.07</f>
        <v>12.044812500000003</v>
      </c>
      <c r="J43" s="19">
        <f>E43+F43+I43+G43+H43</f>
        <v>83309.113562500002</v>
      </c>
      <c r="K43" s="53"/>
      <c r="L43" s="54"/>
      <c r="M43" s="54"/>
      <c r="N43" s="54"/>
      <c r="O43" s="54"/>
    </row>
    <row r="44" spans="1:15" s="12" customFormat="1">
      <c r="A44" s="52" t="e">
        <f>A41</f>
        <v>#REF!</v>
      </c>
      <c r="B44" s="12" t="s">
        <v>2</v>
      </c>
      <c r="C44" s="9">
        <f>C43</f>
        <v>2500</v>
      </c>
      <c r="D44" s="32">
        <f>D35</f>
        <v>29.5</v>
      </c>
      <c r="E44" s="10">
        <f>C44*D44</f>
        <v>73750</v>
      </c>
      <c r="F44" s="33">
        <f>E44*0.002</f>
        <v>147.5</v>
      </c>
      <c r="G44" s="32">
        <f>E44*0.000068</f>
        <v>5.0149999999999997</v>
      </c>
      <c r="H44" s="32">
        <f>E44*0.00001</f>
        <v>0.73750000000000004</v>
      </c>
      <c r="I44" s="32">
        <f>(F44+G44+H44)*0.07</f>
        <v>10.727675000000001</v>
      </c>
      <c r="J44" s="32">
        <f>E44-F44-G44-H44-I44</f>
        <v>73586.019824999996</v>
      </c>
      <c r="K44" s="9"/>
    </row>
    <row r="45" spans="1:15" s="29" customFormat="1" ht="18.600000000000001">
      <c r="A45" s="52" t="s">
        <v>3</v>
      </c>
      <c r="B45" s="23">
        <f>(D44-D43)/D43</f>
        <v>-0.11278195488721804</v>
      </c>
      <c r="C45" s="9"/>
      <c r="D45" s="10"/>
      <c r="E45" s="19">
        <f>E44-E43</f>
        <v>-9375</v>
      </c>
      <c r="F45" s="19"/>
      <c r="G45" s="19"/>
      <c r="H45" s="19"/>
      <c r="I45" s="19"/>
      <c r="J45" s="19">
        <f>J44-J43</f>
        <v>-9723.0937375000067</v>
      </c>
      <c r="K45" s="19"/>
    </row>
    <row r="46" spans="1:15" s="18" customFormat="1" ht="15.6">
      <c r="A46" s="52">
        <v>44452</v>
      </c>
      <c r="B46" s="12" t="s">
        <v>0</v>
      </c>
      <c r="C46" s="15">
        <v>2500</v>
      </c>
      <c r="D46" s="43">
        <v>35.25</v>
      </c>
      <c r="E46" s="19">
        <f>C46*D46</f>
        <v>88125</v>
      </c>
      <c r="F46" s="19">
        <f>E46*0.002</f>
        <v>176.25</v>
      </c>
      <c r="G46" s="19">
        <f>E46*0.00006</f>
        <v>5.2875000000000005</v>
      </c>
      <c r="H46" s="19">
        <f>E46*0.00001</f>
        <v>0.88125000000000009</v>
      </c>
      <c r="I46" s="19">
        <f>(F46+G46+H46)*0.07</f>
        <v>12.7693125</v>
      </c>
      <c r="J46" s="19">
        <f>E46+F46+I46+G46+H46</f>
        <v>88320.188062500005</v>
      </c>
      <c r="K46" s="53"/>
      <c r="L46" s="54"/>
      <c r="M46" s="54"/>
      <c r="N46" s="54"/>
      <c r="O46" s="54"/>
    </row>
    <row r="47" spans="1:15" s="12" customFormat="1">
      <c r="A47" s="52" t="e">
        <f>A44</f>
        <v>#REF!</v>
      </c>
      <c r="B47" s="12" t="s">
        <v>2</v>
      </c>
      <c r="C47" s="9">
        <f>C46</f>
        <v>2500</v>
      </c>
      <c r="D47" s="32">
        <f>D35</f>
        <v>29.5</v>
      </c>
      <c r="E47" s="10">
        <f>C47*D47</f>
        <v>73750</v>
      </c>
      <c r="F47" s="33">
        <f>E47*0.002</f>
        <v>147.5</v>
      </c>
      <c r="G47" s="32">
        <f>E47*0.000068</f>
        <v>5.0149999999999997</v>
      </c>
      <c r="H47" s="32">
        <f>E47*0.00001</f>
        <v>0.73750000000000004</v>
      </c>
      <c r="I47" s="32">
        <f>(F47+G47+H47)*0.07</f>
        <v>10.727675000000001</v>
      </c>
      <c r="J47" s="32">
        <f>E47-F47-G47-H47-I47</f>
        <v>73586.019824999996</v>
      </c>
      <c r="K47" s="9"/>
    </row>
    <row r="48" spans="1:15" s="29" customFormat="1" ht="18.600000000000001">
      <c r="A48" s="52" t="s">
        <v>3</v>
      </c>
      <c r="B48" s="23">
        <f>(D47-D46)/D46</f>
        <v>-0.16312056737588654</v>
      </c>
      <c r="C48" s="9"/>
      <c r="D48" s="10"/>
      <c r="E48" s="19">
        <f>E47-E46</f>
        <v>-14375</v>
      </c>
      <c r="F48" s="19"/>
      <c r="G48" s="19"/>
      <c r="H48" s="19"/>
      <c r="I48" s="19"/>
      <c r="J48" s="19">
        <f>J47-J46</f>
        <v>-14734.168237500009</v>
      </c>
      <c r="K48" s="19"/>
    </row>
    <row r="49" spans="1:15" s="18" customFormat="1" ht="15.6">
      <c r="A49" s="52">
        <v>44398</v>
      </c>
      <c r="B49" s="12" t="s">
        <v>0</v>
      </c>
      <c r="C49" s="15">
        <v>2500</v>
      </c>
      <c r="D49" s="43">
        <v>37.75</v>
      </c>
      <c r="E49" s="19">
        <f>C49*D49</f>
        <v>94375</v>
      </c>
      <c r="F49" s="19">
        <f>E49*0.002</f>
        <v>188.75</v>
      </c>
      <c r="G49" s="19">
        <f>E49*0.00006</f>
        <v>5.6625000000000005</v>
      </c>
      <c r="H49" s="19">
        <f>E49*0.00001</f>
        <v>0.94375000000000009</v>
      </c>
      <c r="I49" s="19">
        <f>(F49+G49+H49)*0.07</f>
        <v>13.6749375</v>
      </c>
      <c r="J49" s="19">
        <f>E49+F49+I49+G49+H49</f>
        <v>94584.031187500019</v>
      </c>
      <c r="K49" s="53"/>
      <c r="L49" s="54"/>
      <c r="M49" s="54"/>
      <c r="N49" s="54"/>
      <c r="O49" s="54"/>
    </row>
    <row r="50" spans="1:15" s="12" customFormat="1">
      <c r="A50" s="52" t="e">
        <f>A47</f>
        <v>#REF!</v>
      </c>
      <c r="B50" s="12" t="s">
        <v>2</v>
      </c>
      <c r="C50" s="9">
        <f>C49</f>
        <v>2500</v>
      </c>
      <c r="D50" s="32">
        <f>D35</f>
        <v>29.5</v>
      </c>
      <c r="E50" s="10">
        <f>C50*D50</f>
        <v>73750</v>
      </c>
      <c r="F50" s="33">
        <f>E50*0.002</f>
        <v>147.5</v>
      </c>
      <c r="G50" s="32">
        <f>E50*0.000068</f>
        <v>5.0149999999999997</v>
      </c>
      <c r="H50" s="32">
        <f>E50*0.00001</f>
        <v>0.73750000000000004</v>
      </c>
      <c r="I50" s="32">
        <f>(F50+G50+H50)*0.07</f>
        <v>10.727675000000001</v>
      </c>
      <c r="J50" s="32">
        <f>E50-F50-G50-H50-I50</f>
        <v>73586.019824999996</v>
      </c>
      <c r="K50" s="9"/>
    </row>
    <row r="51" spans="1:15" s="29" customFormat="1" ht="18.600000000000001">
      <c r="A51" s="52" t="s">
        <v>3</v>
      </c>
      <c r="B51" s="23">
        <f>(D50-D49)/D49</f>
        <v>-0.2185430463576159</v>
      </c>
      <c r="C51" s="9"/>
      <c r="D51" s="10"/>
      <c r="E51" s="19">
        <f>E50-E49</f>
        <v>-20625</v>
      </c>
      <c r="F51" s="19"/>
      <c r="G51" s="19"/>
      <c r="H51" s="19"/>
      <c r="I51" s="19"/>
      <c r="J51" s="19">
        <f>J50-J49</f>
        <v>-20998.011362500023</v>
      </c>
      <c r="K51" s="19"/>
    </row>
    <row r="52" spans="1:15" s="18" customFormat="1" ht="15.6">
      <c r="A52" s="52">
        <v>44368</v>
      </c>
      <c r="B52" s="12" t="s">
        <v>0</v>
      </c>
      <c r="C52" s="15">
        <v>2500</v>
      </c>
      <c r="D52" s="43">
        <v>40</v>
      </c>
      <c r="E52" s="19">
        <f>C52*D52</f>
        <v>100000</v>
      </c>
      <c r="F52" s="19">
        <f>E52*0.002</f>
        <v>200</v>
      </c>
      <c r="G52" s="19">
        <f>E52*0.00006</f>
        <v>6</v>
      </c>
      <c r="H52" s="19">
        <f>E52*0.00001</f>
        <v>1</v>
      </c>
      <c r="I52" s="19">
        <f>(F52+G52+H52)*0.07</f>
        <v>14.490000000000002</v>
      </c>
      <c r="J52" s="19">
        <f>E52+F52+I52+G52+H52</f>
        <v>100221.49</v>
      </c>
      <c r="K52" s="53"/>
      <c r="L52" s="54"/>
      <c r="M52" s="54"/>
      <c r="N52" s="54"/>
      <c r="O52" s="54"/>
    </row>
    <row r="53" spans="1:15" s="12" customFormat="1">
      <c r="A53" s="52" t="e">
        <f>A50</f>
        <v>#REF!</v>
      </c>
      <c r="B53" s="12" t="s">
        <v>2</v>
      </c>
      <c r="C53" s="9">
        <f>C52</f>
        <v>2500</v>
      </c>
      <c r="D53" s="32">
        <f>D38</f>
        <v>29.5</v>
      </c>
      <c r="E53" s="10">
        <f>C53*D53</f>
        <v>73750</v>
      </c>
      <c r="F53" s="33">
        <f>E53*0.002</f>
        <v>147.5</v>
      </c>
      <c r="G53" s="32">
        <f>E53*0.000068</f>
        <v>5.0149999999999997</v>
      </c>
      <c r="H53" s="32">
        <f>E53*0.00001</f>
        <v>0.73750000000000004</v>
      </c>
      <c r="I53" s="32">
        <f>(F53+G53+H53)*0.07</f>
        <v>10.727675000000001</v>
      </c>
      <c r="J53" s="32">
        <f>E53-F53-G53-H53-I53</f>
        <v>73586.019824999996</v>
      </c>
      <c r="K53" s="9"/>
    </row>
    <row r="54" spans="1:15" s="29" customFormat="1" ht="18.600000000000001">
      <c r="A54" s="52" t="s">
        <v>3</v>
      </c>
      <c r="B54" s="23">
        <f>(D53-D52)/D52</f>
        <v>-0.26250000000000001</v>
      </c>
      <c r="C54" s="9"/>
      <c r="D54" s="10"/>
      <c r="E54" s="19">
        <f>E53-E52</f>
        <v>-26250</v>
      </c>
      <c r="F54" s="19"/>
      <c r="G54" s="19"/>
      <c r="H54" s="19"/>
      <c r="I54" s="19"/>
      <c r="J54" s="19">
        <f>J53-J52</f>
        <v>-26635.470175000009</v>
      </c>
      <c r="K54" s="19"/>
    </row>
    <row r="55" spans="1:15" s="18" customFormat="1" ht="15.6">
      <c r="A55" s="52">
        <v>44368</v>
      </c>
      <c r="B55" s="12" t="s">
        <v>0</v>
      </c>
      <c r="C55" s="15">
        <v>2500</v>
      </c>
      <c r="D55" s="43">
        <v>40</v>
      </c>
      <c r="E55" s="19">
        <f>C55*D55</f>
        <v>100000</v>
      </c>
      <c r="F55" s="19">
        <f>E55*0.002</f>
        <v>200</v>
      </c>
      <c r="G55" s="19">
        <f>E55*0.00006</f>
        <v>6</v>
      </c>
      <c r="H55" s="19">
        <f>E55*0.00001</f>
        <v>1</v>
      </c>
      <c r="I55" s="19">
        <f>(F55+G55+H55)*0.07</f>
        <v>14.490000000000002</v>
      </c>
      <c r="J55" s="19">
        <f>E55+F55+I55+G55+H55</f>
        <v>100221.49</v>
      </c>
      <c r="K55" s="53"/>
      <c r="L55" s="54"/>
      <c r="M55" s="54"/>
      <c r="N55" s="54"/>
      <c r="O55" s="54"/>
    </row>
    <row r="56" spans="1:15" s="12" customFormat="1">
      <c r="A56" s="52" t="e">
        <f>A53</f>
        <v>#REF!</v>
      </c>
      <c r="B56" s="12" t="s">
        <v>2</v>
      </c>
      <c r="C56" s="9">
        <f>C55</f>
        <v>2500</v>
      </c>
      <c r="D56" s="32">
        <f>D41</f>
        <v>29.5</v>
      </c>
      <c r="E56" s="10">
        <f>C56*D56</f>
        <v>73750</v>
      </c>
      <c r="F56" s="33">
        <f>E56*0.002</f>
        <v>147.5</v>
      </c>
      <c r="G56" s="32">
        <f>E56*0.000068</f>
        <v>5.0149999999999997</v>
      </c>
      <c r="H56" s="32">
        <f>E56*0.00001</f>
        <v>0.73750000000000004</v>
      </c>
      <c r="I56" s="32">
        <f>(F56+G56+H56)*0.07</f>
        <v>10.727675000000001</v>
      </c>
      <c r="J56" s="32">
        <f>E56-F56-G56-H56-I56</f>
        <v>73586.019824999996</v>
      </c>
      <c r="K56" s="9"/>
    </row>
    <row r="57" spans="1:15" s="29" customFormat="1" ht="18.600000000000001">
      <c r="A57" s="52" t="s">
        <v>3</v>
      </c>
      <c r="B57" s="23">
        <f>(D56-D55)/D55</f>
        <v>-0.26250000000000001</v>
      </c>
      <c r="C57" s="9"/>
      <c r="D57" s="10"/>
      <c r="E57" s="19">
        <f>E56-E55</f>
        <v>-26250</v>
      </c>
      <c r="F57" s="19"/>
      <c r="G57" s="19"/>
      <c r="H57" s="19"/>
      <c r="I57" s="19"/>
      <c r="J57" s="19">
        <f>J56-J55</f>
        <v>-26635.470175000009</v>
      </c>
      <c r="K57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8"/>
  <sheetViews>
    <sheetView tabSelected="1" topLeftCell="A29" workbookViewId="0">
      <selection activeCell="D34" sqref="D34"/>
    </sheetView>
  </sheetViews>
  <sheetFormatPr defaultColWidth="8.88671875" defaultRowHeight="13.8"/>
  <cols>
    <col min="1" max="1" width="10.6640625" style="83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26</v>
      </c>
    </row>
    <row r="2" spans="1:13" s="12" customFormat="1">
      <c r="A2" s="52">
        <v>44508</v>
      </c>
      <c r="B2" s="12" t="s">
        <v>0</v>
      </c>
      <c r="C2" s="9">
        <v>3000</v>
      </c>
      <c r="D2" s="10">
        <v>44</v>
      </c>
      <c r="E2" s="19">
        <f>C2*D2</f>
        <v>132000</v>
      </c>
      <c r="F2" s="19">
        <f>E2*0.002</f>
        <v>264</v>
      </c>
      <c r="G2" s="19">
        <f>E2*0.00006</f>
        <v>7.92</v>
      </c>
      <c r="H2" s="19">
        <f>E2*0.00001</f>
        <v>1.32</v>
      </c>
      <c r="I2" s="19">
        <f>(F2+G2+H2)*0.07</f>
        <v>19.126800000000003</v>
      </c>
      <c r="J2" s="19">
        <f>E2+F2+I2+G2+H2</f>
        <v>132292.36680000002</v>
      </c>
      <c r="K2" s="30"/>
      <c r="L2" s="10"/>
      <c r="M2" s="11"/>
    </row>
    <row r="3" spans="1:13">
      <c r="A3" s="52">
        <v>44517</v>
      </c>
      <c r="B3" s="12" t="s">
        <v>0</v>
      </c>
      <c r="C3" s="9">
        <v>1500</v>
      </c>
      <c r="D3" s="10">
        <v>41</v>
      </c>
      <c r="E3" s="19">
        <f>C3*D3</f>
        <v>61500</v>
      </c>
      <c r="F3" s="19">
        <f>E3*0.002</f>
        <v>123</v>
      </c>
      <c r="G3" s="19">
        <f>E3*0.000068</f>
        <v>4.1820000000000004</v>
      </c>
      <c r="H3" s="19">
        <f>E3*0.00001</f>
        <v>0.6150000000000001</v>
      </c>
      <c r="I3" s="19">
        <f>(F3+G3+H3)*0.07</f>
        <v>8.9457900000000006</v>
      </c>
      <c r="J3" s="19">
        <f>E3+F3+I3+G3+H3</f>
        <v>61636.742789999997</v>
      </c>
      <c r="M3" s="20"/>
    </row>
    <row r="4" spans="1:13">
      <c r="B4" s="23">
        <f>(D3-D2)/D2</f>
        <v>-6.8181818181818177E-2</v>
      </c>
      <c r="C4" s="21">
        <f>SUM(C2:C3)</f>
        <v>4500</v>
      </c>
      <c r="D4" s="61">
        <f>E4/C4</f>
        <v>43</v>
      </c>
      <c r="E4" s="21">
        <f t="shared" ref="E4:J4" si="0">SUM(E2:E3)</f>
        <v>193500</v>
      </c>
      <c r="F4" s="21">
        <f t="shared" si="0"/>
        <v>387</v>
      </c>
      <c r="G4" s="21">
        <f t="shared" si="0"/>
        <v>12.102</v>
      </c>
      <c r="H4" s="21">
        <f t="shared" si="0"/>
        <v>1.9350000000000001</v>
      </c>
      <c r="I4" s="21">
        <f t="shared" si="0"/>
        <v>28.072590000000005</v>
      </c>
      <c r="J4" s="21">
        <f t="shared" si="0"/>
        <v>193929.10959000001</v>
      </c>
      <c r="K4" s="22"/>
      <c r="L4" s="23"/>
      <c r="M4" s="20"/>
    </row>
    <row r="5" spans="1:13" s="12" customFormat="1" ht="18.600000000000001" customHeight="1">
      <c r="A5" s="52">
        <v>44543</v>
      </c>
      <c r="B5" s="85" t="s">
        <v>2</v>
      </c>
      <c r="C5" s="9">
        <v>900</v>
      </c>
      <c r="D5" s="32">
        <v>46</v>
      </c>
      <c r="E5" s="10">
        <f>C5*D5</f>
        <v>41400</v>
      </c>
      <c r="F5" s="33">
        <f>E5*0.002</f>
        <v>82.8</v>
      </c>
      <c r="G5" s="32">
        <f>E5*0.000068</f>
        <v>2.8151999999999999</v>
      </c>
      <c r="H5" s="32">
        <f>E5*0.00001</f>
        <v>0.41400000000000003</v>
      </c>
      <c r="I5" s="32">
        <f>(F5+G5+H5)*0.07</f>
        <v>6.0220440000000011</v>
      </c>
      <c r="J5" s="32">
        <f>E5-F5-G5-H5-I5</f>
        <v>41307.948756000005</v>
      </c>
    </row>
    <row r="6" spans="1:13" s="1" customFormat="1">
      <c r="A6" s="52"/>
      <c r="B6" s="11" t="s">
        <v>1</v>
      </c>
      <c r="C6" s="9">
        <f>C4-C5</f>
        <v>3600</v>
      </c>
      <c r="D6" s="10">
        <v>43</v>
      </c>
      <c r="E6" s="19">
        <f>C6*D6</f>
        <v>154800</v>
      </c>
      <c r="F6" s="19">
        <f>E6*0.002</f>
        <v>309.60000000000002</v>
      </c>
      <c r="G6" s="19">
        <f>E6*0.000068</f>
        <v>10.526400000000001</v>
      </c>
      <c r="H6" s="19">
        <f>E6*0.00001</f>
        <v>1.548</v>
      </c>
      <c r="I6" s="19">
        <f>(F6+G6+H6)*0.07</f>
        <v>22.517208000000007</v>
      </c>
      <c r="J6" s="19">
        <f>E6+F6+I6+G6+H6</f>
        <v>155144.19160800002</v>
      </c>
    </row>
    <row r="7" spans="1:13">
      <c r="A7" s="52">
        <v>44545</v>
      </c>
      <c r="B7" s="12" t="s">
        <v>0</v>
      </c>
      <c r="C7" s="9">
        <v>2400</v>
      </c>
      <c r="D7" s="10">
        <v>43</v>
      </c>
      <c r="E7" s="19">
        <f>C7*D7</f>
        <v>103200</v>
      </c>
      <c r="F7" s="19">
        <f>E7*0.002</f>
        <v>206.4</v>
      </c>
      <c r="G7" s="19">
        <f>E7*0.000068</f>
        <v>7.0175999999999998</v>
      </c>
      <c r="H7" s="19">
        <f>E7*0.00001</f>
        <v>1.032</v>
      </c>
      <c r="I7" s="19">
        <f>(F7+G7+H7)*0.07</f>
        <v>15.011472000000001</v>
      </c>
      <c r="J7" s="19">
        <f>E7+F7+I7+G7+H7</f>
        <v>103429.46107200001</v>
      </c>
      <c r="M7" s="20"/>
    </row>
    <row r="8" spans="1:13">
      <c r="B8" s="23">
        <f>(D7-D6)/D6</f>
        <v>0</v>
      </c>
      <c r="C8" s="21">
        <f>SUM(C6:C7)</f>
        <v>6000</v>
      </c>
      <c r="D8" s="61">
        <f>E8/C8</f>
        <v>43</v>
      </c>
      <c r="E8" s="21">
        <f t="shared" ref="E8:J8" si="1">SUM(E6:E7)</f>
        <v>258000</v>
      </c>
      <c r="F8" s="21">
        <f t="shared" si="1"/>
        <v>516</v>
      </c>
      <c r="G8" s="21">
        <f t="shared" si="1"/>
        <v>17.544</v>
      </c>
      <c r="H8" s="21">
        <f t="shared" si="1"/>
        <v>2.58</v>
      </c>
      <c r="I8" s="21">
        <f t="shared" si="1"/>
        <v>37.528680000000008</v>
      </c>
      <c r="J8" s="21">
        <f t="shared" si="1"/>
        <v>258573.65268000003</v>
      </c>
      <c r="K8" s="22"/>
      <c r="L8" s="23"/>
      <c r="M8" s="20"/>
    </row>
    <row r="9" spans="1:13" s="12" customFormat="1" ht="18.600000000000001" customHeight="1">
      <c r="A9" s="52">
        <v>44551</v>
      </c>
      <c r="B9" s="85" t="s">
        <v>2</v>
      </c>
      <c r="C9" s="9">
        <v>1500</v>
      </c>
      <c r="D9" s="32">
        <v>48.5</v>
      </c>
      <c r="E9" s="10">
        <f>C9*D9</f>
        <v>72750</v>
      </c>
      <c r="F9" s="33">
        <f>E9*0.002</f>
        <v>145.5</v>
      </c>
      <c r="G9" s="32">
        <f>E9*0.000068</f>
        <v>4.9470000000000001</v>
      </c>
      <c r="H9" s="32">
        <f>E9*0.00001</f>
        <v>0.72750000000000004</v>
      </c>
      <c r="I9" s="32">
        <f>(F9+G9+H9)*0.07</f>
        <v>10.582215000000001</v>
      </c>
      <c r="J9" s="32">
        <f>E9-F9-G9-H9-I9</f>
        <v>72588.243285000004</v>
      </c>
    </row>
    <row r="10" spans="1:13" s="1" customFormat="1">
      <c r="A10" s="52">
        <v>44551</v>
      </c>
      <c r="B10" s="11" t="s">
        <v>1</v>
      </c>
      <c r="C10" s="9">
        <f>C8-C9</f>
        <v>4500</v>
      </c>
      <c r="D10" s="10">
        <v>43</v>
      </c>
      <c r="E10" s="19">
        <f>C10*D10</f>
        <v>193500</v>
      </c>
      <c r="F10" s="19">
        <f>E10*0.002</f>
        <v>387</v>
      </c>
      <c r="G10" s="19">
        <f>E10*0.000068</f>
        <v>13.157999999999999</v>
      </c>
      <c r="H10" s="19">
        <f>E10*0.00001</f>
        <v>1.9350000000000001</v>
      </c>
      <c r="I10" s="19">
        <f>(F10+G10+H10)*0.07</f>
        <v>28.146510000000003</v>
      </c>
      <c r="J10" s="19">
        <f>E10+F10+I10+G10+H10</f>
        <v>193930.23950999998</v>
      </c>
    </row>
    <row r="11" spans="1:13">
      <c r="A11" s="52">
        <v>44578</v>
      </c>
      <c r="B11" s="12" t="s">
        <v>0</v>
      </c>
      <c r="C11" s="9">
        <v>1500</v>
      </c>
      <c r="D11" s="10">
        <v>49</v>
      </c>
      <c r="E11" s="19">
        <f>C11*D11</f>
        <v>73500</v>
      </c>
      <c r="F11" s="19">
        <f>E11*0.002</f>
        <v>147</v>
      </c>
      <c r="G11" s="19">
        <f>E11*0.000068</f>
        <v>4.9980000000000002</v>
      </c>
      <c r="H11" s="19">
        <f>E11*0.00001</f>
        <v>0.7350000000000001</v>
      </c>
      <c r="I11" s="19">
        <f>(F11+G11+H11)*0.07</f>
        <v>10.691310000000001</v>
      </c>
      <c r="J11" s="19">
        <f>E11+F11+I11+G11+H11</f>
        <v>73663.424310000002</v>
      </c>
      <c r="M11" s="20"/>
    </row>
    <row r="12" spans="1:13">
      <c r="B12" s="23">
        <f>(D11-D10)/D10</f>
        <v>0.13953488372093023</v>
      </c>
      <c r="C12" s="21">
        <f>SUM(C10:C11)</f>
        <v>6000</v>
      </c>
      <c r="D12" s="61">
        <f>E12/C12</f>
        <v>44.5</v>
      </c>
      <c r="E12" s="21">
        <f t="shared" ref="E12:J12" si="2">SUM(E10:E11)</f>
        <v>267000</v>
      </c>
      <c r="F12" s="21">
        <f t="shared" si="2"/>
        <v>534</v>
      </c>
      <c r="G12" s="21">
        <f t="shared" si="2"/>
        <v>18.155999999999999</v>
      </c>
      <c r="H12" s="21">
        <f t="shared" si="2"/>
        <v>2.67</v>
      </c>
      <c r="I12" s="21">
        <f t="shared" si="2"/>
        <v>38.837820000000008</v>
      </c>
      <c r="J12" s="21">
        <f t="shared" si="2"/>
        <v>267593.66382000002</v>
      </c>
      <c r="K12" s="22"/>
      <c r="L12" s="23"/>
      <c r="M12" s="20"/>
    </row>
    <row r="13" spans="1:13" s="12" customFormat="1" ht="18.600000000000001" customHeight="1">
      <c r="A13" s="52">
        <v>44580</v>
      </c>
      <c r="B13" s="85" t="s">
        <v>2</v>
      </c>
      <c r="C13" s="9">
        <v>1500</v>
      </c>
      <c r="D13" s="32">
        <v>49.5</v>
      </c>
      <c r="E13" s="10">
        <f>C13*D13</f>
        <v>74250</v>
      </c>
      <c r="F13" s="33">
        <f>E13*0.002</f>
        <v>148.5</v>
      </c>
      <c r="G13" s="32">
        <f>E13*0.000068</f>
        <v>5.0490000000000004</v>
      </c>
      <c r="H13" s="32">
        <f>E13*0.00001</f>
        <v>0.74250000000000005</v>
      </c>
      <c r="I13" s="32">
        <f>(F13+G13+H13)*0.07</f>
        <v>10.800405000000001</v>
      </c>
      <c r="J13" s="32">
        <f>E13-F13-G13-H13-I13</f>
        <v>74084.908095000006</v>
      </c>
    </row>
    <row r="14" spans="1:13" s="1" customFormat="1">
      <c r="A14" s="46">
        <v>44580</v>
      </c>
      <c r="B14" s="28" t="s">
        <v>1</v>
      </c>
      <c r="C14" s="15">
        <f>C12-C13</f>
        <v>4500</v>
      </c>
      <c r="D14" s="16">
        <v>44.5</v>
      </c>
      <c r="E14" s="17">
        <f>C14*D14</f>
        <v>200250</v>
      </c>
      <c r="F14" s="17">
        <f>E14*0.002</f>
        <v>400.5</v>
      </c>
      <c r="G14" s="17">
        <f>E14*0.000068</f>
        <v>13.616999999999999</v>
      </c>
      <c r="H14" s="17">
        <f>E14*0.00001</f>
        <v>2.0024999999999999</v>
      </c>
      <c r="I14" s="17">
        <f>(F14+G14+H14)*0.07</f>
        <v>29.128365000000002</v>
      </c>
      <c r="J14" s="17">
        <f>E14+F14+I14+G14+H14</f>
        <v>200695.24786500001</v>
      </c>
    </row>
    <row r="15" spans="1:13">
      <c r="A15" s="46">
        <v>44617</v>
      </c>
      <c r="B15" s="14" t="s">
        <v>0</v>
      </c>
      <c r="C15" s="15">
        <v>1500</v>
      </c>
      <c r="D15" s="16">
        <v>48.5</v>
      </c>
      <c r="E15" s="17">
        <f>C15*D15</f>
        <v>72750</v>
      </c>
      <c r="F15" s="17">
        <f>E15*0.002</f>
        <v>145.5</v>
      </c>
      <c r="G15" s="17">
        <f>E15*0.000068</f>
        <v>4.9470000000000001</v>
      </c>
      <c r="H15" s="17">
        <f>E15*0.00001</f>
        <v>0.72750000000000004</v>
      </c>
      <c r="I15" s="17">
        <f>(F15+G15+H15)*0.07</f>
        <v>10.582215000000001</v>
      </c>
      <c r="J15" s="17">
        <f>E15+F15+I15+G15+H15</f>
        <v>72911.756714999996</v>
      </c>
      <c r="M15" s="20"/>
    </row>
    <row r="16" spans="1:13">
      <c r="A16" s="84"/>
      <c r="B16" s="6">
        <f>(D15-D12)/D12</f>
        <v>8.98876404494382E-2</v>
      </c>
      <c r="C16" s="5">
        <f>SUM(C14:C15)</f>
        <v>6000</v>
      </c>
      <c r="D16" s="62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2"/>
      <c r="L16" s="23"/>
      <c r="M16" s="20"/>
    </row>
    <row r="17" spans="1:13">
      <c r="A17" s="46">
        <v>44617</v>
      </c>
      <c r="B17" s="14" t="s">
        <v>0</v>
      </c>
      <c r="C17" s="15">
        <v>1500</v>
      </c>
      <c r="D17" s="16">
        <v>48</v>
      </c>
      <c r="E17" s="17">
        <f>C17*D17</f>
        <v>72000</v>
      </c>
      <c r="F17" s="17">
        <f>E17*0.002</f>
        <v>144</v>
      </c>
      <c r="G17" s="17">
        <f>E17*0.000068</f>
        <v>4.8959999999999999</v>
      </c>
      <c r="H17" s="17">
        <f>E17*0.00001</f>
        <v>0.72000000000000008</v>
      </c>
      <c r="I17" s="17">
        <f>(F17+G17+H17)*0.07</f>
        <v>10.47312</v>
      </c>
      <c r="J17" s="17">
        <f>E17+F17+I17+G17+H17</f>
        <v>72160.08911999999</v>
      </c>
      <c r="M17" s="20"/>
    </row>
    <row r="18" spans="1:13">
      <c r="A18" s="84"/>
      <c r="B18" s="6">
        <f>(D17-D15)/D15</f>
        <v>-1.0309278350515464E-2</v>
      </c>
      <c r="C18" s="5">
        <f>SUM(C16:C17)</f>
        <v>7500</v>
      </c>
      <c r="D18" s="62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2"/>
      <c r="L18" s="23"/>
      <c r="M18" s="20"/>
    </row>
    <row r="19" spans="1:13">
      <c r="A19" s="46">
        <v>44617</v>
      </c>
      <c r="B19" s="14" t="s">
        <v>0</v>
      </c>
      <c r="C19" s="15">
        <v>1500</v>
      </c>
      <c r="D19" s="16">
        <v>47.5</v>
      </c>
      <c r="E19" s="17">
        <f>C19*D19</f>
        <v>71250</v>
      </c>
      <c r="F19" s="17">
        <f>E19*0.002</f>
        <v>142.5</v>
      </c>
      <c r="G19" s="17">
        <f>E19*0.000068</f>
        <v>4.8449999999999998</v>
      </c>
      <c r="H19" s="17">
        <f>E19*0.00001</f>
        <v>0.71250000000000002</v>
      </c>
      <c r="I19" s="17">
        <f>(F19+G19+H19)*0.07</f>
        <v>10.364025000000002</v>
      </c>
      <c r="J19" s="17">
        <f>E19+F19+I19+G19+H19</f>
        <v>71408.421524999998</v>
      </c>
      <c r="M19" s="20"/>
    </row>
    <row r="20" spans="1:13">
      <c r="A20" s="84"/>
      <c r="B20" s="6">
        <f>(D19-D17)/D17</f>
        <v>-1.0416666666666666E-2</v>
      </c>
      <c r="C20" s="5">
        <f>SUM(C18:C19)</f>
        <v>9000</v>
      </c>
      <c r="D20" s="62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2"/>
      <c r="L20" s="23"/>
      <c r="M20" s="20"/>
    </row>
    <row r="21" spans="1:13">
      <c r="A21" s="46">
        <v>44642</v>
      </c>
      <c r="B21" s="14" t="s">
        <v>0</v>
      </c>
      <c r="C21" s="15">
        <v>3000</v>
      </c>
      <c r="D21" s="16">
        <v>50.25</v>
      </c>
      <c r="E21" s="17">
        <f>C21*D21</f>
        <v>150750</v>
      </c>
      <c r="F21" s="17">
        <f>E21*0.002</f>
        <v>301.5</v>
      </c>
      <c r="G21" s="17">
        <f>E21*0.000068</f>
        <v>10.250999999999999</v>
      </c>
      <c r="H21" s="17">
        <f>E21*0.00001</f>
        <v>1.5075000000000001</v>
      </c>
      <c r="I21" s="17">
        <f>(F21+G21+H21)*0.07</f>
        <v>21.928094999999999</v>
      </c>
      <c r="J21" s="17">
        <f>E21+F21+I21+G21+H21</f>
        <v>151085.18659500001</v>
      </c>
      <c r="M21" s="20"/>
    </row>
    <row r="22" spans="1:13">
      <c r="A22" s="84"/>
      <c r="B22" s="6">
        <f>(D21-D19)/D19</f>
        <v>5.7894736842105263E-2</v>
      </c>
      <c r="C22" s="5">
        <f>SUM(C20:C21)</f>
        <v>12000</v>
      </c>
      <c r="D22" s="62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2"/>
      <c r="L22" s="23"/>
      <c r="M22" s="20"/>
    </row>
    <row r="23" spans="1:13">
      <c r="A23" s="46">
        <v>44741</v>
      </c>
      <c r="B23" s="14" t="s">
        <v>0</v>
      </c>
      <c r="C23" s="15">
        <v>3000</v>
      </c>
      <c r="D23" s="16">
        <v>39.75</v>
      </c>
      <c r="E23" s="17">
        <f>C23*D23</f>
        <v>119250</v>
      </c>
      <c r="F23" s="17">
        <f>E23*0.002</f>
        <v>238.5</v>
      </c>
      <c r="G23" s="17">
        <f>E23*0.000068</f>
        <v>8.109</v>
      </c>
      <c r="H23" s="17">
        <f>E23*0.00001</f>
        <v>1.1925000000000001</v>
      </c>
      <c r="I23" s="17">
        <f>(F23+G23+H23)*0.07</f>
        <v>17.346105000000001</v>
      </c>
      <c r="J23" s="17">
        <f>E23+F23+I23+G23+H23</f>
        <v>119515.14760500001</v>
      </c>
      <c r="M23" s="20"/>
    </row>
    <row r="24" spans="1:13">
      <c r="A24" s="84"/>
      <c r="B24" s="6">
        <f>(D23-D21)/D21</f>
        <v>-0.20895522388059701</v>
      </c>
      <c r="C24" s="5">
        <f>SUM(C22:C23)</f>
        <v>15000</v>
      </c>
      <c r="D24" s="62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2"/>
      <c r="L24" s="23"/>
      <c r="M24" s="20"/>
    </row>
    <row r="25" spans="1:13">
      <c r="A25" s="46">
        <v>44876</v>
      </c>
      <c r="B25" s="14" t="s">
        <v>0</v>
      </c>
      <c r="C25" s="15">
        <v>3000</v>
      </c>
      <c r="D25" s="16">
        <v>30.5</v>
      </c>
      <c r="E25" s="17">
        <f>C25*D25</f>
        <v>91500</v>
      </c>
      <c r="F25" s="17">
        <f>E25*0.002</f>
        <v>183</v>
      </c>
      <c r="G25" s="17">
        <f>E25*0.000068</f>
        <v>6.2219999999999995</v>
      </c>
      <c r="H25" s="17">
        <f>E25*0.00001</f>
        <v>0.91500000000000004</v>
      </c>
      <c r="I25" s="17">
        <f>(F25+G25+H25)*0.07</f>
        <v>13.309590000000002</v>
      </c>
      <c r="J25" s="17">
        <f>E25+F25+I25+G25+H25</f>
        <v>91703.446589999992</v>
      </c>
      <c r="M25" s="20"/>
    </row>
    <row r="26" spans="1:13">
      <c r="A26" s="84"/>
      <c r="B26" s="6">
        <f>(D25-D23)/D23</f>
        <v>-0.23270440251572327</v>
      </c>
      <c r="C26" s="5">
        <f>C24+C25</f>
        <v>18000</v>
      </c>
      <c r="D26" s="62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2"/>
      <c r="L26" s="23"/>
      <c r="M26" s="20"/>
    </row>
    <row r="27" spans="1:13">
      <c r="A27" s="46">
        <v>44887</v>
      </c>
      <c r="B27" s="14" t="s">
        <v>0</v>
      </c>
      <c r="C27" s="15">
        <v>3000</v>
      </c>
      <c r="D27" s="16">
        <v>31.5</v>
      </c>
      <c r="E27" s="17">
        <f>C27*D27</f>
        <v>94500</v>
      </c>
      <c r="F27" s="17">
        <f>E27*0.002</f>
        <v>189</v>
      </c>
      <c r="G27" s="17">
        <f>E27*0.000068</f>
        <v>6.4260000000000002</v>
      </c>
      <c r="H27" s="17">
        <f>E27*0.00001</f>
        <v>0.94500000000000006</v>
      </c>
      <c r="I27" s="17">
        <f>(F27+G27+H27)*0.07</f>
        <v>13.74597</v>
      </c>
      <c r="J27" s="17">
        <f>E27+F27+I27+G27+H27</f>
        <v>94710.116970000017</v>
      </c>
    </row>
    <row r="28" spans="1:13">
      <c r="A28" s="84"/>
      <c r="B28" s="6">
        <f>(D27-D26)/D26</f>
        <v>-0.27097396335583418</v>
      </c>
      <c r="C28" s="5">
        <f>SUM(C26:C27)</f>
        <v>21000</v>
      </c>
      <c r="D28" s="62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0"/>
    </row>
    <row r="29" spans="1:13">
      <c r="A29" s="46">
        <v>44959</v>
      </c>
      <c r="B29" s="14" t="s">
        <v>0</v>
      </c>
      <c r="C29" s="15">
        <v>3000</v>
      </c>
      <c r="D29" s="16">
        <v>30.25</v>
      </c>
      <c r="E29" s="17">
        <f>C29*D29</f>
        <v>90750</v>
      </c>
      <c r="F29" s="17">
        <f>E29*0.002</f>
        <v>181.5</v>
      </c>
      <c r="G29" s="17">
        <f>E29*0.000068</f>
        <v>6.1710000000000003</v>
      </c>
      <c r="H29" s="17">
        <f>E29*0.00001</f>
        <v>0.90750000000000008</v>
      </c>
      <c r="I29" s="17">
        <f>(F29+G29+H29)*0.07</f>
        <v>13.200495</v>
      </c>
      <c r="J29" s="17">
        <f>E29+F29+I29+G29+H29</f>
        <v>90951.778995000001</v>
      </c>
    </row>
    <row r="30" spans="1:13">
      <c r="A30" s="84"/>
      <c r="B30" s="6">
        <f>(D29-D28)/D28</f>
        <v>-0.27171109200343935</v>
      </c>
      <c r="C30" s="5">
        <f>SUM(C28:C29)</f>
        <v>24000</v>
      </c>
      <c r="D30" s="62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0"/>
    </row>
    <row r="31" spans="1:13">
      <c r="A31" s="46">
        <v>45887</v>
      </c>
      <c r="B31" s="14" t="s">
        <v>0</v>
      </c>
      <c r="C31" s="15">
        <v>3000</v>
      </c>
      <c r="D31" s="16">
        <v>28</v>
      </c>
      <c r="E31" s="17">
        <f>C31*D31</f>
        <v>84000</v>
      </c>
      <c r="F31" s="17">
        <f>E31*0.002</f>
        <v>168</v>
      </c>
      <c r="G31" s="17">
        <f>E31*0.000068</f>
        <v>5.7119999999999997</v>
      </c>
      <c r="H31" s="17">
        <f>E31*0.00001</f>
        <v>0.84000000000000008</v>
      </c>
      <c r="I31" s="17">
        <f>(F31+G31+H31)*0.07</f>
        <v>12.218640000000001</v>
      </c>
      <c r="J31" s="17">
        <f>E31+F31+I31+G31+H31</f>
        <v>84186.770640000002</v>
      </c>
    </row>
    <row r="32" spans="1:13">
      <c r="A32" s="84"/>
      <c r="B32" s="6">
        <f>(D31-D30)/D30</f>
        <v>-0.30218068535825543</v>
      </c>
      <c r="C32" s="5">
        <f>SUM(C30:C31)</f>
        <v>27000</v>
      </c>
      <c r="D32" s="62">
        <f>E32/C32</f>
        <v>38.777777777777779</v>
      </c>
      <c r="E32" s="5">
        <f t="shared" ref="E32:J32" si="11">SUM(E30:E31)</f>
        <v>1047000</v>
      </c>
      <c r="F32" s="5">
        <f t="shared" si="11"/>
        <v>2094</v>
      </c>
      <c r="G32" s="5">
        <f t="shared" si="11"/>
        <v>71.196000000000012</v>
      </c>
      <c r="H32" s="5">
        <f t="shared" si="11"/>
        <v>10.47</v>
      </c>
      <c r="I32" s="5">
        <f t="shared" si="11"/>
        <v>152.29662000000002</v>
      </c>
      <c r="J32" s="5">
        <f t="shared" si="11"/>
        <v>1049327.9626199999</v>
      </c>
      <c r="K32" s="23"/>
      <c r="M32" s="20"/>
    </row>
    <row r="33" spans="1:14">
      <c r="A33" s="52">
        <v>45936</v>
      </c>
      <c r="B33" s="12" t="s">
        <v>0</v>
      </c>
      <c r="C33" s="9">
        <v>3000</v>
      </c>
      <c r="D33" s="10">
        <v>26</v>
      </c>
      <c r="E33" s="19">
        <f>C33*D33</f>
        <v>78000</v>
      </c>
      <c r="F33" s="19">
        <f>E33*0.002</f>
        <v>156</v>
      </c>
      <c r="G33" s="19">
        <f>E33*0.000068</f>
        <v>5.3040000000000003</v>
      </c>
      <c r="H33" s="19">
        <f>E33*0.00001</f>
        <v>0.78</v>
      </c>
      <c r="I33" s="19">
        <f>(F33+G33+H33)*0.07</f>
        <v>11.345880000000001</v>
      </c>
      <c r="J33" s="19">
        <f>E33+F33+I33+G33+H33</f>
        <v>78173.429879999996</v>
      </c>
    </row>
    <row r="34" spans="1:14">
      <c r="B34" s="23">
        <f>(D33-D32)/D32</f>
        <v>-0.32951289398280803</v>
      </c>
      <c r="C34" s="21">
        <f>SUM(C32:C33)</f>
        <v>30000</v>
      </c>
      <c r="D34" s="61">
        <f>E34/C34</f>
        <v>37.5</v>
      </c>
      <c r="E34" s="21">
        <f t="shared" ref="E34:J34" si="12">SUM(E32:E33)</f>
        <v>1125000</v>
      </c>
      <c r="F34" s="21">
        <f t="shared" si="12"/>
        <v>2250</v>
      </c>
      <c r="G34" s="21">
        <f t="shared" si="12"/>
        <v>76.500000000000014</v>
      </c>
      <c r="H34" s="21">
        <f t="shared" si="12"/>
        <v>11.25</v>
      </c>
      <c r="I34" s="21">
        <f t="shared" si="12"/>
        <v>163.64250000000001</v>
      </c>
      <c r="J34" s="21">
        <f t="shared" si="12"/>
        <v>1127501.3924999998</v>
      </c>
      <c r="K34" s="23"/>
      <c r="M34" s="20"/>
    </row>
    <row r="35" spans="1:14" s="12" customFormat="1">
      <c r="A35" s="83"/>
      <c r="B35" s="20"/>
      <c r="C35" s="20"/>
      <c r="D35" s="20"/>
      <c r="E35" s="20"/>
      <c r="F35" s="20"/>
      <c r="G35" s="20"/>
      <c r="H35" s="20"/>
      <c r="I35" s="20"/>
      <c r="J35" s="20"/>
    </row>
    <row r="36" spans="1:14" s="29" customFormat="1" ht="18.600000000000001">
      <c r="A36" s="46">
        <v>44846</v>
      </c>
      <c r="B36" s="14" t="s">
        <v>0</v>
      </c>
      <c r="C36" s="15">
        <v>3000</v>
      </c>
      <c r="D36" s="16">
        <v>27.75</v>
      </c>
      <c r="E36" s="17">
        <f>C36*D36</f>
        <v>83250</v>
      </c>
      <c r="F36" s="17">
        <f>E36*0.002</f>
        <v>166.5</v>
      </c>
      <c r="G36" s="17">
        <f>E36*0.000068</f>
        <v>5.6609999999999996</v>
      </c>
      <c r="H36" s="17">
        <f>E36*0.00001</f>
        <v>0.83250000000000002</v>
      </c>
      <c r="I36" s="17">
        <f>(F36+G36+H36)*0.07</f>
        <v>12.109545000000002</v>
      </c>
      <c r="J36" s="17">
        <f>E36+F36+I36+G36+H36</f>
        <v>83435.103044999996</v>
      </c>
      <c r="K36" s="30"/>
      <c r="L36" s="11"/>
      <c r="M36" s="11"/>
    </row>
    <row r="37" spans="1:14">
      <c r="A37" s="46">
        <v>44853</v>
      </c>
      <c r="B37" s="14" t="s">
        <v>2</v>
      </c>
      <c r="C37" s="15">
        <f>C36</f>
        <v>3000</v>
      </c>
      <c r="D37" s="24">
        <v>29.25</v>
      </c>
      <c r="E37" s="16">
        <f>C37*D37</f>
        <v>87750</v>
      </c>
      <c r="F37" s="25">
        <f>E37*0.002</f>
        <v>175.5</v>
      </c>
      <c r="G37" s="24">
        <f>E37*0.000068</f>
        <v>5.9669999999999996</v>
      </c>
      <c r="H37" s="24">
        <f>E37*0.00001</f>
        <v>0.87750000000000006</v>
      </c>
      <c r="I37" s="24">
        <f>(F37+G37+H37)*0.07</f>
        <v>12.764115000000002</v>
      </c>
      <c r="J37" s="24">
        <f>E37-F37-G37-H37-I37</f>
        <v>87554.891384999995</v>
      </c>
    </row>
    <row r="38" spans="1:14">
      <c r="A38" s="46">
        <f>DAYS360(A36,A37)</f>
        <v>7</v>
      </c>
      <c r="B38" s="28">
        <f>(D37-D36)/D36</f>
        <v>5.4054054054054057E-2</v>
      </c>
      <c r="C38" s="15"/>
      <c r="D38" s="16"/>
      <c r="E38" s="17">
        <f>E37-E36</f>
        <v>4500</v>
      </c>
      <c r="F38" s="17"/>
      <c r="G38" s="17"/>
      <c r="H38" s="17"/>
      <c r="I38" s="17"/>
      <c r="J38" s="17">
        <f>J37-J36</f>
        <v>4119.7883399999992</v>
      </c>
    </row>
    <row r="39" spans="1:14" s="59" customFormat="1" ht="21">
      <c r="A39" s="7">
        <v>45161</v>
      </c>
      <c r="C39" s="9">
        <f>C40</f>
        <v>3000</v>
      </c>
      <c r="D39" s="60">
        <v>0.25</v>
      </c>
      <c r="E39" s="56">
        <v>0</v>
      </c>
      <c r="F39" s="30">
        <v>0</v>
      </c>
      <c r="G39" s="56">
        <v>0</v>
      </c>
      <c r="H39" s="10">
        <f>G39-E39</f>
        <v>0</v>
      </c>
      <c r="I39" s="11">
        <v>0</v>
      </c>
      <c r="J39" s="57">
        <f>C39*D39*0.9</f>
        <v>675</v>
      </c>
      <c r="K39" s="10"/>
      <c r="L39" s="12"/>
      <c r="M39" s="58"/>
      <c r="N39" s="58"/>
    </row>
    <row r="40" spans="1:14">
      <c r="A40" s="46">
        <v>44854</v>
      </c>
      <c r="B40" s="14" t="s">
        <v>0</v>
      </c>
      <c r="C40" s="15">
        <v>3000</v>
      </c>
      <c r="D40" s="16">
        <v>27.75</v>
      </c>
      <c r="E40" s="17">
        <f>C40*D40</f>
        <v>83250</v>
      </c>
      <c r="F40" s="17">
        <f>E40*0.002</f>
        <v>166.5</v>
      </c>
      <c r="G40" s="17">
        <f>E40*0.000068</f>
        <v>5.6609999999999996</v>
      </c>
      <c r="H40" s="17">
        <f>E40*0.00001</f>
        <v>0.83250000000000002</v>
      </c>
      <c r="I40" s="17">
        <f>(F40+G40+H40)*0.07</f>
        <v>12.109545000000002</v>
      </c>
      <c r="J40" s="17">
        <f>E40+F40+I40+G40+H40</f>
        <v>83435.103044999996</v>
      </c>
      <c r="M40" s="20"/>
    </row>
    <row r="41" spans="1:14">
      <c r="A41" s="46">
        <v>45877</v>
      </c>
      <c r="B41" s="14" t="s">
        <v>2</v>
      </c>
      <c r="C41" s="15">
        <f>C40</f>
        <v>3000</v>
      </c>
      <c r="D41" s="24">
        <v>31</v>
      </c>
      <c r="E41" s="16">
        <f>C41*D41</f>
        <v>93000</v>
      </c>
      <c r="F41" s="25">
        <f>E41*0.002</f>
        <v>186</v>
      </c>
      <c r="G41" s="24">
        <f>E41*0.000068</f>
        <v>6.3239999999999998</v>
      </c>
      <c r="H41" s="24">
        <f>E41*0.00001</f>
        <v>0.93</v>
      </c>
      <c r="I41" s="24">
        <f>(F41+G41+H41)*0.07</f>
        <v>13.527780000000003</v>
      </c>
      <c r="J41" s="24">
        <f>E41-F41-G41-H41-I41</f>
        <v>92793.21822000001</v>
      </c>
    </row>
    <row r="42" spans="1:14">
      <c r="A42" s="46"/>
      <c r="B42" s="28">
        <f>J42/J40</f>
        <v>0.11216040771176126</v>
      </c>
      <c r="C42" s="15"/>
      <c r="D42" s="16"/>
      <c r="E42" s="17">
        <f>E41-E40</f>
        <v>9750</v>
      </c>
      <c r="F42" s="17"/>
      <c r="G42" s="17"/>
      <c r="H42" s="17"/>
      <c r="I42" s="17"/>
      <c r="J42" s="17">
        <f>J41-J40</f>
        <v>9358.1151750000136</v>
      </c>
    </row>
    <row r="43" spans="1:14">
      <c r="A43" s="46">
        <v>45887</v>
      </c>
      <c r="B43" s="14" t="s">
        <v>0</v>
      </c>
      <c r="C43" s="15">
        <v>3000</v>
      </c>
      <c r="D43" s="16">
        <v>28</v>
      </c>
      <c r="E43" s="17">
        <f>C43*D43</f>
        <v>84000</v>
      </c>
      <c r="F43" s="17">
        <f>E43*0.002</f>
        <v>168</v>
      </c>
      <c r="G43" s="17">
        <f>E43*0.000068</f>
        <v>5.7119999999999997</v>
      </c>
      <c r="H43" s="17">
        <f>E43*0.00001</f>
        <v>0.84000000000000008</v>
      </c>
      <c r="I43" s="17">
        <f>(F43+G43+H43)*0.07</f>
        <v>12.218640000000001</v>
      </c>
      <c r="J43" s="17">
        <f>E43+F43+I43+G43+H43</f>
        <v>84186.770640000002</v>
      </c>
    </row>
    <row r="44" spans="1:14">
      <c r="A44" s="46">
        <v>45877</v>
      </c>
      <c r="B44" s="14" t="s">
        <v>2</v>
      </c>
      <c r="C44" s="15">
        <f>C43</f>
        <v>3000</v>
      </c>
      <c r="D44" s="24">
        <v>31</v>
      </c>
      <c r="E44" s="16">
        <f>C44*D44</f>
        <v>93000</v>
      </c>
      <c r="F44" s="25">
        <f>E44*0.002</f>
        <v>186</v>
      </c>
      <c r="G44" s="24">
        <f>E44*0.000068</f>
        <v>6.3239999999999998</v>
      </c>
      <c r="H44" s="24">
        <f>E44*0.00001</f>
        <v>0.93</v>
      </c>
      <c r="I44" s="24">
        <f>(F44+G44+H44)*0.07</f>
        <v>13.527780000000003</v>
      </c>
      <c r="J44" s="24">
        <f>E44-F44-G44-H44-I44</f>
        <v>92793.21822000001</v>
      </c>
    </row>
    <row r="45" spans="1:14">
      <c r="A45" s="46"/>
      <c r="B45" s="28">
        <f>J45/J43</f>
        <v>0.1022304040714776</v>
      </c>
      <c r="C45" s="15"/>
      <c r="D45" s="16"/>
      <c r="E45" s="17">
        <f>E44-E43</f>
        <v>9000</v>
      </c>
      <c r="F45" s="17"/>
      <c r="G45" s="17"/>
      <c r="H45" s="17"/>
      <c r="I45" s="17"/>
      <c r="J45" s="17">
        <f>J44-J43</f>
        <v>8606.4475800000073</v>
      </c>
    </row>
    <row r="46" spans="1:14">
      <c r="A46" s="46">
        <v>45936</v>
      </c>
      <c r="B46" s="14" t="s">
        <v>0</v>
      </c>
      <c r="C46" s="15">
        <v>3000</v>
      </c>
      <c r="D46" s="16">
        <v>26</v>
      </c>
      <c r="E46" s="17">
        <f>C46*D46</f>
        <v>78000</v>
      </c>
      <c r="F46" s="17">
        <f>E46*0.002</f>
        <v>156</v>
      </c>
      <c r="G46" s="17">
        <f>E46*0.000068</f>
        <v>5.3040000000000003</v>
      </c>
      <c r="H46" s="17">
        <f>E46*0.00001</f>
        <v>0.78</v>
      </c>
      <c r="I46" s="17">
        <f>(F46+G46+H46)*0.07</f>
        <v>11.345880000000001</v>
      </c>
      <c r="J46" s="17">
        <f>E46+F46+I46+G46+H46</f>
        <v>78173.429879999996</v>
      </c>
    </row>
    <row r="47" spans="1:14">
      <c r="A47" s="46">
        <v>45937</v>
      </c>
      <c r="B47" s="14" t="s">
        <v>2</v>
      </c>
      <c r="C47" s="15">
        <f>C46</f>
        <v>3000</v>
      </c>
      <c r="D47" s="24">
        <v>26.5</v>
      </c>
      <c r="E47" s="16">
        <f>C47*D47</f>
        <v>79500</v>
      </c>
      <c r="F47" s="25">
        <f>E47*0.002</f>
        <v>159</v>
      </c>
      <c r="G47" s="24">
        <f>E47*0.000068</f>
        <v>5.4059999999999997</v>
      </c>
      <c r="H47" s="24">
        <f>E47*0.00001</f>
        <v>0.79500000000000004</v>
      </c>
      <c r="I47" s="24">
        <f>(F47+G47+H47)*0.07</f>
        <v>11.564070000000001</v>
      </c>
      <c r="J47" s="24">
        <f>E47-F47-G47-H47-I47</f>
        <v>79323.234930000006</v>
      </c>
    </row>
    <row r="48" spans="1:14">
      <c r="A48" s="46"/>
      <c r="B48" s="28">
        <f>J48/J46</f>
        <v>1.4708386874735014E-2</v>
      </c>
      <c r="C48" s="15"/>
      <c r="D48" s="16"/>
      <c r="E48" s="17">
        <f>E47-E46</f>
        <v>1500</v>
      </c>
      <c r="F48" s="17"/>
      <c r="G48" s="17"/>
      <c r="H48" s="17"/>
      <c r="I48" s="17"/>
      <c r="J48" s="17">
        <f>J47-J46</f>
        <v>1149.8050500000099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27</v>
      </c>
    </row>
    <row r="2" spans="1:13" s="12" customFormat="1">
      <c r="A2" s="36">
        <v>44459</v>
      </c>
      <c r="B2" s="14" t="s">
        <v>0</v>
      </c>
      <c r="C2" s="15">
        <v>300</v>
      </c>
      <c r="D2" s="16">
        <v>410</v>
      </c>
      <c r="E2" s="17">
        <f>C2*D2</f>
        <v>123000</v>
      </c>
      <c r="F2" s="17">
        <f>E2*0.002</f>
        <v>246</v>
      </c>
      <c r="G2" s="17">
        <f>E2*0.00006</f>
        <v>7.38</v>
      </c>
      <c r="H2" s="17">
        <f>E2*0.00001</f>
        <v>1.2300000000000002</v>
      </c>
      <c r="I2" s="17">
        <f>(F2+G2+H2)*0.07</f>
        <v>17.822700000000001</v>
      </c>
      <c r="J2" s="17">
        <f>E2+F2+I2+G2+H2</f>
        <v>123272.4327</v>
      </c>
      <c r="K2" s="27"/>
      <c r="L2" s="16"/>
      <c r="M2" s="28"/>
    </row>
    <row r="3" spans="1:13" s="12" customFormat="1">
      <c r="A3" s="36">
        <v>44469</v>
      </c>
      <c r="B3" s="14" t="s">
        <v>0</v>
      </c>
      <c r="C3" s="15">
        <v>300</v>
      </c>
      <c r="D3" s="16">
        <v>400</v>
      </c>
      <c r="E3" s="17">
        <f>C3*D3</f>
        <v>120000</v>
      </c>
      <c r="F3" s="17">
        <f>E3*0.002</f>
        <v>240</v>
      </c>
      <c r="G3" s="17">
        <f>E3*0.00006</f>
        <v>7.2</v>
      </c>
      <c r="H3" s="17">
        <f>E3*0.00001</f>
        <v>1.2000000000000002</v>
      </c>
      <c r="I3" s="17">
        <f>(F3+G3+H3)*0.07</f>
        <v>17.388000000000002</v>
      </c>
      <c r="J3" s="17">
        <f>E3+F3+I3+G3+H3</f>
        <v>120265.788</v>
      </c>
      <c r="K3" s="30"/>
      <c r="L3" s="10"/>
      <c r="M3" s="11"/>
    </row>
    <row r="4" spans="1:13">
      <c r="A4" s="66"/>
      <c r="B4" s="6">
        <f>(D3-D2)/D2</f>
        <v>-2.4390243902439025E-2</v>
      </c>
      <c r="C4" s="5">
        <f>SUM(C2:C3)</f>
        <v>600</v>
      </c>
      <c r="D4" s="67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3"/>
      <c r="M4" s="20"/>
    </row>
    <row r="5" spans="1:13" s="12" customFormat="1">
      <c r="A5" s="36">
        <v>44579</v>
      </c>
      <c r="B5" s="14" t="s">
        <v>0</v>
      </c>
      <c r="C5" s="15">
        <v>300</v>
      </c>
      <c r="D5" s="16">
        <v>384</v>
      </c>
      <c r="E5" s="17">
        <f>C5*D5</f>
        <v>115200</v>
      </c>
      <c r="F5" s="17">
        <f>E5*0.002</f>
        <v>230.4</v>
      </c>
      <c r="G5" s="17">
        <f>E5*0.00006</f>
        <v>6.9119999999999999</v>
      </c>
      <c r="H5" s="17">
        <f>E5*0.00001</f>
        <v>1.1520000000000001</v>
      </c>
      <c r="I5" s="17">
        <f>(F5+G5+H5)*0.07</f>
        <v>16.69248</v>
      </c>
      <c r="J5" s="17">
        <f>E5+F5+I5+G5+H5</f>
        <v>115455.15647999999</v>
      </c>
      <c r="K5" s="30"/>
      <c r="L5" s="10"/>
      <c r="M5" s="11"/>
    </row>
    <row r="6" spans="1:13">
      <c r="A6" s="66"/>
      <c r="B6" s="6">
        <f>(D5-D4)/D4</f>
        <v>-5.185185185185185E-2</v>
      </c>
      <c r="C6" s="5">
        <f>SUM(C4:C5)</f>
        <v>900</v>
      </c>
      <c r="D6" s="67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3"/>
      <c r="M6" s="20"/>
    </row>
    <row r="7" spans="1:13">
      <c r="A7" s="63">
        <v>44579</v>
      </c>
      <c r="B7" s="12" t="s">
        <v>0</v>
      </c>
      <c r="C7" s="9">
        <v>300</v>
      </c>
      <c r="D7" s="10">
        <v>207</v>
      </c>
      <c r="E7" s="19">
        <f>C7*D7</f>
        <v>62100</v>
      </c>
      <c r="F7" s="19">
        <f>E7*0.002</f>
        <v>124.2</v>
      </c>
      <c r="G7" s="19">
        <f>E7*0.00006</f>
        <v>3.726</v>
      </c>
      <c r="H7" s="19">
        <f>E7*0.00001</f>
        <v>0.621</v>
      </c>
      <c r="I7" s="19">
        <f>(F7+G7+H7)*0.07</f>
        <v>8.9982900000000008</v>
      </c>
      <c r="J7" s="19">
        <f>E7+F7+I7+G7+H7</f>
        <v>62237.545290000002</v>
      </c>
    </row>
    <row r="8" spans="1:13">
      <c r="B8" s="23">
        <f>(D7-D6)/D6</f>
        <v>-0.47989949748743721</v>
      </c>
      <c r="C8" s="21">
        <f>SUM(C6:C7)</f>
        <v>1200</v>
      </c>
      <c r="D8" s="64">
        <f>E8/C8</f>
        <v>350.25</v>
      </c>
      <c r="E8" s="21">
        <f t="shared" ref="E8:J8" si="2">SUM(E6:E7)</f>
        <v>420300</v>
      </c>
      <c r="F8" s="21">
        <f t="shared" si="2"/>
        <v>840.6</v>
      </c>
      <c r="G8" s="21">
        <f t="shared" si="2"/>
        <v>25.218</v>
      </c>
      <c r="H8" s="21">
        <f t="shared" si="2"/>
        <v>4.2030000000000012</v>
      </c>
      <c r="I8" s="21">
        <f t="shared" si="2"/>
        <v>60.901470000000003</v>
      </c>
      <c r="J8" s="21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5" customWidth="1"/>
    <col min="2" max="3" width="7.44140625" style="20" bestFit="1" customWidth="1"/>
    <col min="4" max="4" width="7.6640625" style="6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28</v>
      </c>
    </row>
    <row r="2" spans="1:13" s="12" customFormat="1">
      <c r="A2" s="36">
        <v>44649</v>
      </c>
      <c r="B2" s="14" t="s">
        <v>0</v>
      </c>
      <c r="C2" s="15">
        <v>30000</v>
      </c>
      <c r="D2" s="37">
        <v>4.8</v>
      </c>
      <c r="E2" s="17">
        <f>C2*D2</f>
        <v>144000</v>
      </c>
      <c r="F2" s="17">
        <f>E2*0.002</f>
        <v>288</v>
      </c>
      <c r="G2" s="17">
        <f>E2*0.00006</f>
        <v>8.64</v>
      </c>
      <c r="H2" s="17">
        <f>E2*0.00001</f>
        <v>1.4400000000000002</v>
      </c>
      <c r="I2" s="17">
        <f>(F2+G2+H2)*0.07</f>
        <v>20.865600000000001</v>
      </c>
      <c r="J2" s="17">
        <f>E2+F2+I2+G2+H2</f>
        <v>144318.94560000001</v>
      </c>
      <c r="K2" s="27"/>
      <c r="L2" s="16"/>
      <c r="M2" s="28"/>
    </row>
    <row r="3" spans="1:13" s="12" customFormat="1">
      <c r="A3" s="36">
        <v>44656</v>
      </c>
      <c r="B3" s="14" t="s">
        <v>0</v>
      </c>
      <c r="C3" s="15">
        <v>15000</v>
      </c>
      <c r="D3" s="37">
        <v>4.8</v>
      </c>
      <c r="E3" s="17">
        <f>C3*D3</f>
        <v>72000</v>
      </c>
      <c r="F3" s="17">
        <f>E3*0.002</f>
        <v>144</v>
      </c>
      <c r="G3" s="17">
        <f>E3*0.00006</f>
        <v>4.32</v>
      </c>
      <c r="H3" s="17">
        <f>E3*0.00001</f>
        <v>0.72000000000000008</v>
      </c>
      <c r="I3" s="17">
        <f>(F3+G3+H3)*0.07</f>
        <v>10.4328</v>
      </c>
      <c r="J3" s="17">
        <f>E3+F3+I3+G3+H3</f>
        <v>72159.472800000003</v>
      </c>
      <c r="K3" s="30"/>
      <c r="L3" s="10"/>
      <c r="M3" s="11"/>
    </row>
    <row r="4" spans="1:13">
      <c r="A4" s="66"/>
      <c r="B4" s="6">
        <f>(D3-D2)/D2</f>
        <v>0</v>
      </c>
      <c r="C4" s="5">
        <f>SUM(C2:C3)</f>
        <v>45000</v>
      </c>
      <c r="D4" s="62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3"/>
      <c r="M4" s="20"/>
    </row>
    <row r="5" spans="1:13">
      <c r="A5" s="36">
        <v>44676</v>
      </c>
      <c r="B5" s="14" t="s">
        <v>0</v>
      </c>
      <c r="C5" s="15">
        <v>15000</v>
      </c>
      <c r="D5" s="37">
        <v>4.4000000000000004</v>
      </c>
      <c r="E5" s="17">
        <f>C5*D5</f>
        <v>66000</v>
      </c>
      <c r="F5" s="17">
        <f>E5*0.002</f>
        <v>132</v>
      </c>
      <c r="G5" s="17">
        <f>E5*0.00006</f>
        <v>3.96</v>
      </c>
      <c r="H5" s="17">
        <f>E5*0.00001</f>
        <v>0.66</v>
      </c>
      <c r="I5" s="17">
        <f>(F5+G5+H5)*0.07</f>
        <v>9.5634000000000015</v>
      </c>
      <c r="J5" s="17">
        <f>E5+F5+I5+G5+H5</f>
        <v>66146.183400000009</v>
      </c>
    </row>
    <row r="6" spans="1:13">
      <c r="A6" s="66"/>
      <c r="B6" s="6">
        <f>(D5-D4)/D4</f>
        <v>-8.3333333333333232E-2</v>
      </c>
      <c r="C6" s="5">
        <f>SUM(C4:C5)</f>
        <v>60000</v>
      </c>
      <c r="D6" s="62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6">
        <v>44684</v>
      </c>
      <c r="B7" s="14" t="s">
        <v>0</v>
      </c>
      <c r="C7" s="15">
        <v>15000</v>
      </c>
      <c r="D7" s="37">
        <v>4.4000000000000004</v>
      </c>
      <c r="E7" s="17">
        <f>C7*D7</f>
        <v>66000</v>
      </c>
      <c r="F7" s="17">
        <f>E7*0.002</f>
        <v>132</v>
      </c>
      <c r="G7" s="17">
        <f>E7*0.00006</f>
        <v>3.96</v>
      </c>
      <c r="H7" s="17">
        <f>E7*0.00001</f>
        <v>0.66</v>
      </c>
      <c r="I7" s="17">
        <f>(F7+G7+H7)*0.07</f>
        <v>9.5634000000000015</v>
      </c>
      <c r="J7" s="17">
        <f>E7+F7+I7+G7+H7</f>
        <v>66146.183400000009</v>
      </c>
    </row>
    <row r="8" spans="1:13">
      <c r="A8" s="66"/>
      <c r="B8" s="6">
        <f>(D7-D6)/D6</f>
        <v>-6.3829787234042507E-2</v>
      </c>
      <c r="C8" s="5">
        <f>SUM(C6:C7)</f>
        <v>75000</v>
      </c>
      <c r="D8" s="62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6">
        <v>44690</v>
      </c>
      <c r="B9" s="14" t="s">
        <v>0</v>
      </c>
      <c r="C9" s="15">
        <v>15000</v>
      </c>
      <c r="D9" s="37">
        <v>4.28</v>
      </c>
      <c r="E9" s="17">
        <f>C9*D9</f>
        <v>64200.000000000007</v>
      </c>
      <c r="F9" s="17">
        <f>E9*0.002</f>
        <v>128.4</v>
      </c>
      <c r="G9" s="17">
        <f>E9*0.00006</f>
        <v>3.8520000000000003</v>
      </c>
      <c r="H9" s="17">
        <f>E9*0.00001</f>
        <v>0.64200000000000013</v>
      </c>
      <c r="I9" s="17">
        <f>(F9+G9+H9)*0.07</f>
        <v>9.3025800000000007</v>
      </c>
      <c r="J9" s="17">
        <f>E9+F9+I9+G9+H9</f>
        <v>64342.196580000011</v>
      </c>
    </row>
    <row r="10" spans="1:13">
      <c r="A10" s="66"/>
      <c r="B10" s="6">
        <f>(D9-D8)/D8</f>
        <v>-7.7586206896551602E-2</v>
      </c>
      <c r="C10" s="5">
        <f>SUM(C8:C9)</f>
        <v>90000</v>
      </c>
      <c r="D10" s="62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6">
        <v>44693</v>
      </c>
      <c r="B11" s="14" t="s">
        <v>0</v>
      </c>
      <c r="C11" s="15">
        <v>15000</v>
      </c>
      <c r="D11" s="37">
        <v>3.88</v>
      </c>
      <c r="E11" s="17">
        <f>C11*D11</f>
        <v>58200</v>
      </c>
      <c r="F11" s="17">
        <f>E11*0.002</f>
        <v>116.4</v>
      </c>
      <c r="G11" s="17">
        <f>E11*0.00006</f>
        <v>3.492</v>
      </c>
      <c r="H11" s="17">
        <f>E11*0.00001</f>
        <v>0.58200000000000007</v>
      </c>
      <c r="I11" s="17">
        <f>(F11+G11+H11)*0.07</f>
        <v>8.4331800000000019</v>
      </c>
      <c r="J11" s="17">
        <f>E11+F11+I11+G11+H11</f>
        <v>58328.907180000002</v>
      </c>
    </row>
    <row r="12" spans="1:13">
      <c r="A12" s="66"/>
      <c r="B12" s="6">
        <f>(D11-D10)/D10</f>
        <v>-0.15283842794759828</v>
      </c>
      <c r="C12" s="5">
        <f>SUM(C10:C11)</f>
        <v>105000</v>
      </c>
      <c r="D12" s="62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3">
        <v>44693</v>
      </c>
      <c r="B13" s="12" t="s">
        <v>0</v>
      </c>
      <c r="C13" s="9">
        <v>15000</v>
      </c>
      <c r="D13" s="60">
        <v>1.44</v>
      </c>
      <c r="E13" s="19">
        <f>C13*D13</f>
        <v>21600</v>
      </c>
      <c r="F13" s="19">
        <f>E13*0.002</f>
        <v>43.2</v>
      </c>
      <c r="G13" s="19">
        <f>E13*0.00006</f>
        <v>1.296</v>
      </c>
      <c r="H13" s="19">
        <f>E13*0.00001</f>
        <v>0.21600000000000003</v>
      </c>
      <c r="I13" s="19">
        <f>(F13+G13+H13)*0.07</f>
        <v>3.1298400000000006</v>
      </c>
      <c r="J13" s="19">
        <f>E13+F13+I13+G13+H13</f>
        <v>21647.841840000001</v>
      </c>
    </row>
    <row r="14" spans="1:13">
      <c r="B14" s="23">
        <f>(D13-D12)/D12</f>
        <v>-0.6785714285714286</v>
      </c>
      <c r="C14" s="21">
        <f>SUM(C12:C13)</f>
        <v>120000</v>
      </c>
      <c r="D14" s="61">
        <f>E14/C14</f>
        <v>4.0999999999999996</v>
      </c>
      <c r="E14" s="21">
        <f t="shared" ref="E14:J14" si="5">SUM(E12:E13)</f>
        <v>492000</v>
      </c>
      <c r="F14" s="21">
        <f t="shared" si="5"/>
        <v>984</v>
      </c>
      <c r="G14" s="21">
        <f t="shared" si="5"/>
        <v>29.520000000000003</v>
      </c>
      <c r="H14" s="21">
        <f t="shared" si="5"/>
        <v>4.9200000000000008</v>
      </c>
      <c r="I14" s="21">
        <f t="shared" si="5"/>
        <v>71.290800000000004</v>
      </c>
      <c r="J14" s="21">
        <f t="shared" si="5"/>
        <v>493089.73080000002</v>
      </c>
    </row>
    <row r="15" spans="1:13">
      <c r="A15" s="63">
        <v>44693</v>
      </c>
      <c r="B15" s="12" t="s">
        <v>0</v>
      </c>
      <c r="C15" s="9">
        <v>10000</v>
      </c>
      <c r="D15" s="60">
        <v>1.4</v>
      </c>
      <c r="E15" s="19">
        <f>C15*D15</f>
        <v>14000</v>
      </c>
      <c r="F15" s="19">
        <f>E15*0.002</f>
        <v>28</v>
      </c>
      <c r="G15" s="19">
        <f>E15*0.00006</f>
        <v>0.84</v>
      </c>
      <c r="H15" s="19">
        <f>E15*0.00001</f>
        <v>0.14000000000000001</v>
      </c>
      <c r="I15" s="19">
        <f>(F15+G15+H15)*0.07</f>
        <v>2.0286000000000004</v>
      </c>
      <c r="J15" s="19">
        <f>E15+F15+I15+G15+H15</f>
        <v>14031.008599999999</v>
      </c>
    </row>
    <row r="16" spans="1:13">
      <c r="B16" s="23">
        <f>(D15-D14)/D14</f>
        <v>-0.65853658536585369</v>
      </c>
      <c r="C16" s="21">
        <f>SUM(C14:C15)</f>
        <v>130000</v>
      </c>
      <c r="D16" s="61">
        <f>E16/C16</f>
        <v>3.8923076923076922</v>
      </c>
      <c r="E16" s="21">
        <f t="shared" ref="E16:J16" si="6">SUM(E14:E15)</f>
        <v>506000</v>
      </c>
      <c r="F16" s="21">
        <f t="shared" si="6"/>
        <v>1012</v>
      </c>
      <c r="G16" s="21">
        <f t="shared" si="6"/>
        <v>30.360000000000003</v>
      </c>
      <c r="H16" s="21">
        <f t="shared" si="6"/>
        <v>5.0600000000000005</v>
      </c>
      <c r="I16" s="21">
        <f t="shared" si="6"/>
        <v>73.319400000000002</v>
      </c>
      <c r="J16" s="21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12"/>
  <sheetViews>
    <sheetView workbookViewId="0">
      <selection activeCell="A10" sqref="A10:J12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29</v>
      </c>
    </row>
    <row r="2" spans="1:13" s="12" customFormat="1">
      <c r="A2" s="36">
        <v>44945</v>
      </c>
      <c r="B2" s="14" t="s">
        <v>0</v>
      </c>
      <c r="C2" s="15">
        <v>3600</v>
      </c>
      <c r="D2" s="16">
        <v>28</v>
      </c>
      <c r="E2" s="17">
        <f>C2*D2</f>
        <v>100800</v>
      </c>
      <c r="F2" s="17">
        <f>E2*0.002</f>
        <v>201.6</v>
      </c>
      <c r="G2" s="17">
        <f>E2*0.00006</f>
        <v>6.048</v>
      </c>
      <c r="H2" s="17">
        <f>E2*0.00001</f>
        <v>1.008</v>
      </c>
      <c r="I2" s="17">
        <f>(F2+G2+H2)*0.07</f>
        <v>14.605920000000001</v>
      </c>
      <c r="J2" s="17">
        <f>E2+F2+I2+G2+H2</f>
        <v>101023.26192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21</v>
      </c>
      <c r="E3" s="17">
        <f>C3*D3</f>
        <v>25200</v>
      </c>
      <c r="F3" s="17">
        <f>E3*0.002</f>
        <v>50.4</v>
      </c>
      <c r="G3" s="17">
        <f>E3*0.00006</f>
        <v>1.512</v>
      </c>
      <c r="H3" s="17">
        <f>E3*0.00001</f>
        <v>0.252</v>
      </c>
      <c r="I3" s="17">
        <f>(F3+G3+H3)*0.07</f>
        <v>3.6514800000000003</v>
      </c>
      <c r="J3" s="17">
        <f>E3+F3+I3+G3+H3</f>
        <v>25255.815480000001</v>
      </c>
    </row>
    <row r="4" spans="1:13" s="1" customFormat="1">
      <c r="A4" s="46"/>
      <c r="B4" s="28">
        <f>(D3-D2)/D2</f>
        <v>-0.25</v>
      </c>
      <c r="C4" s="15">
        <f>SUM(C2:C3)</f>
        <v>4800</v>
      </c>
      <c r="D4" s="16">
        <f>E4/C4</f>
        <v>26.25</v>
      </c>
      <c r="E4" s="15">
        <f t="shared" ref="E4:J4" si="0">SUM(E2:E3)</f>
        <v>126000</v>
      </c>
      <c r="F4" s="15">
        <f t="shared" si="0"/>
        <v>252</v>
      </c>
      <c r="G4" s="15">
        <f t="shared" si="0"/>
        <v>7.5600000000000005</v>
      </c>
      <c r="H4" s="15">
        <f t="shared" si="0"/>
        <v>1.26</v>
      </c>
      <c r="I4" s="15">
        <f t="shared" si="0"/>
        <v>18.257400000000001</v>
      </c>
      <c r="J4" s="15">
        <f t="shared" si="0"/>
        <v>126279.07740000001</v>
      </c>
    </row>
    <row r="5" spans="1:13" s="1" customFormat="1">
      <c r="A5" s="46">
        <v>44676</v>
      </c>
      <c r="B5" s="14" t="s">
        <v>0</v>
      </c>
      <c r="C5" s="15">
        <v>1200</v>
      </c>
      <c r="D5" s="38">
        <v>19</v>
      </c>
      <c r="E5" s="17">
        <f>C5*D5</f>
        <v>22800</v>
      </c>
      <c r="F5" s="17">
        <f>E5*0.002</f>
        <v>45.6</v>
      </c>
      <c r="G5" s="17">
        <f>E5*0.00006</f>
        <v>1.3680000000000001</v>
      </c>
      <c r="H5" s="17">
        <f>E5*0.00001</f>
        <v>0.22800000000000001</v>
      </c>
      <c r="I5" s="17">
        <f>(F5+G5+H5)*0.07</f>
        <v>3.3037200000000007</v>
      </c>
      <c r="J5" s="17">
        <f>E5+F5+I5+G5+H5</f>
        <v>22850.499719999996</v>
      </c>
    </row>
    <row r="6" spans="1:13" s="1" customFormat="1">
      <c r="A6" s="46"/>
      <c r="B6" s="28">
        <f>(D5-D4)/D4</f>
        <v>-0.27619047619047621</v>
      </c>
      <c r="C6" s="15">
        <f>SUM(C4:C5)</f>
        <v>6000</v>
      </c>
      <c r="D6" s="16">
        <f>E6/C6</f>
        <v>24.8</v>
      </c>
      <c r="E6" s="15">
        <f t="shared" ref="E6:J6" si="1">SUM(E4:E5)</f>
        <v>148800</v>
      </c>
      <c r="F6" s="15">
        <f t="shared" si="1"/>
        <v>297.60000000000002</v>
      </c>
      <c r="G6" s="15">
        <f t="shared" si="1"/>
        <v>8.9280000000000008</v>
      </c>
      <c r="H6" s="15">
        <f t="shared" si="1"/>
        <v>1.488</v>
      </c>
      <c r="I6" s="15">
        <f t="shared" si="1"/>
        <v>21.561120000000003</v>
      </c>
      <c r="J6" s="15">
        <f t="shared" si="1"/>
        <v>149129.57712</v>
      </c>
    </row>
    <row r="7" spans="1:13" s="1" customFormat="1">
      <c r="A7" s="52">
        <v>44676</v>
      </c>
      <c r="B7" s="12" t="s">
        <v>0</v>
      </c>
      <c r="C7" s="9">
        <v>3000</v>
      </c>
      <c r="D7" s="43">
        <v>5</v>
      </c>
      <c r="E7" s="19">
        <f>C7*D7</f>
        <v>15000</v>
      </c>
      <c r="F7" s="19">
        <f>E7*0.002</f>
        <v>30</v>
      </c>
      <c r="G7" s="19">
        <f>E7*0.00006</f>
        <v>0.9</v>
      </c>
      <c r="H7" s="19">
        <f>E7*0.00001</f>
        <v>0.15000000000000002</v>
      </c>
      <c r="I7" s="19">
        <f>(F7+G7+H7)*0.07</f>
        <v>2.1735000000000002</v>
      </c>
      <c r="J7" s="19">
        <f>E7+F7+I7+G7+H7</f>
        <v>15033.2235</v>
      </c>
    </row>
    <row r="8" spans="1:13" s="1" customFormat="1">
      <c r="A8" s="52"/>
      <c r="B8" s="11">
        <f>(D7-D6)/D6</f>
        <v>-0.79838709677419351</v>
      </c>
      <c r="C8" s="9">
        <f>SUM(C6:C7)</f>
        <v>9000</v>
      </c>
      <c r="D8" s="60">
        <f>E8/C8</f>
        <v>18.2</v>
      </c>
      <c r="E8" s="9">
        <f t="shared" ref="E8:J8" si="2">SUM(E6:E7)</f>
        <v>163800</v>
      </c>
      <c r="F8" s="9">
        <f t="shared" si="2"/>
        <v>327.60000000000002</v>
      </c>
      <c r="G8" s="9">
        <f t="shared" si="2"/>
        <v>9.8280000000000012</v>
      </c>
      <c r="H8" s="9">
        <f t="shared" si="2"/>
        <v>1.6379999999999999</v>
      </c>
      <c r="I8" s="9">
        <f t="shared" si="2"/>
        <v>23.734620000000003</v>
      </c>
      <c r="J8" s="9">
        <f t="shared" si="2"/>
        <v>164162.80061999999</v>
      </c>
    </row>
    <row r="10" spans="1:13">
      <c r="A10" s="52">
        <v>45887</v>
      </c>
      <c r="B10" s="12" t="s">
        <v>0</v>
      </c>
      <c r="C10" s="9">
        <v>3000</v>
      </c>
      <c r="D10" s="10">
        <v>7.5</v>
      </c>
      <c r="E10" s="19">
        <f>C10*D10</f>
        <v>22500</v>
      </c>
      <c r="F10" s="19">
        <f>E10*0.002</f>
        <v>45</v>
      </c>
      <c r="G10" s="19">
        <f>E10*0.000068</f>
        <v>1.53</v>
      </c>
      <c r="H10" s="19">
        <f>E10*0.00001</f>
        <v>0.22500000000000001</v>
      </c>
      <c r="I10" s="19">
        <f>(F10+G10+H10)*0.07</f>
        <v>3.2728500000000005</v>
      </c>
      <c r="J10" s="19">
        <f>E10+F10+I10+G10+H10</f>
        <v>22550.027849999999</v>
      </c>
    </row>
    <row r="11" spans="1:13">
      <c r="A11" s="52">
        <v>45877</v>
      </c>
      <c r="B11" s="12" t="s">
        <v>2</v>
      </c>
      <c r="C11" s="9">
        <f>C10</f>
        <v>3000</v>
      </c>
      <c r="D11" s="32">
        <v>7.7</v>
      </c>
      <c r="E11" s="10">
        <f>C11*D11</f>
        <v>23100</v>
      </c>
      <c r="F11" s="33">
        <f>E11*0.002</f>
        <v>46.2</v>
      </c>
      <c r="G11" s="32">
        <f>E11*0.000068</f>
        <v>1.5708</v>
      </c>
      <c r="H11" s="32">
        <f>E11*0.00001</f>
        <v>0.23100000000000001</v>
      </c>
      <c r="I11" s="32">
        <f>(F11+G11+H11)*0.07</f>
        <v>3.3601260000000006</v>
      </c>
      <c r="J11" s="32">
        <f>E11-F11-G11-H11-I11</f>
        <v>23048.638073999999</v>
      </c>
    </row>
    <row r="12" spans="1:13">
      <c r="A12" s="52"/>
      <c r="B12" s="11">
        <f>J12/J10</f>
        <v>2.2111290829292703E-2</v>
      </c>
      <c r="C12" s="9"/>
      <c r="D12" s="10"/>
      <c r="E12" s="19">
        <f>E11-E10</f>
        <v>600</v>
      </c>
      <c r="F12" s="19"/>
      <c r="G12" s="19"/>
      <c r="H12" s="19"/>
      <c r="I12" s="19"/>
      <c r="J12" s="19">
        <f>J11-J10</f>
        <v>498.61022400000002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30</v>
      </c>
    </row>
    <row r="2" spans="1:13" s="1" customFormat="1">
      <c r="A2" s="46">
        <v>44356</v>
      </c>
      <c r="B2" s="14" t="s">
        <v>0</v>
      </c>
      <c r="C2" s="15">
        <v>4000</v>
      </c>
      <c r="D2" s="38">
        <v>25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</row>
    <row r="3" spans="1:13">
      <c r="A3" s="13">
        <v>44283</v>
      </c>
      <c r="B3" s="14" t="s">
        <v>0</v>
      </c>
      <c r="C3" s="15">
        <v>2000</v>
      </c>
      <c r="D3" s="16">
        <v>23.5</v>
      </c>
      <c r="E3" s="17">
        <f>C3*D3</f>
        <v>47000</v>
      </c>
      <c r="F3" s="17">
        <f>E3*0.002</f>
        <v>94</v>
      </c>
      <c r="G3" s="17">
        <f>E3*0.000068</f>
        <v>3.1960000000000002</v>
      </c>
      <c r="H3" s="17">
        <f>E3*0.00001</f>
        <v>0.47000000000000003</v>
      </c>
      <c r="I3" s="17">
        <f>(F3+G3+H3)*0.07</f>
        <v>6.8366200000000008</v>
      </c>
      <c r="J3" s="17">
        <f>E3+F3+I3+G3+H3</f>
        <v>47104.502620000007</v>
      </c>
      <c r="M3" s="20"/>
    </row>
    <row r="4" spans="1:13">
      <c r="A4" s="39"/>
      <c r="B4" s="6">
        <f>(D3-D2)/D2</f>
        <v>-0.06</v>
      </c>
      <c r="C4" s="5">
        <f>SUM(C2:C3)</f>
        <v>6000</v>
      </c>
      <c r="D4" s="62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2"/>
      <c r="L4" s="23"/>
      <c r="M4" s="20"/>
    </row>
    <row r="5" spans="1:13">
      <c r="A5" s="13">
        <v>44523</v>
      </c>
      <c r="B5" s="14" t="s">
        <v>1</v>
      </c>
      <c r="C5" s="15">
        <v>3000</v>
      </c>
      <c r="D5" s="16">
        <v>24.5</v>
      </c>
      <c r="E5" s="17">
        <f t="shared" ref="E5:E10" si="1">C5*D5</f>
        <v>73500</v>
      </c>
      <c r="F5" s="17">
        <f t="shared" ref="F5:F10" si="2">E5*0.002</f>
        <v>147</v>
      </c>
      <c r="G5" s="17">
        <f t="shared" ref="G5:G10" si="3">E5*0.000068</f>
        <v>4.9980000000000002</v>
      </c>
      <c r="H5" s="17">
        <f t="shared" ref="H5:H10" si="4">E5*0.00001</f>
        <v>0.7350000000000001</v>
      </c>
      <c r="I5" s="17">
        <f t="shared" ref="I5:I10" si="5">(F5+G5+H5)*0.07</f>
        <v>10.691310000000001</v>
      </c>
      <c r="J5" s="17">
        <f t="shared" ref="J5:J10" si="6">E5+F5+I5+G5+H5</f>
        <v>73663.424310000002</v>
      </c>
      <c r="M5" s="20"/>
    </row>
    <row r="6" spans="1:13">
      <c r="A6" s="13">
        <v>44533</v>
      </c>
      <c r="B6" s="14" t="s">
        <v>1</v>
      </c>
      <c r="C6" s="15">
        <v>1500</v>
      </c>
      <c r="D6" s="16">
        <v>24.5</v>
      </c>
      <c r="E6" s="17">
        <f t="shared" si="1"/>
        <v>36750</v>
      </c>
      <c r="F6" s="17">
        <f t="shared" si="2"/>
        <v>73.5</v>
      </c>
      <c r="G6" s="17">
        <f t="shared" si="3"/>
        <v>2.4990000000000001</v>
      </c>
      <c r="H6" s="17">
        <f t="shared" si="4"/>
        <v>0.36750000000000005</v>
      </c>
      <c r="I6" s="17">
        <f t="shared" si="5"/>
        <v>5.3456550000000007</v>
      </c>
      <c r="J6" s="17">
        <f t="shared" si="6"/>
        <v>36831.712155000001</v>
      </c>
      <c r="M6" s="20"/>
    </row>
    <row r="7" spans="1:13">
      <c r="A7" s="13">
        <v>44537</v>
      </c>
      <c r="B7" s="14" t="s">
        <v>1</v>
      </c>
      <c r="C7" s="15">
        <v>0</v>
      </c>
      <c r="D7" s="16">
        <v>24.5</v>
      </c>
      <c r="E7" s="17">
        <f t="shared" si="1"/>
        <v>0</v>
      </c>
      <c r="F7" s="17">
        <f t="shared" si="2"/>
        <v>0</v>
      </c>
      <c r="G7" s="17">
        <f t="shared" si="3"/>
        <v>0</v>
      </c>
      <c r="H7" s="17">
        <f t="shared" si="4"/>
        <v>0</v>
      </c>
      <c r="I7" s="17">
        <f t="shared" si="5"/>
        <v>0</v>
      </c>
      <c r="J7" s="17">
        <f t="shared" si="6"/>
        <v>0</v>
      </c>
      <c r="M7" s="20"/>
    </row>
    <row r="8" spans="1:13" s="1" customFormat="1">
      <c r="A8" s="13">
        <v>44283</v>
      </c>
      <c r="B8" s="14" t="s">
        <v>0</v>
      </c>
      <c r="C8" s="15">
        <v>6000</v>
      </c>
      <c r="D8" s="16">
        <v>31.5</v>
      </c>
      <c r="E8" s="17">
        <f t="shared" si="1"/>
        <v>189000</v>
      </c>
      <c r="F8" s="17">
        <f t="shared" si="2"/>
        <v>378</v>
      </c>
      <c r="G8" s="17">
        <f t="shared" si="3"/>
        <v>12.852</v>
      </c>
      <c r="H8" s="17">
        <f t="shared" si="4"/>
        <v>1.8900000000000001</v>
      </c>
      <c r="I8" s="17">
        <f t="shared" si="5"/>
        <v>27.49194</v>
      </c>
      <c r="J8" s="17">
        <f t="shared" si="6"/>
        <v>189420.23394000003</v>
      </c>
    </row>
    <row r="9" spans="1:13">
      <c r="A9" s="13">
        <v>44574</v>
      </c>
      <c r="B9" s="14" t="s">
        <v>1</v>
      </c>
      <c r="C9" s="15">
        <v>4500</v>
      </c>
      <c r="D9" s="16">
        <v>31.5</v>
      </c>
      <c r="E9" s="17">
        <f t="shared" si="1"/>
        <v>141750</v>
      </c>
      <c r="F9" s="17">
        <f t="shared" si="2"/>
        <v>283.5</v>
      </c>
      <c r="G9" s="17">
        <f t="shared" si="3"/>
        <v>9.6389999999999993</v>
      </c>
      <c r="H9" s="17">
        <f t="shared" si="4"/>
        <v>1.4175000000000002</v>
      </c>
      <c r="I9" s="17">
        <f t="shared" si="5"/>
        <v>20.618955000000003</v>
      </c>
      <c r="J9" s="17">
        <f t="shared" si="6"/>
        <v>142065.17545500002</v>
      </c>
      <c r="M9" s="20"/>
    </row>
    <row r="10" spans="1:13">
      <c r="A10" s="13">
        <v>44593</v>
      </c>
      <c r="B10" s="14" t="s">
        <v>0</v>
      </c>
      <c r="C10" s="15">
        <v>4500</v>
      </c>
      <c r="D10" s="16">
        <v>29.5</v>
      </c>
      <c r="E10" s="17">
        <f t="shared" si="1"/>
        <v>132750</v>
      </c>
      <c r="F10" s="17">
        <f t="shared" si="2"/>
        <v>265.5</v>
      </c>
      <c r="G10" s="17">
        <f t="shared" si="3"/>
        <v>9.0269999999999992</v>
      </c>
      <c r="H10" s="17">
        <f t="shared" si="4"/>
        <v>1.3275000000000001</v>
      </c>
      <c r="I10" s="17">
        <f t="shared" si="5"/>
        <v>19.309815</v>
      </c>
      <c r="J10" s="17">
        <f t="shared" si="6"/>
        <v>133045.164315</v>
      </c>
      <c r="M10" s="20"/>
    </row>
    <row r="11" spans="1:13">
      <c r="A11" s="39"/>
      <c r="B11" s="6">
        <f>(D10-D9)/D9</f>
        <v>-6.3492063492063489E-2</v>
      </c>
      <c r="C11" s="5">
        <f>SUM(C9:C10)</f>
        <v>9000</v>
      </c>
      <c r="D11" s="62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2"/>
      <c r="L11" s="23"/>
      <c r="M11" s="20"/>
    </row>
    <row r="12" spans="1:13">
      <c r="A12" s="13">
        <v>44603</v>
      </c>
      <c r="B12" s="14" t="s">
        <v>0</v>
      </c>
      <c r="C12" s="15">
        <v>3000</v>
      </c>
      <c r="D12" s="16">
        <v>26.5</v>
      </c>
      <c r="E12" s="17">
        <f>C12*D12</f>
        <v>79500</v>
      </c>
      <c r="F12" s="17">
        <f>E12*0.002</f>
        <v>159</v>
      </c>
      <c r="G12" s="17">
        <f>E12*0.000068</f>
        <v>5.4059999999999997</v>
      </c>
      <c r="H12" s="17">
        <f>E12*0.00001</f>
        <v>0.79500000000000004</v>
      </c>
      <c r="I12" s="17">
        <f>(F12+G12+H12)*0.07</f>
        <v>11.564070000000001</v>
      </c>
      <c r="J12" s="17">
        <f>E12+F12+I12+G12+H12</f>
        <v>79676.765069999994</v>
      </c>
      <c r="M12" s="20"/>
    </row>
    <row r="13" spans="1:13">
      <c r="A13" s="39"/>
      <c r="B13" s="6">
        <f>(D12-D11)/D11</f>
        <v>-0.13114754098360656</v>
      </c>
      <c r="C13" s="5">
        <f>SUM(C11:C12)</f>
        <v>12000</v>
      </c>
      <c r="D13" s="62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2"/>
      <c r="L13" s="23"/>
      <c r="M13" s="20"/>
    </row>
    <row r="14" spans="1:13">
      <c r="A14" s="13">
        <v>44607</v>
      </c>
      <c r="B14" s="14" t="s">
        <v>0</v>
      </c>
      <c r="C14" s="15">
        <v>3000</v>
      </c>
      <c r="D14" s="16">
        <v>25.5</v>
      </c>
      <c r="E14" s="17">
        <f>C14*D14</f>
        <v>76500</v>
      </c>
      <c r="F14" s="17">
        <f>E14*0.002</f>
        <v>153</v>
      </c>
      <c r="G14" s="17">
        <f>E14*0.000068</f>
        <v>5.202</v>
      </c>
      <c r="H14" s="17">
        <f>E14*0.00001</f>
        <v>0.76500000000000001</v>
      </c>
      <c r="I14" s="17">
        <f>(F14+G14+H14)*0.07</f>
        <v>11.127689999999999</v>
      </c>
      <c r="J14" s="17">
        <f>E14+F14+I14+G14+H14</f>
        <v>76670.094689999998</v>
      </c>
      <c r="M14" s="20"/>
    </row>
    <row r="15" spans="1:13">
      <c r="A15" s="39"/>
      <c r="B15" s="6">
        <f>(D14-D13)/D13</f>
        <v>-0.13559322033898305</v>
      </c>
      <c r="C15" s="5">
        <f>SUM(C13:C14)</f>
        <v>15000</v>
      </c>
      <c r="D15" s="62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2"/>
      <c r="L15" s="23"/>
      <c r="M15" s="20"/>
    </row>
    <row r="16" spans="1:13">
      <c r="A16" s="13">
        <v>44908</v>
      </c>
      <c r="B16" s="14" t="s">
        <v>0</v>
      </c>
      <c r="C16" s="15">
        <v>3000</v>
      </c>
      <c r="D16" s="16">
        <v>17</v>
      </c>
      <c r="E16" s="17">
        <f>C16*D16</f>
        <v>51000</v>
      </c>
      <c r="F16" s="17">
        <f>E16*0.002</f>
        <v>102</v>
      </c>
      <c r="G16" s="17">
        <f>E16*0.000068</f>
        <v>3.468</v>
      </c>
      <c r="H16" s="17">
        <f>E16*0.00001</f>
        <v>0.51</v>
      </c>
      <c r="I16" s="17">
        <f>(F16+G16+H16)*0.07</f>
        <v>7.4184600000000014</v>
      </c>
      <c r="J16" s="17">
        <f>E16+F16+I16+G16+H16</f>
        <v>51113.396460000004</v>
      </c>
      <c r="M16" s="20"/>
    </row>
    <row r="17" spans="1:13" s="12" customFormat="1">
      <c r="A17" s="13">
        <v>44925</v>
      </c>
      <c r="B17" s="14" t="s">
        <v>2</v>
      </c>
      <c r="C17" s="15">
        <f>C16</f>
        <v>3000</v>
      </c>
      <c r="D17" s="24">
        <v>16.5</v>
      </c>
      <c r="E17" s="16">
        <f>C17*D17</f>
        <v>49500</v>
      </c>
      <c r="F17" s="25">
        <f>E17*0.002</f>
        <v>99</v>
      </c>
      <c r="G17" s="24">
        <f>E17*0.000068</f>
        <v>3.3660000000000001</v>
      </c>
      <c r="H17" s="24">
        <f>E17*0.00001</f>
        <v>0.49500000000000005</v>
      </c>
      <c r="I17" s="24">
        <f>(F17+G17+H17)*0.07</f>
        <v>7.2002700000000006</v>
      </c>
      <c r="J17" s="24">
        <f>E17-F17-G17-H17-I17</f>
        <v>49389.938729999994</v>
      </c>
    </row>
    <row r="18" spans="1:13" s="29" customFormat="1" ht="18.600000000000001">
      <c r="A18" s="13" t="s">
        <v>3</v>
      </c>
      <c r="B18" s="6">
        <f>(D17-D16)/D16</f>
        <v>-2.9411764705882353E-2</v>
      </c>
      <c r="C18" s="15"/>
      <c r="D18" s="16"/>
      <c r="E18" s="17">
        <f>E17-E16</f>
        <v>-1500</v>
      </c>
      <c r="F18" s="17"/>
      <c r="G18" s="17"/>
      <c r="H18" s="17"/>
      <c r="I18" s="17"/>
      <c r="J18" s="17">
        <f>J17-J16</f>
        <v>-1723.4577300000092</v>
      </c>
      <c r="K18" s="11"/>
    </row>
    <row r="19" spans="1:13">
      <c r="A19" s="13">
        <v>44925</v>
      </c>
      <c r="B19" s="6" t="s">
        <v>1</v>
      </c>
      <c r="C19" s="5">
        <v>15000</v>
      </c>
      <c r="D19" s="62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2"/>
      <c r="L19" s="23"/>
      <c r="M19" s="20"/>
    </row>
    <row r="20" spans="1:13">
      <c r="A20" s="13">
        <v>45875</v>
      </c>
      <c r="B20" s="14" t="s">
        <v>0</v>
      </c>
      <c r="C20" s="15">
        <v>2500</v>
      </c>
      <c r="D20" s="16">
        <v>12.6</v>
      </c>
      <c r="E20" s="17">
        <f>C20*D20</f>
        <v>31500</v>
      </c>
      <c r="F20" s="17">
        <f>E20*0.002</f>
        <v>63</v>
      </c>
      <c r="G20" s="17">
        <f>E20*0.000068</f>
        <v>2.1419999999999999</v>
      </c>
      <c r="H20" s="17">
        <f>E20*0.00001</f>
        <v>0.315</v>
      </c>
      <c r="I20" s="17">
        <f>(F20+G20+H20)*0.07</f>
        <v>4.5819900000000002</v>
      </c>
      <c r="J20" s="17">
        <f>E20+F20+I20+G20+H20</f>
        <v>31570.038989999997</v>
      </c>
      <c r="M20" s="20"/>
    </row>
    <row r="21" spans="1:13">
      <c r="A21" s="39"/>
      <c r="B21" s="6">
        <f>(D20-D19)/D19</f>
        <v>-0.56097560975609762</v>
      </c>
      <c r="C21" s="5">
        <f>SUM(C19:C20)</f>
        <v>17500</v>
      </c>
      <c r="D21" s="62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2"/>
      <c r="L21" s="23"/>
      <c r="M21" s="20"/>
    </row>
    <row r="22" spans="1:13">
      <c r="A22" s="7">
        <v>45875</v>
      </c>
      <c r="B22" s="12" t="s">
        <v>0</v>
      </c>
      <c r="C22" s="9">
        <v>2500</v>
      </c>
      <c r="D22" s="10">
        <v>11.2</v>
      </c>
      <c r="E22" s="19">
        <f>C22*D22</f>
        <v>28000</v>
      </c>
      <c r="F22" s="19">
        <f>E22*0.002</f>
        <v>56</v>
      </c>
      <c r="G22" s="19">
        <f>E22*0.000068</f>
        <v>1.9039999999999999</v>
      </c>
      <c r="H22" s="19">
        <f>E22*0.00001</f>
        <v>0.28000000000000003</v>
      </c>
      <c r="I22" s="19">
        <f>(F22+G22+H22)*0.07</f>
        <v>4.0728800000000005</v>
      </c>
      <c r="J22" s="19">
        <f>E22+F22+I22+G22+H22</f>
        <v>28062.256879999997</v>
      </c>
      <c r="M22" s="20"/>
    </row>
    <row r="23" spans="1:13">
      <c r="A23" s="41"/>
      <c r="B23" s="23">
        <f>(D22-D21)/D21</f>
        <v>-0.5757575757575758</v>
      </c>
      <c r="C23" s="21">
        <f>SUM(C21:C22)</f>
        <v>20000</v>
      </c>
      <c r="D23" s="61">
        <f>E23/C23</f>
        <v>24.5</v>
      </c>
      <c r="E23" s="21">
        <f t="shared" ref="E23:J23" si="11">SUM(E21:E22)</f>
        <v>490000</v>
      </c>
      <c r="F23" s="21">
        <f t="shared" si="11"/>
        <v>980</v>
      </c>
      <c r="G23" s="21">
        <f t="shared" si="11"/>
        <v>33.319999999999993</v>
      </c>
      <c r="H23" s="21">
        <f t="shared" si="11"/>
        <v>4.9000000000000004</v>
      </c>
      <c r="I23" s="21">
        <f t="shared" si="11"/>
        <v>71.275400000000005</v>
      </c>
      <c r="J23" s="21">
        <f t="shared" si="11"/>
        <v>491089.49540000001</v>
      </c>
      <c r="K23" s="22"/>
      <c r="L23" s="23"/>
      <c r="M23" s="20"/>
    </row>
    <row r="24" spans="1:13">
      <c r="C24" s="97" t="s">
        <v>35</v>
      </c>
    </row>
    <row r="25" spans="1:13">
      <c r="A25" s="13">
        <v>44641</v>
      </c>
      <c r="B25" s="14" t="s">
        <v>0</v>
      </c>
      <c r="C25" s="15">
        <v>3000</v>
      </c>
      <c r="D25" s="16">
        <v>24.5</v>
      </c>
      <c r="E25" s="17">
        <f>C25*D25</f>
        <v>73500</v>
      </c>
      <c r="F25" s="17">
        <f>E25*0.002</f>
        <v>147</v>
      </c>
      <c r="G25" s="17">
        <f>E25*0.000068</f>
        <v>4.9980000000000002</v>
      </c>
      <c r="H25" s="17">
        <f>E25*0.00001</f>
        <v>0.7350000000000001</v>
      </c>
      <c r="I25" s="17">
        <f>(F25+G25+H25)*0.07</f>
        <v>10.691310000000001</v>
      </c>
      <c r="J25" s="17">
        <f>E25+F25+I25+G25+H25</f>
        <v>73663.424310000002</v>
      </c>
      <c r="M25" s="20"/>
    </row>
    <row r="26" spans="1:13" s="12" customFormat="1">
      <c r="A26" s="13">
        <v>44867</v>
      </c>
      <c r="B26" s="14" t="s">
        <v>2</v>
      </c>
      <c r="C26" s="15">
        <f>C25</f>
        <v>3000</v>
      </c>
      <c r="D26" s="24">
        <v>16.100000000000001</v>
      </c>
      <c r="E26" s="16">
        <f>C26*D26</f>
        <v>48300.000000000007</v>
      </c>
      <c r="F26" s="25">
        <f>E26*0.002</f>
        <v>96.600000000000023</v>
      </c>
      <c r="G26" s="24">
        <f>E26*0.000068</f>
        <v>3.2844000000000007</v>
      </c>
      <c r="H26" s="24">
        <f>E26*0.00001</f>
        <v>0.4830000000000001</v>
      </c>
      <c r="I26" s="24">
        <f>(F26+G26+H26)*0.07</f>
        <v>7.025718000000003</v>
      </c>
      <c r="J26" s="24">
        <f>E26-F26-G26-H26-I26</f>
        <v>48192.606882000015</v>
      </c>
    </row>
    <row r="27" spans="1:13" s="29" customFormat="1" ht="18.600000000000001">
      <c r="A27" s="13" t="s">
        <v>3</v>
      </c>
      <c r="B27" s="6">
        <f>(D26-D25)/D25</f>
        <v>-0.3428571428571428</v>
      </c>
      <c r="C27" s="15"/>
      <c r="D27" s="16"/>
      <c r="E27" s="17">
        <f>E26-E25</f>
        <v>-25199.999999999993</v>
      </c>
      <c r="F27" s="17"/>
      <c r="G27" s="17"/>
      <c r="H27" s="17"/>
      <c r="I27" s="17"/>
      <c r="J27" s="17">
        <f>J26-J25</f>
        <v>-25470.817427999988</v>
      </c>
      <c r="K27" s="11"/>
    </row>
    <row r="28" spans="1:13" s="29" customFormat="1" ht="18.600000000000001">
      <c r="A28" s="7"/>
      <c r="B28" s="23"/>
      <c r="C28" s="9"/>
      <c r="D28" s="10"/>
      <c r="E28" s="19"/>
      <c r="F28" s="19"/>
      <c r="G28" s="19"/>
      <c r="H28" s="19"/>
      <c r="I28" s="19"/>
      <c r="J28" s="19"/>
      <c r="K28" s="11"/>
    </row>
    <row r="29" spans="1:13" s="12" customFormat="1">
      <c r="A29" s="36">
        <v>44372</v>
      </c>
      <c r="B29" s="14" t="s">
        <v>0</v>
      </c>
      <c r="C29" s="15">
        <v>1500</v>
      </c>
      <c r="D29" s="16">
        <v>24.5</v>
      </c>
      <c r="E29" s="17">
        <f>C29*D29</f>
        <v>36750</v>
      </c>
      <c r="F29" s="17">
        <f>E29*0.002</f>
        <v>73.5</v>
      </c>
      <c r="G29" s="17">
        <f>E29*0.00006</f>
        <v>2.2050000000000001</v>
      </c>
      <c r="H29" s="17">
        <f>E29*0.00001</f>
        <v>0.36750000000000005</v>
      </c>
      <c r="I29" s="17">
        <f>(F29+G29+H29)*0.07</f>
        <v>5.3250750000000009</v>
      </c>
      <c r="J29" s="17">
        <f>E29+F29+I29+G29+H29</f>
        <v>36831.397575000003</v>
      </c>
      <c r="K29" s="30"/>
      <c r="L29" s="10"/>
      <c r="M29" s="11"/>
    </row>
    <row r="30" spans="1:13" s="12" customFormat="1">
      <c r="A30" s="13">
        <v>44533</v>
      </c>
      <c r="B30" s="14" t="s">
        <v>2</v>
      </c>
      <c r="C30" s="15">
        <f>C29</f>
        <v>1500</v>
      </c>
      <c r="D30" s="24">
        <v>32</v>
      </c>
      <c r="E30" s="16">
        <f>C30*D30</f>
        <v>48000</v>
      </c>
      <c r="F30" s="25">
        <f>E30*0.002</f>
        <v>96</v>
      </c>
      <c r="G30" s="24">
        <f>E30*0.000068</f>
        <v>3.2639999999999998</v>
      </c>
      <c r="H30" s="24">
        <f>E30*0.00001</f>
        <v>0.48000000000000004</v>
      </c>
      <c r="I30" s="24">
        <f>(F30+G30+H30)*0.07</f>
        <v>6.9820800000000007</v>
      </c>
      <c r="J30" s="24">
        <f>E30-F30-G30-H30-I30</f>
        <v>47893.273919999992</v>
      </c>
    </row>
    <row r="31" spans="1:13" s="29" customFormat="1" ht="18.600000000000001">
      <c r="A31" s="13" t="s">
        <v>3</v>
      </c>
      <c r="B31" s="6">
        <f>(D30-D29)/D29</f>
        <v>0.30612244897959184</v>
      </c>
      <c r="C31" s="15"/>
      <c r="D31" s="16"/>
      <c r="E31" s="17">
        <f>E30-E29</f>
        <v>11250</v>
      </c>
      <c r="F31" s="17"/>
      <c r="G31" s="17"/>
      <c r="H31" s="17"/>
      <c r="I31" s="17"/>
      <c r="J31" s="17">
        <f>J30-J29</f>
        <v>11061.87634499999</v>
      </c>
      <c r="K31" s="11"/>
    </row>
    <row r="32" spans="1:13" s="12" customFormat="1">
      <c r="A32" s="36">
        <v>44372</v>
      </c>
      <c r="B32" s="14" t="s">
        <v>0</v>
      </c>
      <c r="C32" s="15">
        <v>1500</v>
      </c>
      <c r="D32" s="16">
        <v>24.5</v>
      </c>
      <c r="E32" s="17">
        <f>C32*D32</f>
        <v>36750</v>
      </c>
      <c r="F32" s="17">
        <f>E32*0.002</f>
        <v>73.5</v>
      </c>
      <c r="G32" s="17">
        <f>E32*0.00006</f>
        <v>2.2050000000000001</v>
      </c>
      <c r="H32" s="17">
        <f>E32*0.00001</f>
        <v>0.36750000000000005</v>
      </c>
      <c r="I32" s="17">
        <f>(F32+G32+H32)*0.07</f>
        <v>5.3250750000000009</v>
      </c>
      <c r="J32" s="17">
        <f>E32+F32+I32+G32+H32</f>
        <v>36831.397575000003</v>
      </c>
      <c r="K32" s="30"/>
      <c r="L32" s="10"/>
      <c r="M32" s="11"/>
    </row>
    <row r="33" spans="1:13" s="12" customFormat="1">
      <c r="A33" s="13">
        <v>44537</v>
      </c>
      <c r="B33" s="14" t="s">
        <v>2</v>
      </c>
      <c r="C33" s="15">
        <f>C32</f>
        <v>1500</v>
      </c>
      <c r="D33" s="24">
        <v>33</v>
      </c>
      <c r="E33" s="16">
        <f>C33*D33</f>
        <v>49500</v>
      </c>
      <c r="F33" s="25">
        <f>E33*0.002</f>
        <v>99</v>
      </c>
      <c r="G33" s="24">
        <f>E33*0.000068</f>
        <v>3.3660000000000001</v>
      </c>
      <c r="H33" s="24">
        <f>E33*0.00001</f>
        <v>0.49500000000000005</v>
      </c>
      <c r="I33" s="24">
        <f>(F33+G33+H33)*0.07</f>
        <v>7.2002700000000006</v>
      </c>
      <c r="J33" s="24">
        <f>E33-F33-G33-H33-I33</f>
        <v>49389.938729999994</v>
      </c>
    </row>
    <row r="34" spans="1:13" s="29" customFormat="1" ht="18.600000000000001">
      <c r="A34" s="13" t="s">
        <v>3</v>
      </c>
      <c r="B34" s="6">
        <f>(D33-D32)/D32</f>
        <v>0.34693877551020408</v>
      </c>
      <c r="C34" s="15"/>
      <c r="D34" s="16"/>
      <c r="E34" s="17">
        <f>E33-E32</f>
        <v>12750</v>
      </c>
      <c r="F34" s="17"/>
      <c r="G34" s="17"/>
      <c r="H34" s="17"/>
      <c r="I34" s="17"/>
      <c r="J34" s="17">
        <f>J33-J32</f>
        <v>12558.541154999992</v>
      </c>
      <c r="K34" s="11"/>
    </row>
    <row r="35" spans="1:13" s="12" customFormat="1">
      <c r="A35" s="36">
        <v>44372</v>
      </c>
      <c r="B35" s="14" t="s">
        <v>0</v>
      </c>
      <c r="C35" s="15">
        <v>1500</v>
      </c>
      <c r="D35" s="16">
        <v>31.5</v>
      </c>
      <c r="E35" s="17">
        <f>C35*D35</f>
        <v>47250</v>
      </c>
      <c r="F35" s="17">
        <f>E35*0.002</f>
        <v>94.5</v>
      </c>
      <c r="G35" s="17">
        <f>E35*0.00006</f>
        <v>2.835</v>
      </c>
      <c r="H35" s="17">
        <f>E35*0.00001</f>
        <v>0.47250000000000003</v>
      </c>
      <c r="I35" s="17">
        <f>(F35+G35+H35)*0.07</f>
        <v>6.8465249999999997</v>
      </c>
      <c r="J35" s="17">
        <f>E35+F35+I35+G35+H35</f>
        <v>47354.654025000003</v>
      </c>
      <c r="K35" s="30"/>
      <c r="L35" s="10"/>
      <c r="M35" s="11"/>
    </row>
    <row r="36" spans="1:13" s="12" customFormat="1">
      <c r="A36" s="13">
        <v>44574</v>
      </c>
      <c r="B36" s="14" t="s">
        <v>2</v>
      </c>
      <c r="C36" s="15">
        <f>C35</f>
        <v>1500</v>
      </c>
      <c r="D36" s="24">
        <v>33</v>
      </c>
      <c r="E36" s="16">
        <f>C36*D36</f>
        <v>49500</v>
      </c>
      <c r="F36" s="25">
        <f>E36*0.002</f>
        <v>99</v>
      </c>
      <c r="G36" s="24">
        <f>E36*0.000068</f>
        <v>3.3660000000000001</v>
      </c>
      <c r="H36" s="24">
        <f>E36*0.00001</f>
        <v>0.49500000000000005</v>
      </c>
      <c r="I36" s="24">
        <f>(F36+G36+H36)*0.07</f>
        <v>7.2002700000000006</v>
      </c>
      <c r="J36" s="24">
        <f>E36-F36-G36-H36-I36</f>
        <v>49389.938729999994</v>
      </c>
    </row>
    <row r="37" spans="1:13" s="29" customFormat="1" ht="18.600000000000001">
      <c r="A37" s="13" t="s">
        <v>3</v>
      </c>
      <c r="B37" s="6">
        <f>(D36-D35)/D35</f>
        <v>4.7619047619047616E-2</v>
      </c>
      <c r="C37" s="15"/>
      <c r="D37" s="16"/>
      <c r="E37" s="17">
        <f>E36-E35</f>
        <v>2250</v>
      </c>
      <c r="F37" s="17"/>
      <c r="G37" s="17"/>
      <c r="H37" s="17"/>
      <c r="I37" s="17"/>
      <c r="J37" s="17">
        <f>J36-J35</f>
        <v>2035.2847049999909</v>
      </c>
      <c r="K37" s="11"/>
    </row>
    <row r="38" spans="1:13" s="12" customFormat="1">
      <c r="A38" s="63">
        <v>44372</v>
      </c>
      <c r="B38" s="12" t="s">
        <v>0</v>
      </c>
      <c r="C38" s="9">
        <v>2500</v>
      </c>
      <c r="D38" s="10">
        <v>12.6</v>
      </c>
      <c r="E38" s="19">
        <f>C38*D38</f>
        <v>31500</v>
      </c>
      <c r="F38" s="19">
        <f>E38*0.002</f>
        <v>63</v>
      </c>
      <c r="G38" s="19">
        <f>E38*0.00006</f>
        <v>1.8900000000000001</v>
      </c>
      <c r="H38" s="19">
        <f>E38*0.00001</f>
        <v>0.315</v>
      </c>
      <c r="I38" s="19">
        <f>(F38+G38+H38)*0.07</f>
        <v>4.5643500000000001</v>
      </c>
      <c r="J38" s="19">
        <f>E38+F38+I38+G38+H38</f>
        <v>31569.769349999999</v>
      </c>
      <c r="K38" s="30"/>
      <c r="L38" s="10"/>
      <c r="M38" s="11"/>
    </row>
    <row r="39" spans="1:13" s="12" customFormat="1">
      <c r="A39" s="7">
        <v>44574</v>
      </c>
      <c r="B39" s="12" t="s">
        <v>2</v>
      </c>
      <c r="C39" s="9">
        <f>C38</f>
        <v>2500</v>
      </c>
      <c r="D39" s="32">
        <v>12.8</v>
      </c>
      <c r="E39" s="10">
        <f>C39*D39</f>
        <v>32000</v>
      </c>
      <c r="F39" s="33">
        <f>E39*0.002</f>
        <v>64</v>
      </c>
      <c r="G39" s="32">
        <f>E39*0.000068</f>
        <v>2.1760000000000002</v>
      </c>
      <c r="H39" s="32">
        <f>E39*0.00001</f>
        <v>0.32</v>
      </c>
      <c r="I39" s="32">
        <f>(F39+G39+H39)*0.07</f>
        <v>4.6547200000000002</v>
      </c>
      <c r="J39" s="32">
        <f>E39-F39-G39-H39-I39</f>
        <v>31928.849280000002</v>
      </c>
    </row>
    <row r="40" spans="1:13" s="29" customFormat="1" ht="18.600000000000001">
      <c r="A40" s="7" t="s">
        <v>3</v>
      </c>
      <c r="B40" s="23">
        <f>(D39-D38)/D38</f>
        <v>1.5873015873015959E-2</v>
      </c>
      <c r="C40" s="9"/>
      <c r="D40" s="10"/>
      <c r="E40" s="19">
        <f>E39-E38</f>
        <v>500</v>
      </c>
      <c r="F40" s="19"/>
      <c r="G40" s="19"/>
      <c r="H40" s="19"/>
      <c r="I40" s="19"/>
      <c r="J40" s="19">
        <f>J39-J38</f>
        <v>359.07993000000351</v>
      </c>
      <c r="K4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441406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31</v>
      </c>
    </row>
    <row r="2" spans="1:11" s="18" customFormat="1" ht="15.6">
      <c r="A2" s="46">
        <v>45113</v>
      </c>
      <c r="B2" s="14" t="s">
        <v>0</v>
      </c>
      <c r="C2" s="15">
        <v>10000</v>
      </c>
      <c r="D2" s="38">
        <v>7.55</v>
      </c>
      <c r="E2" s="17">
        <f>C2*D2</f>
        <v>75500</v>
      </c>
      <c r="F2" s="17">
        <f>E2*0.002</f>
        <v>151</v>
      </c>
      <c r="G2" s="17">
        <f>E2*0.00006</f>
        <v>4.53</v>
      </c>
      <c r="H2" s="17">
        <f>E2*0.00001</f>
        <v>0.75500000000000012</v>
      </c>
      <c r="I2" s="17">
        <f>(F2+G2+H2)*0.07</f>
        <v>10.939950000000001</v>
      </c>
      <c r="J2" s="17">
        <f>E2+F2+I2+G2+H2</f>
        <v>75667.224950000003</v>
      </c>
    </row>
    <row r="3" spans="1:11" s="20" customFormat="1">
      <c r="A3" s="13">
        <v>45132</v>
      </c>
      <c r="B3" s="14" t="s">
        <v>0</v>
      </c>
      <c r="C3" s="15">
        <v>10000</v>
      </c>
      <c r="D3" s="38">
        <v>7.45</v>
      </c>
      <c r="E3" s="17">
        <f>C3*D3</f>
        <v>74500</v>
      </c>
      <c r="F3" s="17">
        <f>E3*0.002</f>
        <v>149</v>
      </c>
      <c r="G3" s="17">
        <f>E3*0.000068</f>
        <v>5.0659999999999998</v>
      </c>
      <c r="H3" s="17">
        <f>E3*0.00001</f>
        <v>0.74500000000000011</v>
      </c>
      <c r="I3" s="17">
        <f>(F3+G3+H3)*0.07</f>
        <v>10.836770000000001</v>
      </c>
      <c r="J3" s="17">
        <f>E3+F3+I3+G3+H3</f>
        <v>74665.647769999996</v>
      </c>
    </row>
    <row r="4" spans="1:11" s="20" customFormat="1">
      <c r="A4" s="39"/>
      <c r="B4" s="70">
        <f>(D3-D2)/D2</f>
        <v>-1.3245033112582735E-2</v>
      </c>
      <c r="C4" s="5">
        <f>SUM(C2:C3)</f>
        <v>20000</v>
      </c>
      <c r="D4" s="34">
        <f>E4/C4</f>
        <v>7.5</v>
      </c>
      <c r="E4" s="45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3"/>
    </row>
    <row r="5" spans="1:11" s="20" customFormat="1">
      <c r="A5" s="7">
        <v>45875</v>
      </c>
      <c r="B5" s="12" t="s">
        <v>0</v>
      </c>
      <c r="C5" s="9">
        <v>5000</v>
      </c>
      <c r="D5" s="43">
        <v>6</v>
      </c>
      <c r="E5" s="19">
        <f>C5*D5</f>
        <v>30000</v>
      </c>
      <c r="F5" s="19">
        <f>E5*0.002</f>
        <v>60</v>
      </c>
      <c r="G5" s="19">
        <f>E5*0.000068</f>
        <v>2.04</v>
      </c>
      <c r="H5" s="19">
        <f>E5*0.00001</f>
        <v>0.30000000000000004</v>
      </c>
      <c r="I5" s="19">
        <f>(F5+G5+H5)*0.07</f>
        <v>4.3638000000000003</v>
      </c>
      <c r="J5" s="19">
        <f>E5+F5+I5+G5+H5</f>
        <v>30066.703799999999</v>
      </c>
    </row>
    <row r="6" spans="1:11" s="20" customFormat="1">
      <c r="A6" s="41"/>
      <c r="B6" s="23">
        <f>(D5-D4)/D4</f>
        <v>-0.2</v>
      </c>
      <c r="C6" s="21">
        <f>SUM(C4:C5)</f>
        <v>25000</v>
      </c>
      <c r="D6" s="31">
        <f>E6/C6</f>
        <v>7.2</v>
      </c>
      <c r="E6" s="21">
        <f t="shared" ref="E6:J6" si="1">SUM(E4:E5)</f>
        <v>180000</v>
      </c>
      <c r="F6" s="21">
        <f t="shared" si="1"/>
        <v>360</v>
      </c>
      <c r="G6" s="21">
        <f t="shared" si="1"/>
        <v>11.635999999999999</v>
      </c>
      <c r="H6" s="21">
        <f t="shared" si="1"/>
        <v>1.8000000000000003</v>
      </c>
      <c r="I6" s="21">
        <f t="shared" si="1"/>
        <v>26.140520000000006</v>
      </c>
      <c r="J6" s="21">
        <f t="shared" si="1"/>
        <v>180399.57651999997</v>
      </c>
      <c r="K6" s="23"/>
    </row>
    <row r="7" spans="1:11" s="20" customFormat="1">
      <c r="A7" s="7">
        <v>45875</v>
      </c>
      <c r="B7" s="12" t="s">
        <v>0</v>
      </c>
      <c r="C7" s="9">
        <v>5000</v>
      </c>
      <c r="D7" s="43">
        <v>6</v>
      </c>
      <c r="E7" s="19">
        <f>C7*D7</f>
        <v>30000</v>
      </c>
      <c r="F7" s="19">
        <f>E7*0.002</f>
        <v>60</v>
      </c>
      <c r="G7" s="19">
        <f>E7*0.000068</f>
        <v>2.04</v>
      </c>
      <c r="H7" s="19">
        <f>E7*0.00001</f>
        <v>0.30000000000000004</v>
      </c>
      <c r="I7" s="19">
        <f>(F7+G7+H7)*0.07</f>
        <v>4.3638000000000003</v>
      </c>
      <c r="J7" s="19">
        <f>E7+F7+I7+G7+H7</f>
        <v>30066.703799999999</v>
      </c>
    </row>
    <row r="8" spans="1:11" s="20" customFormat="1">
      <c r="A8" s="41"/>
      <c r="B8" s="23">
        <f>(D7-D6)/D6</f>
        <v>-0.16666666666666669</v>
      </c>
      <c r="C8" s="21">
        <f>SUM(C6:C7)</f>
        <v>30000</v>
      </c>
      <c r="D8" s="31">
        <f>E8/C8</f>
        <v>7</v>
      </c>
      <c r="E8" s="21">
        <f t="shared" ref="E8:J8" si="2">SUM(E6:E7)</f>
        <v>210000</v>
      </c>
      <c r="F8" s="21">
        <f t="shared" si="2"/>
        <v>420</v>
      </c>
      <c r="G8" s="21">
        <f t="shared" si="2"/>
        <v>13.675999999999998</v>
      </c>
      <c r="H8" s="21">
        <f t="shared" si="2"/>
        <v>2.1000000000000005</v>
      </c>
      <c r="I8" s="21">
        <f t="shared" si="2"/>
        <v>30.504320000000007</v>
      </c>
      <c r="J8" s="21">
        <f t="shared" si="2"/>
        <v>210466.28031999996</v>
      </c>
      <c r="K8" s="23"/>
    </row>
    <row r="9" spans="1:11" s="20" customFormat="1">
      <c r="A9" s="13"/>
      <c r="B9" s="14"/>
      <c r="C9" s="15"/>
      <c r="D9" s="38"/>
      <c r="E9" s="17"/>
      <c r="F9" s="17"/>
      <c r="G9" s="17"/>
      <c r="H9" s="17"/>
      <c r="I9" s="17"/>
      <c r="J9" s="17"/>
    </row>
    <row r="10" spans="1:11" s="20" customFormat="1">
      <c r="A10" s="13">
        <v>45272</v>
      </c>
      <c r="B10" s="14" t="s">
        <v>0</v>
      </c>
      <c r="C10" s="15">
        <v>2500</v>
      </c>
      <c r="D10" s="38">
        <v>6.35</v>
      </c>
      <c r="E10" s="17">
        <f>C10*D10</f>
        <v>15875</v>
      </c>
      <c r="F10" s="17">
        <f>E10*0.002</f>
        <v>31.75</v>
      </c>
      <c r="G10" s="17">
        <f>E10*0.000068</f>
        <v>1.0794999999999999</v>
      </c>
      <c r="H10" s="17">
        <f>E10*0.00001</f>
        <v>0.15875</v>
      </c>
      <c r="I10" s="17">
        <f>(F10+G10+H10)*0.07</f>
        <v>2.3091775000000001</v>
      </c>
      <c r="J10" s="17">
        <f>E10+F10+I10+G10+H10</f>
        <v>15910.2974275</v>
      </c>
    </row>
    <row r="11" spans="1:11" s="12" customFormat="1">
      <c r="A11" s="13">
        <v>44867</v>
      </c>
      <c r="B11" s="14" t="s">
        <v>2</v>
      </c>
      <c r="C11" s="15">
        <f>C10</f>
        <v>2500</v>
      </c>
      <c r="D11" s="24">
        <v>6.7</v>
      </c>
      <c r="E11" s="16">
        <f>C11*D11</f>
        <v>16750</v>
      </c>
      <c r="F11" s="25">
        <f>E11*0.002</f>
        <v>33.5</v>
      </c>
      <c r="G11" s="24">
        <f>E11*0.000068</f>
        <v>1.139</v>
      </c>
      <c r="H11" s="24">
        <f>E11*0.00001</f>
        <v>0.16750000000000001</v>
      </c>
      <c r="I11" s="24">
        <f>(F11+G11+H11)*0.07</f>
        <v>2.436455</v>
      </c>
      <c r="J11" s="24">
        <f>E11-F11-G11-H11-I11</f>
        <v>16712.757045000002</v>
      </c>
    </row>
    <row r="12" spans="1:11" s="29" customFormat="1" ht="18.600000000000001">
      <c r="A12" s="13" t="s">
        <v>3</v>
      </c>
      <c r="B12" s="6">
        <f>J12/J10</f>
        <v>5.043649379633839E-2</v>
      </c>
      <c r="C12" s="15"/>
      <c r="D12" s="16"/>
      <c r="E12" s="17">
        <f>E11-E10</f>
        <v>875</v>
      </c>
      <c r="F12" s="17"/>
      <c r="G12" s="17"/>
      <c r="H12" s="17"/>
      <c r="I12" s="17"/>
      <c r="J12" s="17">
        <f>J11-J10</f>
        <v>802.45961750000242</v>
      </c>
      <c r="K12" s="11"/>
    </row>
    <row r="13" spans="1:11" s="20" customFormat="1">
      <c r="A13" s="13">
        <v>45218</v>
      </c>
      <c r="B13" s="14" t="s">
        <v>0</v>
      </c>
      <c r="C13" s="15">
        <v>2500</v>
      </c>
      <c r="D13" s="38">
        <v>6.6</v>
      </c>
      <c r="E13" s="17">
        <f>C13*D13</f>
        <v>16500</v>
      </c>
      <c r="F13" s="17">
        <f>E13*0.002</f>
        <v>33</v>
      </c>
      <c r="G13" s="17">
        <f>E13*0.000068</f>
        <v>1.1219999999999999</v>
      </c>
      <c r="H13" s="17">
        <f>E13*0.00001</f>
        <v>0.16500000000000001</v>
      </c>
      <c r="I13" s="17">
        <f>(F13+G13+H13)*0.07</f>
        <v>2.4000900000000001</v>
      </c>
      <c r="J13" s="17">
        <f>E13+F13+I13+G13+H13</f>
        <v>16536.687089999999</v>
      </c>
    </row>
    <row r="14" spans="1:11" s="12" customFormat="1">
      <c r="A14" s="13">
        <v>45295</v>
      </c>
      <c r="B14" s="14" t="s">
        <v>2</v>
      </c>
      <c r="C14" s="15">
        <f>C13</f>
        <v>2500</v>
      </c>
      <c r="D14" s="24">
        <v>7</v>
      </c>
      <c r="E14" s="16">
        <f>C14*D14</f>
        <v>17500</v>
      </c>
      <c r="F14" s="25">
        <f>E14*0.002</f>
        <v>35</v>
      </c>
      <c r="G14" s="24">
        <f>E14*0.000068</f>
        <v>1.19</v>
      </c>
      <c r="H14" s="24">
        <f>E14*0.00001</f>
        <v>0.17500000000000002</v>
      </c>
      <c r="I14" s="24">
        <f>(F14+G14+H14)*0.07</f>
        <v>2.54555</v>
      </c>
      <c r="J14" s="24">
        <f>E14-F14-G14-H14-I14</f>
        <v>17461.089450000003</v>
      </c>
    </row>
    <row r="15" spans="1:11" s="29" customFormat="1" ht="18.600000000000001">
      <c r="A15" s="13" t="s">
        <v>3</v>
      </c>
      <c r="B15" s="6">
        <f>J15/J13</f>
        <v>5.5900093831914174E-2</v>
      </c>
      <c r="C15" s="15"/>
      <c r="D15" s="16"/>
      <c r="E15" s="17">
        <f>E14-E13</f>
        <v>1000</v>
      </c>
      <c r="F15" s="17"/>
      <c r="G15" s="17"/>
      <c r="H15" s="17"/>
      <c r="I15" s="17"/>
      <c r="J15" s="17">
        <f>J14-J13</f>
        <v>924.40236000000368</v>
      </c>
      <c r="K15" s="11"/>
    </row>
    <row r="16" spans="1:11" s="20" customFormat="1">
      <c r="A16" s="13">
        <v>45132</v>
      </c>
      <c r="B16" s="14" t="s">
        <v>0</v>
      </c>
      <c r="C16" s="15">
        <v>2500</v>
      </c>
      <c r="D16" s="38">
        <v>7.45</v>
      </c>
      <c r="E16" s="17">
        <f>C16*D16</f>
        <v>18625</v>
      </c>
      <c r="F16" s="17">
        <f>E16*0.002</f>
        <v>37.25</v>
      </c>
      <c r="G16" s="17">
        <f>E16*0.000068</f>
        <v>1.2665</v>
      </c>
      <c r="H16" s="17">
        <f>E16*0.00001</f>
        <v>0.18625000000000003</v>
      </c>
      <c r="I16" s="17">
        <f>(F16+G16+H16)*0.07</f>
        <v>2.7091925000000003</v>
      </c>
      <c r="J16" s="17">
        <f>E16+F16+I16+G16+H16</f>
        <v>18666.411942499999</v>
      </c>
    </row>
    <row r="17" spans="1:11" s="12" customFormat="1">
      <c r="A17" s="7">
        <v>45295</v>
      </c>
      <c r="B17" s="12" t="s">
        <v>2</v>
      </c>
      <c r="C17" s="9">
        <f>C16</f>
        <v>2500</v>
      </c>
      <c r="D17" s="32">
        <v>7.9</v>
      </c>
      <c r="E17" s="10">
        <f>C17*D17</f>
        <v>19750</v>
      </c>
      <c r="F17" s="33">
        <f>E17*0.002</f>
        <v>39.5</v>
      </c>
      <c r="G17" s="32">
        <f>E17*0.000068</f>
        <v>1.343</v>
      </c>
      <c r="H17" s="32">
        <f>E17*0.00001</f>
        <v>0.19750000000000001</v>
      </c>
      <c r="I17" s="32">
        <f>(F17+G17+H17)*0.07</f>
        <v>2.8728350000000002</v>
      </c>
      <c r="J17" s="32">
        <f>E17-F17-G17-H17-I17</f>
        <v>19706.086665000003</v>
      </c>
    </row>
    <row r="18" spans="1:11" s="29" customFormat="1" ht="18.600000000000001">
      <c r="A18" s="7" t="s">
        <v>3</v>
      </c>
      <c r="B18" s="23">
        <f>J18/J16</f>
        <v>5.5697620180172644E-2</v>
      </c>
      <c r="C18" s="9"/>
      <c r="D18" s="10"/>
      <c r="E18" s="19">
        <f>E17-E16</f>
        <v>1125</v>
      </c>
      <c r="F18" s="19"/>
      <c r="G18" s="19"/>
      <c r="H18" s="19"/>
      <c r="I18" s="19"/>
      <c r="J18" s="19">
        <f>J17-J16</f>
        <v>1039.6747225000036</v>
      </c>
      <c r="K1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13"/>
  <sheetViews>
    <sheetView workbookViewId="0">
      <selection activeCell="E11" sqref="E11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7.44140625" style="20" bestFit="1" customWidth="1"/>
    <col min="7" max="7" width="6.6640625" style="20" customWidth="1"/>
    <col min="8" max="8" width="5.77734375" style="20" customWidth="1"/>
    <col min="9" max="9" width="7.21875" style="20" customWidth="1"/>
    <col min="10" max="10" width="10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32</v>
      </c>
    </row>
    <row r="2" spans="1:14" s="12" customFormat="1">
      <c r="A2" s="36">
        <v>45175</v>
      </c>
      <c r="B2" s="14" t="s">
        <v>0</v>
      </c>
      <c r="C2" s="15">
        <v>1000</v>
      </c>
      <c r="D2" s="16">
        <v>26</v>
      </c>
      <c r="E2" s="17">
        <f>C2*D2</f>
        <v>26000</v>
      </c>
      <c r="F2" s="17">
        <f>E2*0.002</f>
        <v>52</v>
      </c>
      <c r="G2" s="17">
        <f>E2*0.00006</f>
        <v>1.56</v>
      </c>
      <c r="H2" s="17">
        <f>E2*0.00001</f>
        <v>0.26</v>
      </c>
      <c r="I2" s="17">
        <f>(F2+G2+H2)*0.07</f>
        <v>3.7674000000000003</v>
      </c>
      <c r="J2" s="17">
        <f>E2+F2+I2+G2+H2</f>
        <v>26057.5874</v>
      </c>
      <c r="K2" s="27"/>
      <c r="L2" s="16"/>
      <c r="M2" s="28"/>
    </row>
    <row r="3" spans="1:14" s="12" customFormat="1">
      <c r="A3" s="63">
        <v>44473</v>
      </c>
      <c r="B3" s="12" t="s">
        <v>0</v>
      </c>
      <c r="C3" s="9">
        <v>2000</v>
      </c>
      <c r="D3" s="10">
        <v>13.1</v>
      </c>
      <c r="E3" s="19">
        <f>C3*D3</f>
        <v>26200</v>
      </c>
      <c r="F3" s="19">
        <f>E3*0.002</f>
        <v>52.4</v>
      </c>
      <c r="G3" s="19">
        <f>E3*0.00006</f>
        <v>1.5720000000000001</v>
      </c>
      <c r="H3" s="19">
        <f>E3*0.00001</f>
        <v>0.26200000000000001</v>
      </c>
      <c r="I3" s="19">
        <f>(F3+G3+H3)*0.07</f>
        <v>3.7963800000000005</v>
      </c>
      <c r="J3" s="19">
        <f>E3+F3+I3+G3+H3</f>
        <v>26258.03038</v>
      </c>
      <c r="K3" s="30"/>
      <c r="L3" s="10"/>
      <c r="M3" s="11"/>
    </row>
    <row r="4" spans="1:14" s="59" customFormat="1" ht="21">
      <c r="A4" s="52"/>
      <c r="B4" s="72">
        <f>(D3-D2)/D2</f>
        <v>-0.49615384615384617</v>
      </c>
      <c r="C4" s="9">
        <f>SUM(C2:C3)</f>
        <v>3000</v>
      </c>
      <c r="D4" s="60">
        <f>E4/C4</f>
        <v>17.399999999999999</v>
      </c>
      <c r="E4" s="9">
        <f t="shared" ref="E4:J4" si="0">SUM(E2:E3)</f>
        <v>52200</v>
      </c>
      <c r="F4" s="9">
        <f t="shared" si="0"/>
        <v>104.4</v>
      </c>
      <c r="G4" s="9">
        <f t="shared" si="0"/>
        <v>3.1320000000000001</v>
      </c>
      <c r="H4" s="9">
        <f t="shared" si="0"/>
        <v>0.52200000000000002</v>
      </c>
      <c r="I4" s="9">
        <f t="shared" si="0"/>
        <v>7.5637800000000013</v>
      </c>
      <c r="J4" s="9">
        <f t="shared" si="0"/>
        <v>52315.61778</v>
      </c>
      <c r="K4" s="10"/>
      <c r="L4" s="12"/>
      <c r="M4" s="58"/>
      <c r="N4" s="58"/>
    </row>
    <row r="5" spans="1:14" s="59" customFormat="1" ht="21">
      <c r="A5" s="46"/>
      <c r="B5" s="71"/>
      <c r="C5" s="15"/>
      <c r="D5" s="37"/>
      <c r="E5" s="15"/>
      <c r="F5" s="15"/>
      <c r="G5" s="15"/>
      <c r="H5" s="15"/>
      <c r="I5" s="15"/>
      <c r="J5" s="15"/>
      <c r="K5" s="10"/>
      <c r="L5" s="12"/>
      <c r="M5" s="58"/>
      <c r="N5" s="58"/>
    </row>
    <row r="6" spans="1:14" s="12" customFormat="1">
      <c r="A6" s="36">
        <v>45175</v>
      </c>
      <c r="B6" s="14" t="s">
        <v>0</v>
      </c>
      <c r="C6" s="15">
        <v>1000</v>
      </c>
      <c r="D6" s="16">
        <v>26</v>
      </c>
      <c r="E6" s="17">
        <f>C6*D6</f>
        <v>26000</v>
      </c>
      <c r="F6" s="17">
        <f>E6*0.002</f>
        <v>52</v>
      </c>
      <c r="G6" s="17">
        <f>E6*0.00006</f>
        <v>1.56</v>
      </c>
      <c r="H6" s="17">
        <f>E6*0.00001</f>
        <v>0.26</v>
      </c>
      <c r="I6" s="17">
        <f>(F6+G6+H6)*0.07</f>
        <v>3.7674000000000003</v>
      </c>
      <c r="J6" s="17">
        <f>E6+F6+I6+G6+H6</f>
        <v>26057.5874</v>
      </c>
      <c r="K6" s="27"/>
      <c r="L6" s="16"/>
      <c r="M6" s="28"/>
    </row>
    <row r="7" spans="1:14" s="1" customFormat="1">
      <c r="A7" s="52">
        <v>44923</v>
      </c>
      <c r="B7" s="12" t="s">
        <v>2</v>
      </c>
      <c r="C7" s="9">
        <f>C6</f>
        <v>1000</v>
      </c>
      <c r="D7" s="32">
        <v>27.5</v>
      </c>
      <c r="E7" s="10">
        <f>C7*D7</f>
        <v>27500</v>
      </c>
      <c r="F7" s="33">
        <f>E7*0.002</f>
        <v>55</v>
      </c>
      <c r="G7" s="32">
        <f>E7*0.000068</f>
        <v>1.8699999999999999</v>
      </c>
      <c r="H7" s="32">
        <f>E7*0.00001</f>
        <v>0.27500000000000002</v>
      </c>
      <c r="I7" s="32">
        <f>(F7+G7+H7)*0.07</f>
        <v>4.0001500000000005</v>
      </c>
      <c r="J7" s="32">
        <f>E7-F7-G7-H7-I7</f>
        <v>27438.85485</v>
      </c>
    </row>
    <row r="8" spans="1:14" s="1" customFormat="1">
      <c r="A8" s="52" t="s">
        <v>3</v>
      </c>
      <c r="B8" s="11">
        <f>J8/J6</f>
        <v>5.3008263151791225E-2</v>
      </c>
      <c r="C8" s="9"/>
      <c r="D8" s="10"/>
      <c r="E8" s="19">
        <f>E7-E6</f>
        <v>1500</v>
      </c>
      <c r="F8" s="19"/>
      <c r="G8" s="19"/>
      <c r="H8" s="19"/>
      <c r="I8" s="19"/>
      <c r="J8" s="19">
        <f>J7-J6</f>
        <v>1381.2674499999994</v>
      </c>
    </row>
    <row r="9" spans="1:14" s="59" customFormat="1" ht="21">
      <c r="A9" s="52"/>
      <c r="B9" s="72"/>
      <c r="C9" s="9"/>
      <c r="D9" s="60"/>
      <c r="E9" s="9"/>
      <c r="F9" s="9"/>
      <c r="G9" s="9"/>
      <c r="H9" s="9"/>
      <c r="I9" s="9"/>
      <c r="J9" s="9"/>
      <c r="K9" s="10"/>
      <c r="L9" s="12"/>
      <c r="M9" s="58"/>
      <c r="N9" s="58"/>
    </row>
    <row r="10" spans="1:14">
      <c r="C10" s="9">
        <v>2000</v>
      </c>
      <c r="D10" s="10">
        <v>13.1</v>
      </c>
      <c r="E10" s="19">
        <f>C10*D10</f>
        <v>26200</v>
      </c>
    </row>
    <row r="11" spans="1:14">
      <c r="C11" s="9">
        <v>2500</v>
      </c>
      <c r="D11" s="10">
        <v>11.2</v>
      </c>
      <c r="E11" s="19">
        <f t="shared" ref="E11:E12" si="1">C11*D11</f>
        <v>28000</v>
      </c>
    </row>
    <row r="12" spans="1:14">
      <c r="C12" s="9">
        <v>10000</v>
      </c>
      <c r="D12" s="10">
        <v>2.62</v>
      </c>
      <c r="E12" s="19">
        <f t="shared" si="1"/>
        <v>26200</v>
      </c>
    </row>
    <row r="13" spans="1:14">
      <c r="E13" s="22">
        <f>SUM(E10:E12)</f>
        <v>80400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11"/>
  <sheetViews>
    <sheetView workbookViewId="0">
      <selection activeCell="D11" sqref="D11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8</v>
      </c>
    </row>
    <row r="2" spans="1:14" s="1" customFormat="1">
      <c r="A2" s="46">
        <v>45085</v>
      </c>
      <c r="B2" s="14" t="s">
        <v>0</v>
      </c>
      <c r="C2" s="15">
        <v>4000</v>
      </c>
      <c r="D2" s="38">
        <v>24.9</v>
      </c>
      <c r="E2" s="17">
        <f>C2*D2</f>
        <v>99600</v>
      </c>
      <c r="F2" s="17">
        <f>E2*0.002</f>
        <v>199.20000000000002</v>
      </c>
      <c r="G2" s="17">
        <f>E2*0.00006</f>
        <v>5.976</v>
      </c>
      <c r="H2" s="17">
        <f>E2*0.00001</f>
        <v>0.99600000000000011</v>
      </c>
      <c r="I2" s="17">
        <f>(F2+G2+H2)*0.07</f>
        <v>14.432040000000002</v>
      </c>
      <c r="J2" s="17">
        <f>E2+F2+I2+G2+H2</f>
        <v>99820.604039999991</v>
      </c>
    </row>
    <row r="3" spans="1:14" s="12" customFormat="1">
      <c r="A3" s="63">
        <v>45728</v>
      </c>
      <c r="B3" s="12" t="s">
        <v>0</v>
      </c>
      <c r="C3" s="9">
        <v>4000</v>
      </c>
      <c r="D3" s="10">
        <v>24.1</v>
      </c>
      <c r="E3" s="19">
        <f>C3*D3</f>
        <v>96400</v>
      </c>
      <c r="F3" s="19">
        <f>E3*0.002</f>
        <v>192.8</v>
      </c>
      <c r="G3" s="19">
        <f>E3*0.00006</f>
        <v>5.7839999999999998</v>
      </c>
      <c r="H3" s="19">
        <f>E3*0.00001</f>
        <v>0.96400000000000008</v>
      </c>
      <c r="I3" s="19">
        <f>(F3+G3+H3)*0.07</f>
        <v>13.968360000000002</v>
      </c>
      <c r="J3" s="19">
        <f>E3+F3+I3+G3+H3</f>
        <v>96613.516360000009</v>
      </c>
      <c r="K3" s="30"/>
      <c r="L3" s="10"/>
      <c r="M3" s="11"/>
    </row>
    <row r="4" spans="1:14" s="59" customFormat="1" ht="21">
      <c r="A4" s="52"/>
      <c r="B4" s="72" t="e">
        <f>(D3-#REF!)/#REF!</f>
        <v>#REF!</v>
      </c>
      <c r="C4" s="9">
        <f>SUM(C2:C3)</f>
        <v>8000</v>
      </c>
      <c r="D4" s="60">
        <f>E4/C4</f>
        <v>24.5</v>
      </c>
      <c r="E4" s="9">
        <f t="shared" ref="E4:J4" si="0">SUM(E2:E3)</f>
        <v>196000</v>
      </c>
      <c r="F4" s="9">
        <f t="shared" si="0"/>
        <v>392</v>
      </c>
      <c r="G4" s="9">
        <f t="shared" si="0"/>
        <v>11.76</v>
      </c>
      <c r="H4" s="9">
        <f t="shared" si="0"/>
        <v>1.9600000000000002</v>
      </c>
      <c r="I4" s="9">
        <f t="shared" si="0"/>
        <v>28.400400000000005</v>
      </c>
      <c r="J4" s="9">
        <f t="shared" si="0"/>
        <v>196434.12040000001</v>
      </c>
      <c r="K4" s="10"/>
      <c r="L4" s="12"/>
      <c r="M4" s="58"/>
      <c r="N4" s="58"/>
    </row>
    <row r="6" spans="1:14" s="12" customFormat="1">
      <c r="A6" s="36">
        <v>45728</v>
      </c>
      <c r="B6" s="14" t="s">
        <v>0</v>
      </c>
      <c r="C6" s="15">
        <v>4000</v>
      </c>
      <c r="D6" s="16">
        <v>23.1</v>
      </c>
      <c r="E6" s="17">
        <f>C6*D6</f>
        <v>92400</v>
      </c>
      <c r="F6" s="17">
        <f>E6*0.002</f>
        <v>184.8</v>
      </c>
      <c r="G6" s="17">
        <f>E6*0.00006</f>
        <v>5.5440000000000005</v>
      </c>
      <c r="H6" s="17">
        <f>E6*0.00001</f>
        <v>0.92400000000000004</v>
      </c>
      <c r="I6" s="17">
        <f>(F6+G6+H6)*0.07</f>
        <v>13.388760000000003</v>
      </c>
      <c r="J6" s="17">
        <f>E6+F6+I6+G6+H6</f>
        <v>92604.656759999998</v>
      </c>
      <c r="K6" s="30"/>
      <c r="L6" s="10"/>
      <c r="M6" s="11"/>
    </row>
    <row r="7" spans="1:14" s="1" customFormat="1">
      <c r="A7" s="46">
        <v>45915</v>
      </c>
      <c r="B7" s="14" t="s">
        <v>2</v>
      </c>
      <c r="C7" s="15">
        <f>C6</f>
        <v>4000</v>
      </c>
      <c r="D7" s="24">
        <v>25.75</v>
      </c>
      <c r="E7" s="16">
        <f>C7*D7</f>
        <v>103000</v>
      </c>
      <c r="F7" s="25">
        <f>E7*0.002</f>
        <v>206</v>
      </c>
      <c r="G7" s="24">
        <f>E7*0.000068</f>
        <v>7.0039999999999996</v>
      </c>
      <c r="H7" s="24">
        <f>E7*0.00001</f>
        <v>1.03</v>
      </c>
      <c r="I7" s="24">
        <f>(F7+G7+H7)*0.07</f>
        <v>14.982380000000001</v>
      </c>
      <c r="J7" s="24">
        <f>E7-F7-G7-H7-I7</f>
        <v>102770.98362</v>
      </c>
    </row>
    <row r="8" spans="1:14" s="1" customFormat="1">
      <c r="A8" s="46" t="s">
        <v>3</v>
      </c>
      <c r="B8" s="28">
        <f>J8/J6</f>
        <v>0.10978202625757458</v>
      </c>
      <c r="C8" s="15"/>
      <c r="D8" s="16"/>
      <c r="E8" s="17">
        <f>E7-E6</f>
        <v>10600</v>
      </c>
      <c r="F8" s="17"/>
      <c r="G8" s="17"/>
      <c r="H8" s="17"/>
      <c r="I8" s="17"/>
      <c r="J8" s="17">
        <f>J7-J6</f>
        <v>10166.326860000001</v>
      </c>
    </row>
    <row r="9" spans="1:14" s="1" customFormat="1">
      <c r="A9" s="46">
        <v>45085</v>
      </c>
      <c r="B9" s="14" t="s">
        <v>0</v>
      </c>
      <c r="C9" s="15">
        <v>4000</v>
      </c>
      <c r="D9" s="38">
        <v>24.9</v>
      </c>
      <c r="E9" s="17">
        <f>C9*D9</f>
        <v>99600</v>
      </c>
      <c r="F9" s="17">
        <f>E9*0.002</f>
        <v>199.20000000000002</v>
      </c>
      <c r="G9" s="17">
        <f>E9*0.00006</f>
        <v>5.976</v>
      </c>
      <c r="H9" s="17">
        <f>E9*0.00001</f>
        <v>0.99600000000000011</v>
      </c>
      <c r="I9" s="17">
        <f>(F9+G9+H9)*0.07</f>
        <v>14.432040000000002</v>
      </c>
      <c r="J9" s="17">
        <f>E9+F9+I9+G9+H9</f>
        <v>99820.604039999991</v>
      </c>
    </row>
    <row r="10" spans="1:14">
      <c r="A10" s="52">
        <v>45915</v>
      </c>
      <c r="B10" s="12" t="s">
        <v>2</v>
      </c>
      <c r="C10" s="9">
        <f>C9</f>
        <v>4000</v>
      </c>
      <c r="D10" s="32">
        <v>27.75</v>
      </c>
      <c r="E10" s="10">
        <f>C10*D10</f>
        <v>111000</v>
      </c>
      <c r="F10" s="33">
        <f>E10*0.002</f>
        <v>222</v>
      </c>
      <c r="G10" s="32">
        <f>E10*0.000068</f>
        <v>7.548</v>
      </c>
      <c r="H10" s="32">
        <f>E10*0.00001</f>
        <v>1.1100000000000001</v>
      </c>
      <c r="I10" s="32">
        <f>(F10+G10+H10)*0.07</f>
        <v>16.146060000000002</v>
      </c>
      <c r="J10" s="32">
        <f>E10-F10-G10-H10-I10</f>
        <v>110753.19594000001</v>
      </c>
      <c r="M10" s="20"/>
    </row>
    <row r="11" spans="1:14">
      <c r="A11" s="52" t="s">
        <v>3</v>
      </c>
      <c r="B11" s="11">
        <f>J11/J9</f>
        <v>0.1095223977568711</v>
      </c>
      <c r="C11" s="9"/>
      <c r="D11" s="10"/>
      <c r="E11" s="19">
        <f>E10-E9</f>
        <v>11400</v>
      </c>
      <c r="F11" s="19"/>
      <c r="G11" s="19"/>
      <c r="H11" s="19"/>
      <c r="I11" s="19"/>
      <c r="J11" s="19">
        <f>J10-J9</f>
        <v>10932.591900000014</v>
      </c>
      <c r="M11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E17" sqref="E17:J1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34</v>
      </c>
    </row>
    <row r="2" spans="1:11" s="18" customFormat="1" ht="15.6">
      <c r="A2" s="46">
        <v>44466</v>
      </c>
      <c r="B2" s="14" t="s">
        <v>0</v>
      </c>
      <c r="C2" s="15">
        <v>10000</v>
      </c>
      <c r="D2" s="38">
        <v>9.1</v>
      </c>
      <c r="E2" s="17">
        <f>C2*D2</f>
        <v>91000</v>
      </c>
      <c r="F2" s="17">
        <f>E2*0.002</f>
        <v>182</v>
      </c>
      <c r="G2" s="17">
        <f>E2*0.00006</f>
        <v>5.46</v>
      </c>
      <c r="H2" s="17">
        <f>E2*0.00001</f>
        <v>0.91</v>
      </c>
      <c r="I2" s="17">
        <f>(F2+G2+H2)*0.07</f>
        <v>13.185900000000002</v>
      </c>
      <c r="J2" s="17">
        <f>E2+F2+I2+G2+H2</f>
        <v>91201.555900000007</v>
      </c>
    </row>
    <row r="3" spans="1:11" s="20" customFormat="1">
      <c r="A3" s="13">
        <v>44544</v>
      </c>
      <c r="B3" s="14" t="s">
        <v>0</v>
      </c>
      <c r="C3" s="15">
        <v>10000</v>
      </c>
      <c r="D3" s="38">
        <v>8.9</v>
      </c>
      <c r="E3" s="17">
        <f>C3*D3</f>
        <v>89000</v>
      </c>
      <c r="F3" s="17">
        <f>E3*0.002</f>
        <v>178</v>
      </c>
      <c r="G3" s="17">
        <f>E3*0.000068</f>
        <v>6.0519999999999996</v>
      </c>
      <c r="H3" s="17">
        <f>E3*0.00001</f>
        <v>0.89000000000000012</v>
      </c>
      <c r="I3" s="17">
        <f>(F3+G3+H3)*0.07</f>
        <v>12.94594</v>
      </c>
      <c r="J3" s="17">
        <f>E3+F3+I3+G3+H3</f>
        <v>89197.887940000001</v>
      </c>
    </row>
    <row r="4" spans="1:11" s="20" customFormat="1">
      <c r="A4" s="39"/>
      <c r="B4" s="70">
        <f>(D3-D2)/D2</f>
        <v>-2.19780219780219E-2</v>
      </c>
      <c r="C4" s="5">
        <f>SUM(C2:C3)</f>
        <v>20000</v>
      </c>
      <c r="D4" s="34">
        <f>E4/C4</f>
        <v>9</v>
      </c>
      <c r="E4" s="45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3"/>
    </row>
    <row r="5" spans="1:11" s="20" customFormat="1">
      <c r="A5" s="13">
        <v>44546</v>
      </c>
      <c r="B5" s="14" t="s">
        <v>0</v>
      </c>
      <c r="C5" s="15">
        <v>5100</v>
      </c>
      <c r="D5" s="38">
        <v>8.85</v>
      </c>
      <c r="E5" s="17">
        <f>C5*D5</f>
        <v>45135</v>
      </c>
      <c r="F5" s="17">
        <f>E5*0.002</f>
        <v>90.27</v>
      </c>
      <c r="G5" s="17">
        <f>E5*0.000068</f>
        <v>3.0691799999999998</v>
      </c>
      <c r="H5" s="17">
        <f>E5*0.00001</f>
        <v>0.45135000000000003</v>
      </c>
      <c r="I5" s="17">
        <f>(F5+G5+H5)*0.07</f>
        <v>6.5653371000000007</v>
      </c>
      <c r="J5" s="17">
        <f>E5+F5+I5+G5+H5</f>
        <v>45235.355867099999</v>
      </c>
    </row>
    <row r="6" spans="1:11" s="20" customFormat="1">
      <c r="A6" s="39"/>
      <c r="B6" s="70">
        <f>(D5-D4)/D4</f>
        <v>-1.6666666666666705E-2</v>
      </c>
      <c r="C6" s="5">
        <f>SUM(C4:C5)</f>
        <v>25100</v>
      </c>
      <c r="D6" s="34">
        <f>E6/C6</f>
        <v>8.9695219123505971</v>
      </c>
      <c r="E6" s="45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3"/>
    </row>
    <row r="7" spans="1:11" s="20" customFormat="1">
      <c r="A7" s="13">
        <v>44547</v>
      </c>
      <c r="B7" s="14" t="s">
        <v>0</v>
      </c>
      <c r="C7" s="15">
        <v>4900</v>
      </c>
      <c r="D7" s="38">
        <v>8.85</v>
      </c>
      <c r="E7" s="17">
        <f>C7*D7</f>
        <v>43365</v>
      </c>
      <c r="F7" s="17">
        <f>E7*0.002</f>
        <v>86.73</v>
      </c>
      <c r="G7" s="17">
        <f>E7*0.000068</f>
        <v>2.94882</v>
      </c>
      <c r="H7" s="17">
        <f>E7*0.00001</f>
        <v>0.43365000000000004</v>
      </c>
      <c r="I7" s="17">
        <f>(F7+G7+H7)*0.07</f>
        <v>6.3078729000000004</v>
      </c>
      <c r="J7" s="17">
        <f>E7+F7+I7+G7+H7</f>
        <v>43461.420342899997</v>
      </c>
    </row>
    <row r="8" spans="1:11" s="20" customFormat="1">
      <c r="A8" s="39"/>
      <c r="B8" s="70">
        <f>(D7-D6)/D6</f>
        <v>-1.3325338130455049E-2</v>
      </c>
      <c r="C8" s="5">
        <f>SUM(C6:C7)</f>
        <v>30000</v>
      </c>
      <c r="D8" s="34">
        <f>E8/C8</f>
        <v>8.9499999999999993</v>
      </c>
      <c r="E8" s="45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3"/>
    </row>
    <row r="9" spans="1:11" s="20" customFormat="1">
      <c r="A9" s="13">
        <v>44620</v>
      </c>
      <c r="B9" s="14" t="s">
        <v>0</v>
      </c>
      <c r="C9" s="15">
        <v>10000</v>
      </c>
      <c r="D9" s="38">
        <v>8.9499999999999993</v>
      </c>
      <c r="E9" s="17">
        <f>C9*D9</f>
        <v>89500</v>
      </c>
      <c r="F9" s="17">
        <f>E9*0.002</f>
        <v>179</v>
      </c>
      <c r="G9" s="17">
        <f>E9*0.000068</f>
        <v>6.0860000000000003</v>
      </c>
      <c r="H9" s="17">
        <f>E9*0.00001</f>
        <v>0.89500000000000002</v>
      </c>
      <c r="I9" s="17">
        <f>(F9+G9+H9)*0.07</f>
        <v>13.018670000000002</v>
      </c>
      <c r="J9" s="17">
        <f>E9+F9+I9+G9+H9</f>
        <v>89698.999670000005</v>
      </c>
    </row>
    <row r="10" spans="1:11" s="20" customFormat="1">
      <c r="A10" s="39"/>
      <c r="B10" s="70">
        <f>(D9-D8)/D8</f>
        <v>0</v>
      </c>
      <c r="C10" s="5">
        <f>SUM(C8:C9)</f>
        <v>40000</v>
      </c>
      <c r="D10" s="34">
        <f>E10/C10</f>
        <v>8.9499999999999993</v>
      </c>
      <c r="E10" s="45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3"/>
    </row>
    <row r="11" spans="1:11" s="20" customFormat="1">
      <c r="A11" s="13">
        <v>44956</v>
      </c>
      <c r="B11" s="14" t="s">
        <v>0</v>
      </c>
      <c r="C11" s="15">
        <v>10000</v>
      </c>
      <c r="D11" s="38">
        <v>7.7</v>
      </c>
      <c r="E11" s="17">
        <f>C11*D11</f>
        <v>77000</v>
      </c>
      <c r="F11" s="17">
        <f>E11*0.002</f>
        <v>154</v>
      </c>
      <c r="G11" s="17">
        <f>E11*0.000068</f>
        <v>5.2359999999999998</v>
      </c>
      <c r="H11" s="17">
        <f>E11*0.00001</f>
        <v>0.77</v>
      </c>
      <c r="I11" s="17">
        <f>(F11+G11+H11)*0.07</f>
        <v>11.200420000000001</v>
      </c>
      <c r="J11" s="17">
        <f>E11+F11+I11+G11+H11</f>
        <v>77171.206420000002</v>
      </c>
    </row>
    <row r="12" spans="1:11" s="20" customFormat="1">
      <c r="A12" s="39"/>
      <c r="B12" s="70">
        <f>(D11-D10)/D10</f>
        <v>-0.13966480446927365</v>
      </c>
      <c r="C12" s="5">
        <f>C10+C11</f>
        <v>50000</v>
      </c>
      <c r="D12" s="34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3"/>
    </row>
    <row r="13" spans="1:11" s="20" customFormat="1">
      <c r="A13" s="7">
        <v>45793</v>
      </c>
      <c r="B13" s="12" t="s">
        <v>0</v>
      </c>
      <c r="C13" s="9">
        <v>10000</v>
      </c>
      <c r="D13" s="43">
        <v>4.5</v>
      </c>
      <c r="E13" s="19">
        <f>C13*D13</f>
        <v>45000</v>
      </c>
      <c r="F13" s="19">
        <f>E13*0.002</f>
        <v>90</v>
      </c>
      <c r="G13" s="19">
        <f>E13*0.000068</f>
        <v>3.06</v>
      </c>
      <c r="H13" s="19">
        <f>E13*0.00001</f>
        <v>0.45</v>
      </c>
      <c r="I13" s="19">
        <f>(F13+G13+H13)*0.07</f>
        <v>6.545700000000001</v>
      </c>
      <c r="J13" s="19">
        <f>E13+F13+I13+G13+H13</f>
        <v>45100.055699999997</v>
      </c>
    </row>
    <row r="14" spans="1:11" s="20" customFormat="1">
      <c r="A14" s="41"/>
      <c r="B14" s="70">
        <f>(D13-D12)/D12</f>
        <v>-0.48275862068965514</v>
      </c>
      <c r="C14" s="21">
        <f>C12+C13</f>
        <v>60000</v>
      </c>
      <c r="D14" s="31">
        <f>E14/C14</f>
        <v>8</v>
      </c>
      <c r="E14" s="21">
        <f t="shared" ref="E14:J14" si="5">E12+E13</f>
        <v>480000</v>
      </c>
      <c r="F14" s="21">
        <f t="shared" si="5"/>
        <v>960</v>
      </c>
      <c r="G14" s="21">
        <f t="shared" si="5"/>
        <v>31.911999999999999</v>
      </c>
      <c r="H14" s="21">
        <f t="shared" si="5"/>
        <v>4.8000000000000007</v>
      </c>
      <c r="I14" s="21">
        <f t="shared" si="5"/>
        <v>69.769840000000002</v>
      </c>
      <c r="J14" s="21">
        <f t="shared" si="5"/>
        <v>481066.48184000002</v>
      </c>
      <c r="K14" s="23"/>
    </row>
    <row r="16" spans="1:11" s="20" customFormat="1">
      <c r="A16" s="13">
        <v>45793</v>
      </c>
      <c r="B16" s="14" t="s">
        <v>0</v>
      </c>
      <c r="C16" s="15">
        <v>10000</v>
      </c>
      <c r="D16" s="38">
        <v>4.7</v>
      </c>
      <c r="E16" s="17">
        <f>C16*D16</f>
        <v>47000</v>
      </c>
      <c r="F16" s="17">
        <f>E16*0.002</f>
        <v>94</v>
      </c>
      <c r="G16" s="17">
        <f>E16*0.000068</f>
        <v>3.1960000000000002</v>
      </c>
      <c r="H16" s="17">
        <f>E16*0.00001</f>
        <v>0.47000000000000003</v>
      </c>
      <c r="I16" s="17">
        <f>(F16+G16+H16)*0.07</f>
        <v>6.8366200000000008</v>
      </c>
      <c r="J16" s="17">
        <f>E16+F16+I16+G16+H16</f>
        <v>47104.502620000007</v>
      </c>
    </row>
    <row r="17" spans="1:10">
      <c r="A17" s="46">
        <v>45868</v>
      </c>
      <c r="B17" s="14" t="s">
        <v>2</v>
      </c>
      <c r="C17" s="15">
        <f>C16</f>
        <v>10000</v>
      </c>
      <c r="D17" s="24">
        <v>5.5</v>
      </c>
      <c r="E17" s="16">
        <f>C17*D17</f>
        <v>55000</v>
      </c>
      <c r="F17" s="25">
        <f>E17*0.002</f>
        <v>110</v>
      </c>
      <c r="G17" s="24">
        <f>E17*0.000068</f>
        <v>3.7399999999999998</v>
      </c>
      <c r="H17" s="24">
        <f>E17*0.00001</f>
        <v>0.55000000000000004</v>
      </c>
      <c r="I17" s="24">
        <f>(F17+G17+H17)*0.07</f>
        <v>8.0003000000000011</v>
      </c>
      <c r="J17" s="24">
        <f>E17-F17-G17-H17-I17</f>
        <v>54877.709699999999</v>
      </c>
    </row>
    <row r="18" spans="1:10">
      <c r="A18" s="46" t="s">
        <v>3</v>
      </c>
      <c r="B18" s="14"/>
      <c r="C18" s="15"/>
      <c r="D18" s="16"/>
      <c r="E18" s="17">
        <f>E17-E16</f>
        <v>8000</v>
      </c>
      <c r="F18" s="17">
        <f t="shared" ref="F18:J18" si="6">F17-F16</f>
        <v>16</v>
      </c>
      <c r="G18" s="17">
        <f t="shared" si="6"/>
        <v>0.54399999999999959</v>
      </c>
      <c r="H18" s="17">
        <f t="shared" si="6"/>
        <v>8.0000000000000016E-2</v>
      </c>
      <c r="I18" s="17">
        <f t="shared" si="6"/>
        <v>1.1636800000000003</v>
      </c>
      <c r="J18" s="17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2"/>
  <sheetViews>
    <sheetView workbookViewId="0">
      <selection activeCell="K7" sqref="K7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44140625" style="21" bestFit="1" customWidth="1"/>
    <col min="4" max="4" width="7.6640625" style="20" customWidth="1"/>
    <col min="5" max="5" width="11.109375" style="20" customWidth="1"/>
    <col min="6" max="6" width="8.5546875" style="20" bestFit="1" customWidth="1"/>
    <col min="7" max="7" width="5.5546875" style="20" bestFit="1" customWidth="1"/>
    <col min="8" max="8" width="5.77734375" style="20" customWidth="1"/>
    <col min="9" max="9" width="6.77734375" style="20" bestFit="1" customWidth="1"/>
    <col min="10" max="10" width="11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33</v>
      </c>
    </row>
    <row r="2" spans="1:14" s="12" customFormat="1">
      <c r="A2" s="36">
        <v>44566</v>
      </c>
      <c r="B2" s="14" t="s">
        <v>0</v>
      </c>
      <c r="C2" s="15">
        <v>10000</v>
      </c>
      <c r="D2" s="16">
        <v>12.5</v>
      </c>
      <c r="E2" s="17">
        <f>C2*D2</f>
        <v>125000</v>
      </c>
      <c r="F2" s="17">
        <f>E2*0.002</f>
        <v>250</v>
      </c>
      <c r="G2" s="17">
        <f>E2*0.00006</f>
        <v>7.5</v>
      </c>
      <c r="H2" s="17">
        <f>E2*0.00001</f>
        <v>1.25</v>
      </c>
      <c r="I2" s="17">
        <f>(F2+G2+H2)*0.07</f>
        <v>18.112500000000001</v>
      </c>
      <c r="J2" s="17">
        <f>E2+F2+I2+G2+H2</f>
        <v>125276.8625</v>
      </c>
      <c r="K2" s="27"/>
      <c r="L2" s="16"/>
      <c r="M2" s="28"/>
    </row>
    <row r="3" spans="1:14">
      <c r="A3" s="13">
        <v>44627</v>
      </c>
      <c r="B3" s="14" t="s">
        <v>0</v>
      </c>
      <c r="C3" s="15">
        <v>10000</v>
      </c>
      <c r="D3" s="38">
        <v>12.1</v>
      </c>
      <c r="E3" s="17">
        <f>C3*D3</f>
        <v>121000</v>
      </c>
      <c r="F3" s="17">
        <f>E3*0.002</f>
        <v>242</v>
      </c>
      <c r="G3" s="17">
        <f>E3*0.000068</f>
        <v>8.2279999999999998</v>
      </c>
      <c r="H3" s="17">
        <f>E3*0.00001</f>
        <v>1.2100000000000002</v>
      </c>
      <c r="I3" s="17">
        <f>(F3+G3+H3)*0.07</f>
        <v>17.600660000000001</v>
      </c>
      <c r="J3" s="17">
        <f>E3+F3+I3+G3+H3</f>
        <v>121269.03866000001</v>
      </c>
      <c r="M3" s="20"/>
    </row>
    <row r="4" spans="1:14">
      <c r="A4" s="39"/>
      <c r="B4" s="70">
        <f>(D3-D2)/D2</f>
        <v>-3.2000000000000028E-2</v>
      </c>
      <c r="C4" s="5">
        <f>SUM(C2:C3)</f>
        <v>20000</v>
      </c>
      <c r="D4" s="34">
        <f>E4/C4</f>
        <v>12.3</v>
      </c>
      <c r="E4" s="45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3"/>
      <c r="M4" s="20"/>
    </row>
    <row r="5" spans="1:14">
      <c r="A5" s="7">
        <v>45846</v>
      </c>
      <c r="B5" s="12" t="s">
        <v>0</v>
      </c>
      <c r="C5" s="9">
        <v>5000</v>
      </c>
      <c r="D5" s="43">
        <v>9.3000000000000007</v>
      </c>
      <c r="E5" s="19">
        <f>C5*D5</f>
        <v>46500</v>
      </c>
      <c r="F5" s="19">
        <f>E5*0.002</f>
        <v>93</v>
      </c>
      <c r="G5" s="19">
        <f>E5*0.000068</f>
        <v>3.1619999999999999</v>
      </c>
      <c r="H5" s="19">
        <f>E5*0.00001</f>
        <v>0.46500000000000002</v>
      </c>
      <c r="I5" s="19">
        <f>(F5+G5+H5)*0.07</f>
        <v>6.7638900000000017</v>
      </c>
      <c r="J5" s="19">
        <f>E5+F5+I5+G5+H5</f>
        <v>46603.390889999995</v>
      </c>
      <c r="M5" s="20"/>
    </row>
    <row r="6" spans="1:14" s="59" customFormat="1" ht="21">
      <c r="A6" s="41"/>
      <c r="B6" s="70" t="e">
        <f>(D5-#REF!)/#REF!</f>
        <v>#REF!</v>
      </c>
      <c r="C6" s="21">
        <f>SUM(C4:C5)</f>
        <v>25000</v>
      </c>
      <c r="D6" s="31">
        <f>E6/C6</f>
        <v>11.7</v>
      </c>
      <c r="E6" s="21">
        <f t="shared" ref="E6:J6" si="1">SUM(E4:E5)</f>
        <v>292500</v>
      </c>
      <c r="F6" s="21">
        <f t="shared" si="1"/>
        <v>585</v>
      </c>
      <c r="G6" s="21">
        <f t="shared" si="1"/>
        <v>18.89</v>
      </c>
      <c r="H6" s="21">
        <f t="shared" si="1"/>
        <v>2.9249999999999998</v>
      </c>
      <c r="I6" s="21">
        <f t="shared" si="1"/>
        <v>42.477050000000006</v>
      </c>
      <c r="J6" s="21">
        <f t="shared" si="1"/>
        <v>293149.29204999999</v>
      </c>
      <c r="K6" s="23"/>
      <c r="L6" s="20"/>
      <c r="M6" s="20"/>
      <c r="N6" s="20"/>
    </row>
    <row r="7" spans="1:14">
      <c r="A7" s="13"/>
      <c r="B7" s="14"/>
      <c r="C7" s="15"/>
      <c r="D7" s="38"/>
      <c r="E7" s="17"/>
      <c r="F7" s="17"/>
      <c r="G7" s="17"/>
      <c r="H7" s="17"/>
      <c r="I7" s="17"/>
      <c r="J7" s="17"/>
      <c r="M7" s="20"/>
    </row>
    <row r="8" spans="1:14" s="87" customFormat="1" ht="20.399999999999999">
      <c r="A8" s="46">
        <v>45524</v>
      </c>
      <c r="B8" s="90"/>
      <c r="C8" s="15">
        <v>5000</v>
      </c>
      <c r="D8" s="37">
        <v>0.193</v>
      </c>
      <c r="E8" s="91"/>
      <c r="F8" s="27"/>
      <c r="G8" s="91"/>
      <c r="H8" s="16"/>
      <c r="I8" s="92">
        <v>965</v>
      </c>
      <c r="J8" s="92">
        <v>868.5</v>
      </c>
      <c r="K8" s="10"/>
      <c r="L8" s="12"/>
      <c r="M8" s="58"/>
      <c r="N8" s="58"/>
    </row>
    <row r="9" spans="1:14" s="87" customFormat="1">
      <c r="A9" s="46">
        <v>44956</v>
      </c>
      <c r="B9" s="14" t="s">
        <v>0</v>
      </c>
      <c r="C9" s="15">
        <v>5000</v>
      </c>
      <c r="D9" s="38">
        <v>8.6</v>
      </c>
      <c r="E9" s="17">
        <v>43000</v>
      </c>
      <c r="F9" s="17">
        <v>86</v>
      </c>
      <c r="G9" s="17">
        <v>2.58</v>
      </c>
      <c r="H9" s="17">
        <v>0.43000000000000005</v>
      </c>
      <c r="I9" s="17">
        <v>6.2307000000000006</v>
      </c>
      <c r="J9" s="17">
        <v>43095.240700000002</v>
      </c>
      <c r="K9" s="1"/>
      <c r="L9" s="1"/>
      <c r="M9" s="1"/>
      <c r="N9" s="1"/>
    </row>
    <row r="10" spans="1:14" s="1" customFormat="1">
      <c r="A10" s="46">
        <v>45525</v>
      </c>
      <c r="B10" s="14" t="s">
        <v>2</v>
      </c>
      <c r="C10" s="15">
        <v>5000</v>
      </c>
      <c r="D10" s="24">
        <v>10.1</v>
      </c>
      <c r="E10" s="16">
        <v>50500</v>
      </c>
      <c r="F10" s="25">
        <v>101</v>
      </c>
      <c r="G10" s="24">
        <v>3.4340000000000002</v>
      </c>
      <c r="H10" s="24">
        <v>0.505</v>
      </c>
      <c r="I10" s="24">
        <v>7.3457300000000005</v>
      </c>
      <c r="J10" s="24">
        <v>50387.715270000001</v>
      </c>
    </row>
    <row r="11" spans="1:14" s="1" customFormat="1">
      <c r="A11" s="46"/>
      <c r="B11" s="14"/>
      <c r="C11" s="15"/>
      <c r="D11" s="24"/>
      <c r="E11" s="16"/>
      <c r="F11" s="25"/>
      <c r="G11" s="24"/>
      <c r="H11" s="24"/>
      <c r="I11" s="24"/>
      <c r="J11" s="24"/>
    </row>
    <row r="12" spans="1:14">
      <c r="A12" s="46" t="s">
        <v>3</v>
      </c>
      <c r="B12" s="14"/>
      <c r="C12" s="15"/>
      <c r="D12" s="16"/>
      <c r="E12" s="17">
        <v>7500</v>
      </c>
      <c r="F12" s="17"/>
      <c r="G12" s="17"/>
      <c r="H12" s="17"/>
      <c r="I12" s="17"/>
      <c r="J12" s="17">
        <v>7292.4745699999985</v>
      </c>
      <c r="K12" s="1"/>
      <c r="L12" s="1"/>
      <c r="M12" s="1"/>
      <c r="N12" s="1"/>
    </row>
    <row r="13" spans="1:14">
      <c r="A13" s="51"/>
      <c r="B13" s="87"/>
      <c r="C13" s="48"/>
      <c r="D13" s="49"/>
      <c r="E13" s="87"/>
      <c r="F13" s="87"/>
      <c r="G13" s="87"/>
      <c r="H13" s="87"/>
      <c r="I13" s="87"/>
      <c r="J13" s="93">
        <v>8160.9745699999985</v>
      </c>
      <c r="K13" s="1"/>
      <c r="L13" s="1"/>
      <c r="M13" s="1"/>
      <c r="N13" s="1"/>
    </row>
    <row r="14" spans="1:14" ht="20.399999999999999">
      <c r="A14" s="46">
        <v>45524</v>
      </c>
      <c r="B14" s="90"/>
      <c r="C14" s="15">
        <v>5000</v>
      </c>
      <c r="D14" s="37">
        <v>0.193</v>
      </c>
      <c r="E14" s="91"/>
      <c r="F14" s="27"/>
      <c r="G14" s="91"/>
      <c r="H14" s="16"/>
      <c r="I14" s="92">
        <v>965</v>
      </c>
      <c r="J14" s="92">
        <v>868.5</v>
      </c>
      <c r="K14" s="10"/>
      <c r="L14" s="12"/>
      <c r="M14" s="58"/>
      <c r="N14" s="58"/>
    </row>
    <row r="15" spans="1:14">
      <c r="A15" s="13">
        <v>45436</v>
      </c>
      <c r="B15" s="14" t="s">
        <v>0</v>
      </c>
      <c r="C15" s="15">
        <v>5000</v>
      </c>
      <c r="D15" s="89">
        <v>8.8000000000000007</v>
      </c>
      <c r="E15" s="17">
        <v>44000</v>
      </c>
      <c r="F15" s="17">
        <v>88</v>
      </c>
      <c r="G15" s="17">
        <v>2.992</v>
      </c>
      <c r="H15" s="17">
        <v>0.44000000000000006</v>
      </c>
      <c r="I15" s="17">
        <v>6.400240000000001</v>
      </c>
      <c r="J15" s="17">
        <v>44097.832240000003</v>
      </c>
      <c r="M15" s="20"/>
    </row>
    <row r="16" spans="1:14">
      <c r="A16" s="46">
        <v>45530</v>
      </c>
      <c r="B16" s="14" t="s">
        <v>2</v>
      </c>
      <c r="C16" s="15">
        <v>5000</v>
      </c>
      <c r="D16" s="24">
        <v>10.3</v>
      </c>
      <c r="E16" s="16">
        <v>51500</v>
      </c>
      <c r="F16" s="25">
        <v>103</v>
      </c>
      <c r="G16" s="24">
        <v>3.5019999999999998</v>
      </c>
      <c r="H16" s="24">
        <v>0.51500000000000001</v>
      </c>
      <c r="I16" s="24">
        <v>7.4911900000000005</v>
      </c>
      <c r="J16" s="24">
        <v>51385.49181</v>
      </c>
      <c r="K16" s="1"/>
      <c r="L16" s="1"/>
      <c r="M16" s="1"/>
      <c r="N16" s="1"/>
    </row>
    <row r="17" spans="1:14">
      <c r="A17" s="46"/>
      <c r="B17" s="28">
        <v>0.17045454545454544</v>
      </c>
      <c r="C17" s="15"/>
      <c r="D17" s="24"/>
      <c r="E17" s="16"/>
      <c r="F17" s="25"/>
      <c r="G17" s="24"/>
      <c r="H17" s="24"/>
      <c r="I17" s="24"/>
      <c r="J17" s="24"/>
      <c r="K17" s="1"/>
      <c r="L17" s="1"/>
      <c r="M17" s="1"/>
      <c r="N17" s="1"/>
    </row>
    <row r="18" spans="1:14">
      <c r="A18" s="46" t="s">
        <v>3</v>
      </c>
      <c r="B18" s="14"/>
      <c r="C18" s="15"/>
      <c r="D18" s="16"/>
      <c r="E18" s="17">
        <v>7500</v>
      </c>
      <c r="F18" s="17"/>
      <c r="G18" s="17"/>
      <c r="H18" s="17"/>
      <c r="I18" s="17"/>
      <c r="J18" s="17">
        <v>7287.6595699999962</v>
      </c>
      <c r="K18" s="1"/>
      <c r="L18" s="1"/>
      <c r="M18" s="1"/>
      <c r="N18" s="1"/>
    </row>
    <row r="19" spans="1:14">
      <c r="A19" s="51"/>
      <c r="B19" s="87"/>
      <c r="C19" s="48"/>
      <c r="D19" s="49"/>
      <c r="E19" s="87"/>
      <c r="F19" s="87"/>
      <c r="G19" s="87"/>
      <c r="H19" s="87"/>
      <c r="I19" s="87"/>
      <c r="J19" s="93">
        <v>8156.1595699999962</v>
      </c>
      <c r="K19" s="1"/>
      <c r="L19" s="1"/>
      <c r="M19" s="1"/>
      <c r="N19" s="1"/>
    </row>
    <row r="20" spans="1:14">
      <c r="A20" s="13">
        <v>45846</v>
      </c>
      <c r="B20" s="14" t="s">
        <v>0</v>
      </c>
      <c r="C20" s="15">
        <v>5000</v>
      </c>
      <c r="D20" s="38">
        <v>8.8000000000000007</v>
      </c>
      <c r="E20" s="17">
        <f>C20*D20</f>
        <v>44000</v>
      </c>
      <c r="F20" s="17">
        <f>E20*0.002</f>
        <v>88</v>
      </c>
      <c r="G20" s="17">
        <f>E20*0.000068</f>
        <v>2.992</v>
      </c>
      <c r="H20" s="17">
        <f>E20*0.00001</f>
        <v>0.44000000000000006</v>
      </c>
      <c r="I20" s="17">
        <f>(F20+G20+H20)*0.07</f>
        <v>6.400240000000001</v>
      </c>
      <c r="J20" s="17">
        <f>E20+F20+I20+G20+H20</f>
        <v>44097.832240000003</v>
      </c>
      <c r="M20" s="20"/>
    </row>
    <row r="21" spans="1:14" s="1" customFormat="1">
      <c r="A21" s="46">
        <v>45915</v>
      </c>
      <c r="B21" s="14" t="s">
        <v>2</v>
      </c>
      <c r="C21" s="15">
        <v>5000</v>
      </c>
      <c r="D21" s="24">
        <v>9.6999999999999993</v>
      </c>
      <c r="E21" s="16">
        <f>C21*D21</f>
        <v>48500</v>
      </c>
      <c r="F21" s="25">
        <f>E21*0.002</f>
        <v>97</v>
      </c>
      <c r="G21" s="24">
        <f>E21*0.000068</f>
        <v>3.298</v>
      </c>
      <c r="H21" s="24">
        <f>E21*0.00001</f>
        <v>0.48500000000000004</v>
      </c>
      <c r="I21" s="24">
        <f>(F21+G21+H21)*0.07</f>
        <v>7.0548100000000007</v>
      </c>
      <c r="J21" s="24">
        <f>E21-F21-G21-H21-I21</f>
        <v>48392.162189999995</v>
      </c>
    </row>
    <row r="22" spans="1:14">
      <c r="E22" s="17">
        <f>E21-E20</f>
        <v>4500</v>
      </c>
      <c r="F22" s="17">
        <f t="shared" ref="F22:J22" si="2">F21-F20</f>
        <v>9</v>
      </c>
      <c r="G22" s="17">
        <f t="shared" si="2"/>
        <v>0.30600000000000005</v>
      </c>
      <c r="H22" s="17">
        <f t="shared" si="2"/>
        <v>4.4999999999999984E-2</v>
      </c>
      <c r="I22" s="17">
        <f t="shared" si="2"/>
        <v>0.65456999999999965</v>
      </c>
      <c r="J22" s="17">
        <f t="shared" si="2"/>
        <v>4294.3299499999921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5" workbookViewId="0">
      <selection activeCell="B2" sqref="B2"/>
    </sheetView>
  </sheetViews>
  <sheetFormatPr defaultColWidth="8.88671875" defaultRowHeight="13.8"/>
  <cols>
    <col min="1" max="1" width="10.109375" style="40" customWidth="1"/>
    <col min="2" max="2" width="7.109375" style="1" customWidth="1"/>
    <col min="3" max="3" width="7.21875" style="1" bestFit="1" customWidth="1"/>
    <col min="4" max="4" width="7.6640625" style="42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39</v>
      </c>
    </row>
    <row r="2" spans="1:11" s="18" customFormat="1" ht="15.6">
      <c r="A2" s="13">
        <v>43237</v>
      </c>
      <c r="B2" s="14" t="s">
        <v>0</v>
      </c>
      <c r="C2" s="15">
        <v>60000</v>
      </c>
      <c r="D2" s="37">
        <v>10.7</v>
      </c>
      <c r="E2" s="17">
        <f>C2*D2</f>
        <v>642000</v>
      </c>
      <c r="F2" s="17">
        <f>E2*0.002</f>
        <v>1284</v>
      </c>
      <c r="G2" s="17">
        <f>E2*0.00006</f>
        <v>38.520000000000003</v>
      </c>
      <c r="H2" s="17">
        <f>E2*0.00001</f>
        <v>6.4200000000000008</v>
      </c>
      <c r="I2" s="17">
        <f>(F2+G2+H2)*0.07</f>
        <v>93.025800000000018</v>
      </c>
      <c r="J2" s="17">
        <f>E2+F2+I2+G2+H2</f>
        <v>643421.96580000001</v>
      </c>
    </row>
    <row r="3" spans="1:11" s="20" customFormat="1">
      <c r="A3" s="13">
        <v>43739</v>
      </c>
      <c r="B3" s="14" t="s">
        <v>0</v>
      </c>
      <c r="C3" s="15">
        <v>20000</v>
      </c>
      <c r="D3" s="38">
        <v>10.5</v>
      </c>
      <c r="E3" s="17">
        <f>C3*D3</f>
        <v>210000</v>
      </c>
      <c r="F3" s="17">
        <f>E3*0.002</f>
        <v>420</v>
      </c>
      <c r="G3" s="17">
        <f>E3*0.000068</f>
        <v>14.28</v>
      </c>
      <c r="H3" s="17">
        <f>E3*0.00001</f>
        <v>2.1</v>
      </c>
      <c r="I3" s="17">
        <f>(F3+G3+H3)*0.07</f>
        <v>30.546600000000002</v>
      </c>
      <c r="J3" s="17">
        <f>E3+F3+I3+G3+H3</f>
        <v>210466.92660000001</v>
      </c>
    </row>
    <row r="4" spans="1:11" s="20" customFormat="1">
      <c r="A4" s="39"/>
      <c r="B4" s="4"/>
      <c r="C4" s="5">
        <f>SUM(C2:C3)</f>
        <v>80000</v>
      </c>
      <c r="D4" s="34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3"/>
    </row>
    <row r="5" spans="1:11" s="20" customFormat="1">
      <c r="A5" s="13">
        <v>43739</v>
      </c>
      <c r="B5" s="14" t="s">
        <v>0</v>
      </c>
      <c r="C5" s="15">
        <v>10000</v>
      </c>
      <c r="D5" s="38">
        <v>10.199999999999999</v>
      </c>
      <c r="E5" s="17">
        <f>C5*D5</f>
        <v>102000</v>
      </c>
      <c r="F5" s="17">
        <f>E5*0.002</f>
        <v>204</v>
      </c>
      <c r="G5" s="17">
        <f>E5*0.000068</f>
        <v>6.9359999999999999</v>
      </c>
      <c r="H5" s="17">
        <f>E5*0.00001</f>
        <v>1.02</v>
      </c>
      <c r="I5" s="17">
        <f>(F5+G5+H5)*0.07</f>
        <v>14.836920000000003</v>
      </c>
      <c r="J5" s="17">
        <f>E5+F5+I5+G5+H5</f>
        <v>102226.79292000001</v>
      </c>
    </row>
    <row r="6" spans="1:11" s="20" customFormat="1">
      <c r="A6" s="39"/>
      <c r="B6" s="4"/>
      <c r="C6" s="5">
        <f>SUM(C4:C5)</f>
        <v>90000</v>
      </c>
      <c r="D6" s="34">
        <f>E6/C6</f>
        <v>10.6</v>
      </c>
      <c r="E6" s="45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3"/>
    </row>
    <row r="7" spans="1:11" s="20" customFormat="1">
      <c r="A7" s="13">
        <v>43739</v>
      </c>
      <c r="B7" s="14" t="s">
        <v>5</v>
      </c>
      <c r="C7" s="15">
        <v>100000</v>
      </c>
      <c r="D7" s="38">
        <v>10.1</v>
      </c>
      <c r="E7" s="17">
        <f>C7*D7</f>
        <v>1010000</v>
      </c>
      <c r="F7" s="17">
        <f>E7*0.002</f>
        <v>2020</v>
      </c>
      <c r="G7" s="17">
        <f>E7*0.000068</f>
        <v>68.679999999999993</v>
      </c>
      <c r="H7" s="17">
        <f>E7*0.00001</f>
        <v>10.100000000000001</v>
      </c>
      <c r="I7" s="17">
        <f>(F7+G7+H7)*0.07</f>
        <v>146.91460000000001</v>
      </c>
      <c r="J7" s="17">
        <f>E7+F7+I7+G7+H7</f>
        <v>1012245.6946</v>
      </c>
    </row>
    <row r="8" spans="1:11" s="20" customFormat="1">
      <c r="A8" s="13">
        <v>44088</v>
      </c>
      <c r="B8" s="14" t="s">
        <v>0</v>
      </c>
      <c r="C8" s="15">
        <v>10000</v>
      </c>
      <c r="D8" s="38">
        <v>9.6</v>
      </c>
      <c r="E8" s="17">
        <f>C8*D8</f>
        <v>96000</v>
      </c>
      <c r="F8" s="17">
        <f>E8*0.002</f>
        <v>192</v>
      </c>
      <c r="G8" s="17">
        <f>E8*0.000068</f>
        <v>6.5279999999999996</v>
      </c>
      <c r="H8" s="17">
        <f>E8*0.00001</f>
        <v>0.96000000000000008</v>
      </c>
      <c r="I8" s="17">
        <f>(F8+G8+H8)*0.07</f>
        <v>13.964160000000001</v>
      </c>
      <c r="J8" s="17">
        <f>E8+F8+I8+G8+H8</f>
        <v>96213.452160000015</v>
      </c>
    </row>
    <row r="9" spans="1:11" s="20" customFormat="1">
      <c r="A9" s="39"/>
      <c r="B9" s="4"/>
      <c r="C9" s="5">
        <f>SUM(C7:C8)</f>
        <v>110000</v>
      </c>
      <c r="D9" s="34">
        <f>E9/C9</f>
        <v>10.054545454545455</v>
      </c>
      <c r="E9" s="45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3"/>
    </row>
    <row r="10" spans="1:11" s="20" customFormat="1">
      <c r="A10" s="13">
        <v>44089</v>
      </c>
      <c r="B10" s="14" t="s">
        <v>0</v>
      </c>
      <c r="C10" s="15">
        <v>10000</v>
      </c>
      <c r="D10" s="38">
        <v>9.6</v>
      </c>
      <c r="E10" s="17">
        <f>C10*D10</f>
        <v>96000</v>
      </c>
      <c r="F10" s="17">
        <f>E10*0.002</f>
        <v>192</v>
      </c>
      <c r="G10" s="17">
        <f>E10*0.000068</f>
        <v>6.5279999999999996</v>
      </c>
      <c r="H10" s="17">
        <f>E10*0.00001</f>
        <v>0.96000000000000008</v>
      </c>
      <c r="I10" s="17">
        <f>(F10+G10+H10)*0.07</f>
        <v>13.964160000000001</v>
      </c>
      <c r="J10" s="17">
        <f>E10+F10+I10+G10+H10</f>
        <v>96213.452160000015</v>
      </c>
    </row>
    <row r="11" spans="1:11" s="20" customFormat="1">
      <c r="A11" s="39"/>
      <c r="B11" s="4"/>
      <c r="C11" s="5">
        <f>SUM(C9:C10)</f>
        <v>120000</v>
      </c>
      <c r="D11" s="34">
        <f>E11/C11</f>
        <v>10.016666666666667</v>
      </c>
      <c r="E11" s="45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3"/>
    </row>
    <row r="12" spans="1:11" s="20" customFormat="1">
      <c r="A12" s="13">
        <v>44146</v>
      </c>
      <c r="B12" s="14" t="s">
        <v>0</v>
      </c>
      <c r="C12" s="15">
        <v>10000</v>
      </c>
      <c r="D12" s="38">
        <v>9.8000000000000007</v>
      </c>
      <c r="E12" s="17">
        <f>C12*D12</f>
        <v>98000</v>
      </c>
      <c r="F12" s="17">
        <f>E12*0.002</f>
        <v>196</v>
      </c>
      <c r="G12" s="17">
        <f>E12*0.000068</f>
        <v>6.6639999999999997</v>
      </c>
      <c r="H12" s="17">
        <f>E12*0.00001</f>
        <v>0.98000000000000009</v>
      </c>
      <c r="I12" s="17">
        <f>(F12+G12+H12)*0.07</f>
        <v>14.25508</v>
      </c>
      <c r="J12" s="17">
        <f>E12+F12+I12+G12+H12</f>
        <v>98217.899080000003</v>
      </c>
    </row>
    <row r="13" spans="1:11" s="20" customFormat="1">
      <c r="A13" s="39"/>
      <c r="B13" s="4"/>
      <c r="C13" s="5">
        <f>SUM(C11:C12)</f>
        <v>130000</v>
      </c>
      <c r="D13" s="34">
        <f>E13/C13</f>
        <v>10</v>
      </c>
      <c r="E13" s="45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3"/>
    </row>
    <row r="14" spans="1:11" s="20" customFormat="1">
      <c r="A14" s="13">
        <v>44467</v>
      </c>
      <c r="B14" s="14" t="s">
        <v>1</v>
      </c>
      <c r="C14" s="15">
        <v>120000</v>
      </c>
      <c r="D14" s="38">
        <v>10</v>
      </c>
      <c r="E14" s="17">
        <f t="shared" ref="E14:E19" si="5">C14*D14</f>
        <v>1200000</v>
      </c>
      <c r="F14" s="17">
        <f t="shared" ref="F14:F19" si="6">E14*0.002</f>
        <v>2400</v>
      </c>
      <c r="G14" s="17">
        <f t="shared" ref="G14:G19" si="7">E14*0.000068</f>
        <v>81.599999999999994</v>
      </c>
      <c r="H14" s="17">
        <f t="shared" ref="H14:H19" si="8">E14*0.00001</f>
        <v>12.000000000000002</v>
      </c>
      <c r="I14" s="17">
        <f t="shared" ref="I14:I19" si="9">(F14+G14+H14)*0.07</f>
        <v>174.55200000000002</v>
      </c>
      <c r="J14" s="17">
        <f t="shared" ref="J14:J19" si="10">E14+F14+I14+G14+H14</f>
        <v>1202668.152</v>
      </c>
    </row>
    <row r="15" spans="1:11" s="20" customFormat="1">
      <c r="A15" s="13">
        <v>44475</v>
      </c>
      <c r="B15" s="14" t="s">
        <v>1</v>
      </c>
      <c r="C15" s="15">
        <v>110000</v>
      </c>
      <c r="D15" s="38">
        <v>10</v>
      </c>
      <c r="E15" s="17">
        <f t="shared" si="5"/>
        <v>1100000</v>
      </c>
      <c r="F15" s="17">
        <f t="shared" si="6"/>
        <v>2200</v>
      </c>
      <c r="G15" s="17">
        <f t="shared" si="7"/>
        <v>74.8</v>
      </c>
      <c r="H15" s="17">
        <f t="shared" si="8"/>
        <v>11.000000000000002</v>
      </c>
      <c r="I15" s="17">
        <f t="shared" si="9"/>
        <v>160.00600000000003</v>
      </c>
      <c r="J15" s="17">
        <f t="shared" si="10"/>
        <v>1102445.8060000001</v>
      </c>
    </row>
    <row r="16" spans="1:11" s="20" customFormat="1">
      <c r="A16" s="13">
        <v>44480</v>
      </c>
      <c r="B16" s="14" t="s">
        <v>1</v>
      </c>
      <c r="C16" s="15">
        <v>100000</v>
      </c>
      <c r="D16" s="38">
        <v>10</v>
      </c>
      <c r="E16" s="17">
        <f t="shared" si="5"/>
        <v>1000000</v>
      </c>
      <c r="F16" s="17">
        <f t="shared" si="6"/>
        <v>2000</v>
      </c>
      <c r="G16" s="17">
        <f t="shared" si="7"/>
        <v>68</v>
      </c>
      <c r="H16" s="17">
        <f t="shared" si="8"/>
        <v>10</v>
      </c>
      <c r="I16" s="17">
        <f t="shared" si="9"/>
        <v>145.46</v>
      </c>
      <c r="J16" s="17">
        <f t="shared" si="10"/>
        <v>1002223.46</v>
      </c>
    </row>
    <row r="17" spans="1:13" s="20" customFormat="1">
      <c r="A17" s="13">
        <v>44700</v>
      </c>
      <c r="B17" s="14" t="s">
        <v>0</v>
      </c>
      <c r="C17" s="15">
        <v>10000</v>
      </c>
      <c r="D17" s="38">
        <v>11</v>
      </c>
      <c r="E17" s="17">
        <f t="shared" si="5"/>
        <v>110000</v>
      </c>
      <c r="F17" s="17">
        <f t="shared" si="6"/>
        <v>220</v>
      </c>
      <c r="G17" s="17">
        <f t="shared" si="7"/>
        <v>7.4799999999999995</v>
      </c>
      <c r="H17" s="17">
        <f t="shared" si="8"/>
        <v>1.1000000000000001</v>
      </c>
      <c r="I17" s="17">
        <f t="shared" si="9"/>
        <v>16.000600000000002</v>
      </c>
      <c r="J17" s="17">
        <f t="shared" si="10"/>
        <v>110244.5806</v>
      </c>
    </row>
    <row r="18" spans="1:13" s="20" customFormat="1">
      <c r="A18" s="39"/>
      <c r="B18" s="4"/>
      <c r="C18" s="5">
        <f>SUM(C16:C17)</f>
        <v>110000</v>
      </c>
      <c r="D18" s="34">
        <v>10.1</v>
      </c>
      <c r="E18" s="17">
        <f t="shared" si="5"/>
        <v>1111000</v>
      </c>
      <c r="F18" s="17">
        <f t="shared" si="6"/>
        <v>2222</v>
      </c>
      <c r="G18" s="17">
        <f t="shared" si="7"/>
        <v>75.548000000000002</v>
      </c>
      <c r="H18" s="17">
        <f t="shared" si="8"/>
        <v>11.110000000000001</v>
      </c>
      <c r="I18" s="17">
        <f t="shared" si="9"/>
        <v>161.60606000000001</v>
      </c>
      <c r="J18" s="17">
        <f t="shared" si="10"/>
        <v>1113470.26406</v>
      </c>
      <c r="K18" s="23"/>
    </row>
    <row r="19" spans="1:13" s="20" customFormat="1">
      <c r="A19" s="13">
        <v>44735</v>
      </c>
      <c r="B19" s="14" t="s">
        <v>0</v>
      </c>
      <c r="C19" s="15">
        <v>10000</v>
      </c>
      <c r="D19" s="38">
        <v>9.75</v>
      </c>
      <c r="E19" s="17">
        <f t="shared" si="5"/>
        <v>97500</v>
      </c>
      <c r="F19" s="17">
        <f t="shared" si="6"/>
        <v>195</v>
      </c>
      <c r="G19" s="17">
        <f t="shared" si="7"/>
        <v>6.63</v>
      </c>
      <c r="H19" s="17">
        <f t="shared" si="8"/>
        <v>0.97500000000000009</v>
      </c>
      <c r="I19" s="17">
        <f t="shared" si="9"/>
        <v>14.182350000000001</v>
      </c>
      <c r="J19" s="17">
        <f t="shared" si="10"/>
        <v>97716.787350000013</v>
      </c>
    </row>
    <row r="20" spans="1:13" s="20" customFormat="1">
      <c r="A20" s="39"/>
      <c r="B20" s="4"/>
      <c r="C20" s="5">
        <f>SUM(C18:C19)</f>
        <v>120000</v>
      </c>
      <c r="D20" s="34">
        <f>E20/C20</f>
        <v>10.070833333333333</v>
      </c>
      <c r="E20" s="45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3"/>
    </row>
    <row r="21" spans="1:13" s="20" customFormat="1">
      <c r="A21" s="7">
        <v>44812</v>
      </c>
      <c r="B21" s="12" t="s">
        <v>0</v>
      </c>
      <c r="C21" s="9">
        <v>10000</v>
      </c>
      <c r="D21" s="43">
        <v>5.9</v>
      </c>
      <c r="E21" s="19">
        <f>C21*D21</f>
        <v>59000</v>
      </c>
      <c r="F21" s="19">
        <f>E21*0.002</f>
        <v>118</v>
      </c>
      <c r="G21" s="19">
        <f>E21*0.000068</f>
        <v>4.0119999999999996</v>
      </c>
      <c r="H21" s="19">
        <f>E21*0.00001</f>
        <v>0.59000000000000008</v>
      </c>
      <c r="I21" s="19">
        <f>(F21+G21+H21)*0.07</f>
        <v>8.5821400000000008</v>
      </c>
      <c r="J21" s="19">
        <f>E21+F21+I21+G21+H21</f>
        <v>59131.184139999998</v>
      </c>
    </row>
    <row r="22" spans="1:13" s="20" customFormat="1" ht="21">
      <c r="A22" s="8" t="s">
        <v>3</v>
      </c>
      <c r="B22" s="72">
        <f>(D21-D20)/D20</f>
        <v>-0.41414977244517992</v>
      </c>
      <c r="C22" s="21">
        <f>C20+C21</f>
        <v>130000</v>
      </c>
      <c r="D22" s="31">
        <f>E22/C22</f>
        <v>9.75</v>
      </c>
      <c r="E22" s="21">
        <f t="shared" ref="E22:J22" si="12">E20+E21</f>
        <v>1267500</v>
      </c>
      <c r="F22" s="21">
        <f t="shared" si="12"/>
        <v>2535</v>
      </c>
      <c r="G22" s="21">
        <f t="shared" si="12"/>
        <v>86.19</v>
      </c>
      <c r="H22" s="21">
        <f t="shared" si="12"/>
        <v>12.675000000000001</v>
      </c>
      <c r="I22" s="21">
        <f t="shared" si="12"/>
        <v>184.37055000000004</v>
      </c>
      <c r="J22" s="21">
        <f t="shared" si="12"/>
        <v>1270318.2355500001</v>
      </c>
      <c r="K22" s="23"/>
    </row>
    <row r="23" spans="1:13" s="20" customFormat="1" ht="21">
      <c r="A23" s="8"/>
      <c r="B23" s="72"/>
      <c r="C23" s="21"/>
      <c r="D23" s="31"/>
      <c r="E23" s="21"/>
      <c r="F23" s="21"/>
      <c r="G23" s="21"/>
      <c r="H23" s="21"/>
      <c r="I23" s="21"/>
      <c r="J23" s="21"/>
      <c r="K23" s="23"/>
    </row>
    <row r="24" spans="1:13" s="20" customFormat="1" ht="21">
      <c r="A24" s="8"/>
      <c r="B24" s="72"/>
      <c r="C24" s="21"/>
      <c r="D24" s="31"/>
      <c r="E24" s="21"/>
      <c r="F24" s="21"/>
      <c r="G24" s="21"/>
      <c r="H24" s="21"/>
      <c r="I24" s="21"/>
      <c r="J24" s="21"/>
      <c r="K24" s="23"/>
    </row>
    <row r="25" spans="1:13" s="20" customFormat="1">
      <c r="A25" s="7"/>
      <c r="B25" s="12"/>
      <c r="C25" s="9"/>
      <c r="D25" s="43"/>
      <c r="E25" s="19"/>
      <c r="F25" s="19"/>
      <c r="G25" s="19"/>
      <c r="H25" s="19"/>
      <c r="I25" s="19"/>
      <c r="J25" s="19"/>
    </row>
    <row r="26" spans="1:13" s="20" customFormat="1">
      <c r="A26" s="46">
        <v>44812</v>
      </c>
      <c r="B26" s="14" t="s">
        <v>0</v>
      </c>
      <c r="C26" s="15">
        <v>10000</v>
      </c>
      <c r="D26" s="16">
        <v>7.85</v>
      </c>
      <c r="E26" s="17">
        <f>C26*D26</f>
        <v>78500</v>
      </c>
      <c r="F26" s="17">
        <f>E26*0.002</f>
        <v>157</v>
      </c>
      <c r="G26" s="17">
        <f>E26*0.000068</f>
        <v>5.3380000000000001</v>
      </c>
      <c r="H26" s="17">
        <f>E26*0.00001</f>
        <v>0.78500000000000003</v>
      </c>
      <c r="I26" s="17">
        <f>(F26+G26+H26)*0.07</f>
        <v>11.418610000000001</v>
      </c>
      <c r="J26" s="17">
        <f>E26+F26+I26+G26+H26</f>
        <v>78674.54161</v>
      </c>
      <c r="L26" s="23"/>
    </row>
    <row r="27" spans="1:13" s="12" customFormat="1">
      <c r="A27" s="46">
        <v>44813</v>
      </c>
      <c r="B27" s="14" t="s">
        <v>2</v>
      </c>
      <c r="C27" s="15">
        <f>C26</f>
        <v>10000</v>
      </c>
      <c r="D27" s="24">
        <v>8.25</v>
      </c>
      <c r="E27" s="16">
        <f>C27*D27</f>
        <v>82500</v>
      </c>
      <c r="F27" s="25">
        <f>E27*0.002</f>
        <v>165</v>
      </c>
      <c r="G27" s="24">
        <f>E27*0.000068</f>
        <v>5.61</v>
      </c>
      <c r="H27" s="24">
        <f>E27*0.00001</f>
        <v>0.82500000000000007</v>
      </c>
      <c r="I27" s="24">
        <f>(F27+G27+H27)*0.07</f>
        <v>12.000450000000001</v>
      </c>
      <c r="J27" s="24">
        <f>E27-F27-G27-H27-I27</f>
        <v>82316.564549999996</v>
      </c>
    </row>
    <row r="28" spans="1:13" s="29" customFormat="1" ht="18.600000000000001">
      <c r="A28" s="26">
        <f>DAYS360(A26,A27)</f>
        <v>1</v>
      </c>
      <c r="B28" s="28">
        <f>(D27-D26)/D26</f>
        <v>5.0955414012738898E-2</v>
      </c>
      <c r="C28" s="15"/>
      <c r="D28" s="16"/>
      <c r="E28" s="17">
        <f>E27-E26</f>
        <v>4000</v>
      </c>
      <c r="F28" s="17"/>
      <c r="G28" s="17"/>
      <c r="H28" s="17"/>
      <c r="I28" s="17"/>
      <c r="J28" s="17">
        <f>J27-J26</f>
        <v>3642.0229399999953</v>
      </c>
      <c r="K28" s="30"/>
      <c r="L28" s="11"/>
      <c r="M28" s="11"/>
    </row>
    <row r="29" spans="1:13" s="20" customFormat="1">
      <c r="A29" s="13">
        <v>44746</v>
      </c>
      <c r="B29" s="14" t="s">
        <v>0</v>
      </c>
      <c r="C29" s="15">
        <v>10000</v>
      </c>
      <c r="D29" s="38">
        <v>9.15</v>
      </c>
      <c r="E29" s="17">
        <f>C29*D29</f>
        <v>91500</v>
      </c>
      <c r="F29" s="17">
        <f>E29*0.002</f>
        <v>183</v>
      </c>
      <c r="G29" s="17">
        <f>E29*0.000068</f>
        <v>6.2219999999999995</v>
      </c>
      <c r="H29" s="17">
        <f>E29*0.00001</f>
        <v>0.91500000000000004</v>
      </c>
      <c r="I29" s="17">
        <f>(F29+G29+H29)*0.07</f>
        <v>13.309590000000002</v>
      </c>
      <c r="J29" s="17">
        <f>E29+F29+I29+G29+H29</f>
        <v>91703.446589999992</v>
      </c>
    </row>
    <row r="30" spans="1:13" s="12" customFormat="1">
      <c r="A30" s="46">
        <v>45555</v>
      </c>
      <c r="B30" s="14" t="s">
        <v>2</v>
      </c>
      <c r="C30" s="15">
        <f>C29</f>
        <v>10000</v>
      </c>
      <c r="D30" s="24">
        <v>6.5</v>
      </c>
      <c r="E30" s="16">
        <f>C30*D30</f>
        <v>65000</v>
      </c>
      <c r="F30" s="25">
        <f>E30*0.002</f>
        <v>130</v>
      </c>
      <c r="G30" s="24">
        <f>E30*0.000068</f>
        <v>4.42</v>
      </c>
      <c r="H30" s="24">
        <f>E30*0.00001</f>
        <v>0.65</v>
      </c>
      <c r="I30" s="24">
        <f>(F30+G30+H30)*0.07</f>
        <v>9.4549000000000003</v>
      </c>
      <c r="J30" s="24">
        <f>E30-F30-G30-H30-I30</f>
        <v>64855.475100000003</v>
      </c>
    </row>
    <row r="31" spans="1:13" s="29" customFormat="1" ht="18.600000000000001">
      <c r="A31" s="26">
        <f>DAYS360(A29,A30)</f>
        <v>796</v>
      </c>
      <c r="B31" s="28">
        <f>(D30-D29)/D29</f>
        <v>-0.28961748633879786</v>
      </c>
      <c r="C31" s="15"/>
      <c r="D31" s="16"/>
      <c r="E31" s="17">
        <f>E30-E29</f>
        <v>-26500</v>
      </c>
      <c r="F31" s="17"/>
      <c r="G31" s="17"/>
      <c r="H31" s="17"/>
      <c r="I31" s="17"/>
      <c r="J31" s="17">
        <f>J30-J29</f>
        <v>-26847.971489999989</v>
      </c>
      <c r="K31" s="30"/>
      <c r="L31" s="11"/>
      <c r="M31" s="11"/>
    </row>
    <row r="32" spans="1:13" s="29" customFormat="1" ht="18.600000000000001">
      <c r="A32" s="7">
        <v>44746</v>
      </c>
      <c r="B32" s="12" t="s">
        <v>0</v>
      </c>
      <c r="C32" s="9">
        <v>10000</v>
      </c>
      <c r="D32" s="43">
        <v>5.9</v>
      </c>
      <c r="E32" s="19">
        <f>C32*D32</f>
        <v>59000</v>
      </c>
      <c r="F32" s="19">
        <f>E32*0.002</f>
        <v>118</v>
      </c>
      <c r="G32" s="19">
        <f>E32*0.000068</f>
        <v>4.0119999999999996</v>
      </c>
      <c r="H32" s="19">
        <f>E32*0.00001</f>
        <v>0.59000000000000008</v>
      </c>
      <c r="I32" s="19">
        <f>(F32+G32+H32)*0.07</f>
        <v>8.5821400000000008</v>
      </c>
      <c r="J32" s="19">
        <f>E32+F32+I32+G32+H32</f>
        <v>59131.184139999998</v>
      </c>
      <c r="K32" s="20"/>
      <c r="L32" s="20"/>
      <c r="M32" s="20"/>
    </row>
    <row r="33" spans="1:13" s="18" customFormat="1" ht="15.6">
      <c r="A33" s="52">
        <v>44813</v>
      </c>
      <c r="B33" s="12" t="s">
        <v>2</v>
      </c>
      <c r="C33" s="9">
        <f>C32</f>
        <v>10000</v>
      </c>
      <c r="D33" s="32">
        <v>6.5</v>
      </c>
      <c r="E33" s="10">
        <f>C33*D33</f>
        <v>65000</v>
      </c>
      <c r="F33" s="33">
        <f>E33*0.002</f>
        <v>130</v>
      </c>
      <c r="G33" s="32">
        <f>E33*0.000068</f>
        <v>4.42</v>
      </c>
      <c r="H33" s="32">
        <f>E33*0.00001</f>
        <v>0.65</v>
      </c>
      <c r="I33" s="32">
        <f>(F33+G33+H33)*0.07</f>
        <v>9.4549000000000003</v>
      </c>
      <c r="J33" s="32">
        <f>E33-F33-G33-H33-I33</f>
        <v>64855.475100000003</v>
      </c>
      <c r="K33" s="12"/>
      <c r="L33" s="12"/>
      <c r="M33" s="12"/>
    </row>
    <row r="34" spans="1:13" s="12" customFormat="1">
      <c r="A34" s="8">
        <f>DAYS360(A32,A33)</f>
        <v>65</v>
      </c>
      <c r="B34" s="11">
        <f>(D33-D32)/D32</f>
        <v>0.10169491525423723</v>
      </c>
      <c r="C34" s="9"/>
      <c r="D34" s="10"/>
      <c r="E34" s="19">
        <f>E33-E32</f>
        <v>6000</v>
      </c>
      <c r="F34" s="19"/>
      <c r="G34" s="19"/>
      <c r="H34" s="19"/>
      <c r="I34" s="19"/>
      <c r="J34" s="19">
        <f>J33-J32</f>
        <v>5724.2909600000057</v>
      </c>
      <c r="K34" s="30"/>
      <c r="L34" s="11"/>
      <c r="M34" s="11"/>
    </row>
    <row r="35" spans="1:13" s="29" customFormat="1" ht="18.600000000000001">
      <c r="A35" s="13"/>
      <c r="B35" s="14"/>
      <c r="C35" s="15"/>
      <c r="D35" s="37"/>
      <c r="E35" s="15"/>
      <c r="F35" s="17"/>
      <c r="G35" s="17"/>
      <c r="H35" s="17"/>
      <c r="I35" s="17"/>
      <c r="J35" s="17"/>
      <c r="K35" s="28"/>
    </row>
    <row r="36" spans="1:13">
      <c r="C36" s="15"/>
      <c r="D36" s="37"/>
      <c r="E36" s="15"/>
      <c r="F36" s="25"/>
      <c r="G36" s="2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9</v>
      </c>
    </row>
    <row r="2" spans="1:14" s="1" customFormat="1">
      <c r="A2" s="46">
        <v>45085</v>
      </c>
      <c r="B2" s="14" t="s">
        <v>0</v>
      </c>
      <c r="C2" s="15">
        <v>1200</v>
      </c>
      <c r="D2" s="38">
        <v>37</v>
      </c>
      <c r="E2" s="17">
        <f>C2*D2</f>
        <v>44400</v>
      </c>
      <c r="F2" s="17">
        <f>E2*0.002</f>
        <v>88.8</v>
      </c>
      <c r="G2" s="17">
        <f>E2*0.00006</f>
        <v>2.6640000000000001</v>
      </c>
      <c r="H2" s="17">
        <f>E2*0.00001</f>
        <v>0.44400000000000006</v>
      </c>
      <c r="I2" s="17">
        <f>(F2+G2+H2)*0.07</f>
        <v>6.4335600000000008</v>
      </c>
      <c r="J2" s="17">
        <f>E2+F2+I2+G2+H2</f>
        <v>44498.341560000001</v>
      </c>
    </row>
    <row r="3" spans="1:14" s="12" customFormat="1">
      <c r="A3" s="63">
        <v>44473</v>
      </c>
      <c r="B3" s="12" t="s">
        <v>0</v>
      </c>
      <c r="C3" s="9">
        <v>1200</v>
      </c>
      <c r="D3" s="10">
        <v>10</v>
      </c>
      <c r="E3" s="19">
        <f>C3*D3</f>
        <v>12000</v>
      </c>
      <c r="F3" s="19">
        <f>E3*0.002</f>
        <v>24</v>
      </c>
      <c r="G3" s="19">
        <f>E3*0.00006</f>
        <v>0.72</v>
      </c>
      <c r="H3" s="19">
        <f>E3*0.00001</f>
        <v>0.12000000000000001</v>
      </c>
      <c r="I3" s="19">
        <f>(F3+G3+H3)*0.07</f>
        <v>1.7388000000000001</v>
      </c>
      <c r="J3" s="19">
        <f>E3+F3+I3+G3+H3</f>
        <v>12026.578799999999</v>
      </c>
      <c r="K3" s="30"/>
      <c r="L3" s="10"/>
      <c r="M3" s="11"/>
    </row>
    <row r="4" spans="1:14" s="59" customFormat="1" ht="21">
      <c r="A4" s="52"/>
      <c r="B4" s="72">
        <f>(D3-D2)/D2</f>
        <v>-0.72972972972972971</v>
      </c>
      <c r="C4" s="9">
        <f>SUM(C2:C3)</f>
        <v>2400</v>
      </c>
      <c r="D4" s="60">
        <f>E4/C4</f>
        <v>23.5</v>
      </c>
      <c r="E4" s="9">
        <f t="shared" ref="E4:J4" si="0">SUM(E2:E3)</f>
        <v>56400</v>
      </c>
      <c r="F4" s="9">
        <f t="shared" si="0"/>
        <v>112.8</v>
      </c>
      <c r="G4" s="9">
        <f t="shared" si="0"/>
        <v>3.3840000000000003</v>
      </c>
      <c r="H4" s="9">
        <f t="shared" si="0"/>
        <v>0.56400000000000006</v>
      </c>
      <c r="I4" s="9">
        <f t="shared" si="0"/>
        <v>8.1723600000000012</v>
      </c>
      <c r="J4" s="9">
        <f t="shared" si="0"/>
        <v>56524.920360000004</v>
      </c>
      <c r="K4" s="10"/>
      <c r="L4" s="12"/>
      <c r="M4" s="58"/>
      <c r="N4" s="58"/>
    </row>
    <row r="6" spans="1:14" s="1" customFormat="1">
      <c r="A6" s="46">
        <v>45085</v>
      </c>
      <c r="B6" s="14" t="s">
        <v>0</v>
      </c>
      <c r="C6" s="15">
        <v>1200</v>
      </c>
      <c r="D6" s="38">
        <v>37</v>
      </c>
      <c r="E6" s="17">
        <f>C6*D6</f>
        <v>44400</v>
      </c>
      <c r="F6" s="17">
        <f>E6*0.002</f>
        <v>88.8</v>
      </c>
      <c r="G6" s="17">
        <f>E6*0.00006</f>
        <v>2.6640000000000001</v>
      </c>
      <c r="H6" s="17">
        <f>E6*0.00001</f>
        <v>0.44400000000000006</v>
      </c>
      <c r="I6" s="17">
        <f>(F6+G6+H6)*0.07</f>
        <v>6.4335600000000008</v>
      </c>
      <c r="J6" s="17">
        <f>E6+F6+I6+G6+H6</f>
        <v>44498.341560000001</v>
      </c>
    </row>
    <row r="7" spans="1:14" s="12" customFormat="1">
      <c r="A7" s="7">
        <v>45085</v>
      </c>
      <c r="B7" s="12" t="s">
        <v>2</v>
      </c>
      <c r="C7" s="9">
        <f>C6</f>
        <v>1200</v>
      </c>
      <c r="D7" s="32">
        <v>38.75</v>
      </c>
      <c r="E7" s="10">
        <f>C7*D7</f>
        <v>46500</v>
      </c>
      <c r="F7" s="33">
        <f>E7*0.002</f>
        <v>93</v>
      </c>
      <c r="G7" s="32">
        <f>E7*0.000068</f>
        <v>3.1619999999999999</v>
      </c>
      <c r="H7" s="32">
        <f>E7*0.00001</f>
        <v>0.46500000000000002</v>
      </c>
      <c r="I7" s="32">
        <f>(F7+G7+H7)*0.07</f>
        <v>6.7638900000000017</v>
      </c>
      <c r="J7" s="32">
        <f>E7-F7-G7-H7-I7</f>
        <v>46396.609110000005</v>
      </c>
    </row>
    <row r="8" spans="1:14" s="29" customFormat="1" ht="21">
      <c r="A8" s="7" t="s">
        <v>3</v>
      </c>
      <c r="B8" s="72">
        <f>(D7-D6)/D6</f>
        <v>4.72972972972973E-2</v>
      </c>
      <c r="C8" s="9"/>
      <c r="D8" s="10"/>
      <c r="E8" s="19">
        <f>E7-E6</f>
        <v>2100</v>
      </c>
      <c r="F8" s="19"/>
      <c r="G8" s="19"/>
      <c r="H8" s="19"/>
      <c r="I8" s="19"/>
      <c r="J8" s="19">
        <f>J7-J6</f>
        <v>1898.2675500000041</v>
      </c>
      <c r="K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10</v>
      </c>
    </row>
    <row r="2" spans="1:14" s="18" customFormat="1" ht="15.6">
      <c r="A2" s="46">
        <v>45155</v>
      </c>
      <c r="B2" s="14" t="s">
        <v>0</v>
      </c>
      <c r="C2" s="15">
        <v>10000</v>
      </c>
      <c r="D2" s="38">
        <v>11</v>
      </c>
      <c r="E2" s="17">
        <f>C2*D2</f>
        <v>110000</v>
      </c>
      <c r="F2" s="17">
        <f>E2*0.002</f>
        <v>220</v>
      </c>
      <c r="G2" s="17">
        <f>E2*0.00006</f>
        <v>6.6000000000000005</v>
      </c>
      <c r="H2" s="17">
        <f>E2*0.00001</f>
        <v>1.1000000000000001</v>
      </c>
      <c r="I2" s="17">
        <f>(F2+G2+H2)*0.07</f>
        <v>15.939</v>
      </c>
      <c r="J2" s="17">
        <f>E2+F2+I2+G2+H2</f>
        <v>110243.63900000001</v>
      </c>
    </row>
    <row r="3" spans="1:14" s="59" customFormat="1" ht="21">
      <c r="A3" s="36">
        <v>45460</v>
      </c>
      <c r="B3" s="14" t="s">
        <v>0</v>
      </c>
      <c r="C3" s="15">
        <v>2500</v>
      </c>
      <c r="D3" s="16">
        <v>10.5</v>
      </c>
      <c r="E3" s="17">
        <f>C3*D3</f>
        <v>26250</v>
      </c>
      <c r="F3" s="17">
        <f>E3*0.002</f>
        <v>52.5</v>
      </c>
      <c r="G3" s="17">
        <f>E3*0.00006</f>
        <v>1.575</v>
      </c>
      <c r="H3" s="17">
        <f>E3*0.00001</f>
        <v>0.26250000000000001</v>
      </c>
      <c r="I3" s="17">
        <f>(F3+G3+H3)*0.07</f>
        <v>3.8036250000000007</v>
      </c>
      <c r="J3" s="17">
        <f>E3+F3+I3+G3+H3</f>
        <v>26308.141125000002</v>
      </c>
      <c r="K3" s="30"/>
      <c r="L3" s="10"/>
      <c r="M3" s="11"/>
      <c r="N3" s="12"/>
    </row>
    <row r="4" spans="1:14" s="59" customFormat="1" ht="21">
      <c r="A4" s="46"/>
      <c r="B4" s="71">
        <f>(D3-D2)/D2</f>
        <v>-4.5454545454545456E-2</v>
      </c>
      <c r="C4" s="15">
        <f>SUM(C2:C3)</f>
        <v>12500</v>
      </c>
      <c r="D4" s="37">
        <f>E4/C4</f>
        <v>10.9</v>
      </c>
      <c r="E4" s="15">
        <f t="shared" ref="E4:J4" si="0">SUM(E2:E3)</f>
        <v>136250</v>
      </c>
      <c r="F4" s="15">
        <f t="shared" si="0"/>
        <v>272.5</v>
      </c>
      <c r="G4" s="15">
        <f t="shared" si="0"/>
        <v>8.1750000000000007</v>
      </c>
      <c r="H4" s="15">
        <f t="shared" si="0"/>
        <v>1.3625</v>
      </c>
      <c r="I4" s="15">
        <f t="shared" si="0"/>
        <v>19.742625</v>
      </c>
      <c r="J4" s="15">
        <f t="shared" si="0"/>
        <v>136551.78012500002</v>
      </c>
      <c r="K4" s="10"/>
      <c r="L4" s="12"/>
      <c r="M4" s="58"/>
      <c r="N4" s="58"/>
    </row>
    <row r="5" spans="1:14" s="59" customFormat="1" ht="21">
      <c r="A5" s="36">
        <v>45877</v>
      </c>
      <c r="B5" s="14" t="s">
        <v>0</v>
      </c>
      <c r="C5" s="15">
        <v>2500</v>
      </c>
      <c r="D5" s="16">
        <v>9.9</v>
      </c>
      <c r="E5" s="17">
        <f>C5*D5</f>
        <v>24750</v>
      </c>
      <c r="F5" s="17">
        <f>E5*0.002</f>
        <v>49.5</v>
      </c>
      <c r="G5" s="17">
        <f>E5*0.00006</f>
        <v>1.4850000000000001</v>
      </c>
      <c r="H5" s="17">
        <f>E5*0.00001</f>
        <v>0.24750000000000003</v>
      </c>
      <c r="I5" s="17">
        <f>(F5+G5+H5)*0.07</f>
        <v>3.5862750000000005</v>
      </c>
      <c r="J5" s="17">
        <f>E5+F5+I5+G5+H5</f>
        <v>24804.818775000003</v>
      </c>
      <c r="K5" s="30"/>
      <c r="L5" s="10"/>
      <c r="M5" s="11"/>
      <c r="N5" s="12"/>
    </row>
    <row r="6" spans="1:14" s="18" customFormat="1" ht="20.399999999999999">
      <c r="A6" s="46"/>
      <c r="B6" s="71">
        <f>(D5-D4)/D4</f>
        <v>-9.1743119266055037E-2</v>
      </c>
      <c r="C6" s="15">
        <f>SUM(C4:C5)</f>
        <v>15000</v>
      </c>
      <c r="D6" s="37">
        <f>E6/C6</f>
        <v>10.733333333333333</v>
      </c>
      <c r="E6" s="15">
        <f t="shared" ref="E6:J6" si="1">SUM(E4:E5)</f>
        <v>161000</v>
      </c>
      <c r="F6" s="15">
        <f t="shared" si="1"/>
        <v>322</v>
      </c>
      <c r="G6" s="15">
        <f t="shared" si="1"/>
        <v>9.66</v>
      </c>
      <c r="H6" s="15">
        <f t="shared" si="1"/>
        <v>1.61</v>
      </c>
      <c r="I6" s="15">
        <f t="shared" si="1"/>
        <v>23.328900000000001</v>
      </c>
      <c r="J6" s="15">
        <f t="shared" si="1"/>
        <v>161356.59890000001</v>
      </c>
      <c r="K6" s="10"/>
      <c r="L6" s="12"/>
      <c r="M6" s="58"/>
      <c r="N6" s="58"/>
    </row>
    <row r="7" spans="1:14" s="59" customFormat="1" ht="21">
      <c r="A7" s="36">
        <v>45882</v>
      </c>
      <c r="B7" s="14" t="s">
        <v>0</v>
      </c>
      <c r="C7" s="15">
        <v>2500</v>
      </c>
      <c r="D7" s="16">
        <v>9.8000000000000007</v>
      </c>
      <c r="E7" s="17">
        <f>C7*D7</f>
        <v>24500</v>
      </c>
      <c r="F7" s="17">
        <f>E7*0.002</f>
        <v>49</v>
      </c>
      <c r="G7" s="17">
        <f>E7*0.00006</f>
        <v>1.47</v>
      </c>
      <c r="H7" s="17">
        <f>E7*0.00001</f>
        <v>0.24500000000000002</v>
      </c>
      <c r="I7" s="17">
        <f>(F7+G7+H7)*0.07</f>
        <v>3.5500500000000001</v>
      </c>
      <c r="J7" s="17">
        <f>E7+F7+I7+G7+H7</f>
        <v>24554.265050000002</v>
      </c>
      <c r="K7" s="30"/>
      <c r="L7" s="10"/>
      <c r="M7" s="11"/>
      <c r="N7" s="12"/>
    </row>
    <row r="8" spans="1:14" s="18" customFormat="1" ht="20.399999999999999">
      <c r="A8" s="46"/>
      <c r="B8" s="71">
        <f>(D7-D6)/D6</f>
        <v>-8.6956521739130294E-2</v>
      </c>
      <c r="C8" s="15">
        <f>SUM(C6:C7)</f>
        <v>17500</v>
      </c>
      <c r="D8" s="37">
        <f>E8/C8</f>
        <v>10.6</v>
      </c>
      <c r="E8" s="15">
        <f t="shared" ref="E8:J8" si="2">SUM(E6:E7)</f>
        <v>185500</v>
      </c>
      <c r="F8" s="15">
        <f t="shared" si="2"/>
        <v>371</v>
      </c>
      <c r="G8" s="15">
        <f t="shared" si="2"/>
        <v>11.13</v>
      </c>
      <c r="H8" s="15">
        <f t="shared" si="2"/>
        <v>1.8550000000000002</v>
      </c>
      <c r="I8" s="15">
        <f t="shared" si="2"/>
        <v>26.87895</v>
      </c>
      <c r="J8" s="15">
        <f t="shared" si="2"/>
        <v>185910.86395000003</v>
      </c>
      <c r="K8" s="10"/>
      <c r="L8" s="12"/>
      <c r="M8" s="58"/>
      <c r="N8" s="58"/>
    </row>
    <row r="9" spans="1:14" s="59" customFormat="1" ht="21">
      <c r="A9" s="63">
        <v>45882</v>
      </c>
      <c r="B9" s="12" t="s">
        <v>0</v>
      </c>
      <c r="C9" s="9">
        <v>2500</v>
      </c>
      <c r="D9" s="10">
        <v>9.8000000000000007</v>
      </c>
      <c r="E9" s="19">
        <f>C9*D9</f>
        <v>24500</v>
      </c>
      <c r="F9" s="19">
        <f>E9*0.002</f>
        <v>49</v>
      </c>
      <c r="G9" s="19">
        <f>E9*0.00006</f>
        <v>1.47</v>
      </c>
      <c r="H9" s="19">
        <f>E9*0.00001</f>
        <v>0.24500000000000002</v>
      </c>
      <c r="I9" s="19">
        <f>(F9+G9+H9)*0.07</f>
        <v>3.5500500000000001</v>
      </c>
      <c r="J9" s="19">
        <f>E9+F9+I9+G9+H9</f>
        <v>24554.265050000002</v>
      </c>
      <c r="K9" s="30"/>
      <c r="L9" s="10"/>
      <c r="M9" s="11"/>
      <c r="N9" s="12"/>
    </row>
    <row r="10" spans="1:14" s="18" customFormat="1" ht="21">
      <c r="A10" s="52"/>
      <c r="B10" s="72">
        <f>(D9-D8)/D8</f>
        <v>-7.5471698113207447E-2</v>
      </c>
      <c r="C10" s="9">
        <f>SUM(C8:C9)</f>
        <v>20000</v>
      </c>
      <c r="D10" s="60">
        <f>E10/C10</f>
        <v>10.5</v>
      </c>
      <c r="E10" s="9">
        <f t="shared" ref="E10:J10" si="3">SUM(E8:E9)</f>
        <v>210000</v>
      </c>
      <c r="F10" s="9">
        <f t="shared" si="3"/>
        <v>420</v>
      </c>
      <c r="G10" s="9">
        <f t="shared" si="3"/>
        <v>12.600000000000001</v>
      </c>
      <c r="H10" s="9">
        <f t="shared" si="3"/>
        <v>2.1</v>
      </c>
      <c r="I10" s="9">
        <f t="shared" si="3"/>
        <v>30.428999999999998</v>
      </c>
      <c r="J10" s="9">
        <f t="shared" si="3"/>
        <v>210465.12900000002</v>
      </c>
      <c r="K10" s="10"/>
      <c r="L10" s="12"/>
      <c r="M10" s="58"/>
      <c r="N10" s="58"/>
    </row>
    <row r="11" spans="1:14" s="12" customFormat="1">
      <c r="A11" s="63"/>
      <c r="C11" s="9"/>
      <c r="D11" s="10"/>
      <c r="E11" s="19"/>
      <c r="F11" s="19"/>
      <c r="G11" s="19"/>
      <c r="H11" s="19"/>
      <c r="I11" s="19"/>
      <c r="J11" s="19"/>
      <c r="K11" s="30"/>
      <c r="L11" s="10"/>
      <c r="M11" s="11"/>
    </row>
    <row r="12" spans="1:14" s="29" customFormat="1" ht="21">
      <c r="A12" s="52">
        <v>45530</v>
      </c>
      <c r="B12" s="59"/>
      <c r="C12" s="9">
        <f>C3</f>
        <v>2500</v>
      </c>
      <c r="D12" s="60">
        <v>0.14330000000000001</v>
      </c>
      <c r="E12" s="56"/>
      <c r="F12" s="30"/>
      <c r="G12" s="56"/>
      <c r="H12" s="10"/>
      <c r="I12" s="57">
        <f>C12*D12</f>
        <v>358.25</v>
      </c>
      <c r="J12" s="57">
        <f>I12*0.9</f>
        <v>322.42500000000001</v>
      </c>
      <c r="K12" s="10"/>
      <c r="L12" s="12"/>
      <c r="M12" s="58"/>
      <c r="N12" s="58"/>
    </row>
    <row r="13" spans="1:14" s="12" customFormat="1">
      <c r="A13" s="63">
        <v>45460</v>
      </c>
      <c r="B13" s="12" t="s">
        <v>0</v>
      </c>
      <c r="C13" s="9">
        <v>2500</v>
      </c>
      <c r="D13" s="94">
        <v>10.5</v>
      </c>
      <c r="E13" s="19">
        <f>C13*D13</f>
        <v>26250</v>
      </c>
      <c r="F13" s="19">
        <f>E13*0.002</f>
        <v>52.5</v>
      </c>
      <c r="G13" s="19">
        <f>E13*0.00006</f>
        <v>1.575</v>
      </c>
      <c r="H13" s="19">
        <f>E13*0.00001</f>
        <v>0.26250000000000001</v>
      </c>
      <c r="I13" s="19">
        <f>(F13+G13+H13)*0.07</f>
        <v>3.8036250000000007</v>
      </c>
      <c r="J13" s="19">
        <f>E13+F13+I13+G13+H13</f>
        <v>26308.141125000002</v>
      </c>
      <c r="K13" s="30"/>
      <c r="L13" s="10"/>
      <c r="M13" s="11"/>
    </row>
    <row r="14" spans="1:14" s="29" customFormat="1" ht="18.600000000000001">
      <c r="A14" s="52">
        <v>45525</v>
      </c>
      <c r="B14" s="12" t="s">
        <v>2</v>
      </c>
      <c r="C14" s="9">
        <f>C13</f>
        <v>2500</v>
      </c>
      <c r="D14" s="32">
        <v>11.5</v>
      </c>
      <c r="E14" s="10">
        <f>C14*D14</f>
        <v>28750</v>
      </c>
      <c r="F14" s="33">
        <f>E14*0.002</f>
        <v>57.5</v>
      </c>
      <c r="G14" s="32">
        <f>E14*0.000068</f>
        <v>1.9550000000000001</v>
      </c>
      <c r="H14" s="32">
        <f>E14*0.00001</f>
        <v>0.28750000000000003</v>
      </c>
      <c r="I14" s="32">
        <f>(F14+G14+H14)*0.07</f>
        <v>4.1819750000000004</v>
      </c>
      <c r="J14" s="32">
        <f>E14-F14-G14-H14-I14</f>
        <v>28686.075525</v>
      </c>
      <c r="K14" s="1"/>
      <c r="L14" s="1"/>
      <c r="M14" s="1"/>
      <c r="N14" s="1"/>
    </row>
    <row r="15" spans="1:14">
      <c r="A15" s="52"/>
      <c r="B15" s="11">
        <f>(D14-D13)/D13</f>
        <v>9.5238095238095233E-2</v>
      </c>
      <c r="C15" s="9"/>
      <c r="D15" s="32"/>
      <c r="E15" s="10"/>
      <c r="F15" s="33"/>
      <c r="G15" s="32"/>
      <c r="H15" s="32"/>
      <c r="I15" s="32"/>
      <c r="J15" s="32"/>
    </row>
    <row r="16" spans="1:14">
      <c r="A16" s="52" t="s">
        <v>3</v>
      </c>
      <c r="B16" s="12"/>
      <c r="C16" s="9"/>
      <c r="D16" s="10"/>
      <c r="E16" s="19">
        <f>E14-E13</f>
        <v>2500</v>
      </c>
      <c r="F16" s="19"/>
      <c r="G16" s="19"/>
      <c r="H16" s="19"/>
      <c r="I16" s="19"/>
      <c r="J16" s="19">
        <f>J14-J13</f>
        <v>2377.9343999999983</v>
      </c>
    </row>
    <row r="17" spans="10:10">
      <c r="J17" s="50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11</v>
      </c>
    </row>
    <row r="2" spans="1:13" s="1" customFormat="1">
      <c r="A2" s="46">
        <v>45092</v>
      </c>
      <c r="B2" s="14" t="s">
        <v>0</v>
      </c>
      <c r="C2" s="15">
        <v>9000</v>
      </c>
      <c r="D2" s="38">
        <v>4.96</v>
      </c>
      <c r="E2" s="17">
        <f>C2*D2</f>
        <v>44640</v>
      </c>
      <c r="F2" s="17">
        <f>E2*0.002</f>
        <v>89.28</v>
      </c>
      <c r="G2" s="17">
        <f>E2*0.00006</f>
        <v>2.6783999999999999</v>
      </c>
      <c r="H2" s="17">
        <f>E2*0.00001</f>
        <v>0.44640000000000002</v>
      </c>
      <c r="I2" s="17">
        <f>(F2+G2+H2)*0.07</f>
        <v>6.4683359999999999</v>
      </c>
      <c r="J2" s="17">
        <f>E2+F2+I2+G2+H2</f>
        <v>44738.873135999995</v>
      </c>
    </row>
    <row r="3" spans="1:13" s="18" customFormat="1" ht="15.6">
      <c r="A3" s="52">
        <v>44469</v>
      </c>
      <c r="B3" s="12" t="s">
        <v>0</v>
      </c>
      <c r="C3" s="9">
        <v>9000</v>
      </c>
      <c r="D3" s="43">
        <v>2</v>
      </c>
      <c r="E3" s="19">
        <f>C3*D3</f>
        <v>18000</v>
      </c>
      <c r="F3" s="19">
        <f>E3*0.002</f>
        <v>36</v>
      </c>
      <c r="G3" s="19">
        <f>E3*0.00006</f>
        <v>1.08</v>
      </c>
      <c r="H3" s="19">
        <f>E3*0.00001</f>
        <v>0.18000000000000002</v>
      </c>
      <c r="I3" s="19">
        <f>(F3+G3+H3)*0.07</f>
        <v>2.6082000000000001</v>
      </c>
      <c r="J3" s="19">
        <f>E3+F3+I3+G3+H3</f>
        <v>18039.868200000001</v>
      </c>
    </row>
    <row r="4" spans="1:13" s="18" customFormat="1" ht="15.6">
      <c r="A4" s="52"/>
      <c r="B4" s="11">
        <f>(D3-D2)/D2</f>
        <v>-0.59677419354838712</v>
      </c>
      <c r="C4" s="9">
        <f>C2+C3</f>
        <v>18000</v>
      </c>
      <c r="D4" s="43">
        <f>E4/C4</f>
        <v>3.48</v>
      </c>
      <c r="E4" s="9">
        <f t="shared" ref="E4:J4" si="0">E2+E3</f>
        <v>62640</v>
      </c>
      <c r="F4" s="9">
        <f t="shared" si="0"/>
        <v>125.28</v>
      </c>
      <c r="G4" s="9">
        <f t="shared" si="0"/>
        <v>3.7584</v>
      </c>
      <c r="H4" s="9">
        <f t="shared" si="0"/>
        <v>0.62640000000000007</v>
      </c>
      <c r="I4" s="9">
        <f t="shared" si="0"/>
        <v>9.0765360000000008</v>
      </c>
      <c r="J4" s="9">
        <f t="shared" si="0"/>
        <v>62778.741335999992</v>
      </c>
      <c r="K4" s="54"/>
      <c r="L4" s="54"/>
    </row>
    <row r="5" spans="1:13" s="1" customFormat="1">
      <c r="A5" s="47"/>
      <c r="D5" s="44"/>
      <c r="J5" s="50"/>
    </row>
    <row r="6" spans="1:13" s="1" customFormat="1">
      <c r="A6" s="46"/>
      <c r="B6" s="14"/>
      <c r="C6" s="15"/>
      <c r="D6" s="38"/>
      <c r="E6" s="17"/>
      <c r="F6" s="17"/>
      <c r="G6" s="17"/>
      <c r="H6" s="17"/>
      <c r="I6" s="17"/>
      <c r="J6" s="17"/>
    </row>
    <row r="7" spans="1:13" s="12" customFormat="1">
      <c r="A7" s="52"/>
      <c r="C7" s="9"/>
      <c r="D7" s="32"/>
      <c r="E7" s="10"/>
      <c r="F7" s="33"/>
      <c r="G7" s="32"/>
      <c r="H7" s="32"/>
      <c r="I7" s="32"/>
      <c r="J7" s="32"/>
    </row>
    <row r="8" spans="1:13" s="29" customFormat="1" ht="18.600000000000001">
      <c r="A8" s="8"/>
      <c r="B8" s="11"/>
      <c r="C8" s="9"/>
      <c r="D8" s="10"/>
      <c r="E8" s="19"/>
      <c r="F8" s="19"/>
      <c r="G8" s="19"/>
      <c r="H8" s="19"/>
      <c r="I8" s="19"/>
      <c r="J8" s="19"/>
      <c r="K8" s="30"/>
      <c r="L8" s="11"/>
      <c r="M8" s="11"/>
    </row>
    <row r="9" spans="1:13" s="1" customFormat="1">
      <c r="A9" s="52"/>
      <c r="B9" s="12"/>
      <c r="C9" s="9"/>
      <c r="D9" s="10"/>
      <c r="E9" s="19"/>
      <c r="F9" s="19"/>
      <c r="G9" s="19"/>
      <c r="H9" s="19"/>
      <c r="I9" s="19"/>
      <c r="J9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12</v>
      </c>
    </row>
    <row r="2" spans="1:13" s="18" customFormat="1" ht="15.6">
      <c r="A2" s="46">
        <v>44446</v>
      </c>
      <c r="B2" s="14" t="s">
        <v>0</v>
      </c>
      <c r="C2" s="15">
        <v>4000</v>
      </c>
      <c r="D2" s="38">
        <v>21.7</v>
      </c>
      <c r="E2" s="17">
        <f>C2*D2</f>
        <v>86800</v>
      </c>
      <c r="F2" s="17">
        <f>E2*0.002</f>
        <v>173.6</v>
      </c>
      <c r="G2" s="17">
        <f>E2*0.00006</f>
        <v>5.2080000000000002</v>
      </c>
      <c r="H2" s="17">
        <f>E2*0.00001</f>
        <v>0.8680000000000001</v>
      </c>
      <c r="I2" s="17">
        <f>(F2+G2+H2)*0.07</f>
        <v>12.57732</v>
      </c>
      <c r="J2" s="17">
        <f>E2+F2+I2+G2+H2</f>
        <v>86992.253320000003</v>
      </c>
    </row>
    <row r="3" spans="1:13" s="18" customFormat="1" ht="15.6">
      <c r="A3" s="52">
        <v>44469</v>
      </c>
      <c r="B3" s="12" t="s">
        <v>0</v>
      </c>
      <c r="C3" s="9">
        <v>2000</v>
      </c>
      <c r="D3" s="43">
        <v>12.1</v>
      </c>
      <c r="E3" s="19">
        <f>C3*D3</f>
        <v>24200</v>
      </c>
      <c r="F3" s="19">
        <f>E3*0.002</f>
        <v>48.4</v>
      </c>
      <c r="G3" s="19">
        <f>E3*0.00006</f>
        <v>1.452</v>
      </c>
      <c r="H3" s="19">
        <f>E3*0.00001</f>
        <v>0.24200000000000002</v>
      </c>
      <c r="I3" s="19">
        <f>(F3+G3+H3)*0.07</f>
        <v>3.50658</v>
      </c>
      <c r="J3" s="19">
        <f>E3+F3+I3+G3+H3</f>
        <v>24253.600580000002</v>
      </c>
    </row>
    <row r="4" spans="1:13" s="18" customFormat="1" ht="15.6">
      <c r="A4" s="52"/>
      <c r="B4" s="11">
        <f>(D3-D2)/D2</f>
        <v>-0.44239631336405527</v>
      </c>
      <c r="C4" s="9">
        <f>C2+C3</f>
        <v>6000</v>
      </c>
      <c r="D4" s="43">
        <f>E4/C4</f>
        <v>18.5</v>
      </c>
      <c r="E4" s="9">
        <f t="shared" ref="E4:J4" si="0">E2+E3</f>
        <v>111000</v>
      </c>
      <c r="F4" s="9">
        <f t="shared" si="0"/>
        <v>222</v>
      </c>
      <c r="G4" s="9">
        <f t="shared" si="0"/>
        <v>6.66</v>
      </c>
      <c r="H4" s="9">
        <f t="shared" si="0"/>
        <v>1.1100000000000001</v>
      </c>
      <c r="I4" s="9">
        <f t="shared" si="0"/>
        <v>16.0839</v>
      </c>
      <c r="J4" s="9">
        <f t="shared" si="0"/>
        <v>111245.8539</v>
      </c>
      <c r="K4" s="54"/>
      <c r="L4" s="54"/>
    </row>
    <row r="5" spans="1:13" s="18" customFormat="1" ht="15.6">
      <c r="A5" s="52"/>
      <c r="B5" s="12"/>
      <c r="C5" s="9"/>
      <c r="D5" s="43"/>
      <c r="E5" s="19"/>
      <c r="F5" s="19"/>
      <c r="G5" s="19"/>
      <c r="H5" s="19"/>
      <c r="I5" s="19"/>
      <c r="J5" s="19"/>
    </row>
    <row r="6" spans="1:13" s="18" customFormat="1" ht="15.6">
      <c r="A6" s="46">
        <v>44446</v>
      </c>
      <c r="B6" s="14" t="s">
        <v>0</v>
      </c>
      <c r="C6" s="15">
        <v>2000</v>
      </c>
      <c r="D6" s="38">
        <v>21.7</v>
      </c>
      <c r="E6" s="17">
        <f>C6*D6</f>
        <v>43400</v>
      </c>
      <c r="F6" s="17">
        <f>E6*0.002</f>
        <v>86.8</v>
      </c>
      <c r="G6" s="17">
        <f>E6*0.00006</f>
        <v>2.6040000000000001</v>
      </c>
      <c r="H6" s="17">
        <f>E6*0.00001</f>
        <v>0.43400000000000005</v>
      </c>
      <c r="I6" s="17">
        <f>(F6+G6+H6)*0.07</f>
        <v>6.2886600000000001</v>
      </c>
      <c r="J6" s="17">
        <f>E6+F6+I6+G6+H6</f>
        <v>43496.126660000002</v>
      </c>
    </row>
    <row r="7" spans="1:13" s="12" customFormat="1">
      <c r="A7" s="52">
        <v>45295</v>
      </c>
      <c r="B7" s="12" t="s">
        <v>2</v>
      </c>
      <c r="C7" s="9">
        <f>C6</f>
        <v>2000</v>
      </c>
      <c r="D7" s="32">
        <v>24</v>
      </c>
      <c r="E7" s="10">
        <f>C7*D7</f>
        <v>48000</v>
      </c>
      <c r="F7" s="33">
        <f>E7*0.002</f>
        <v>96</v>
      </c>
      <c r="G7" s="32">
        <f>E7*0.000068</f>
        <v>3.2639999999999998</v>
      </c>
      <c r="H7" s="32">
        <f>E7*0.00001</f>
        <v>0.48000000000000004</v>
      </c>
      <c r="I7" s="32">
        <f>(F7+G7+H7)*0.07</f>
        <v>6.9820800000000007</v>
      </c>
      <c r="J7" s="32">
        <f>E7-F7-G7-H7-I7</f>
        <v>47893.273919999992</v>
      </c>
    </row>
    <row r="8" spans="1:13" s="29" customFormat="1" ht="18.600000000000001">
      <c r="A8" s="8">
        <f>DAYS360(A6,A7)</f>
        <v>837</v>
      </c>
      <c r="B8" s="11">
        <f>J8/J6</f>
        <v>0.10109284659692938</v>
      </c>
      <c r="C8" s="9"/>
      <c r="D8" s="10"/>
      <c r="E8" s="19">
        <f>E7-E6</f>
        <v>4600</v>
      </c>
      <c r="F8" s="19"/>
      <c r="G8" s="19"/>
      <c r="H8" s="19"/>
      <c r="I8" s="19"/>
      <c r="J8" s="19">
        <f>J7-J6</f>
        <v>4397.1472599999906</v>
      </c>
      <c r="K8" s="30"/>
      <c r="L8" s="11"/>
      <c r="M8" s="11"/>
    </row>
    <row r="9" spans="1:13" s="18" customFormat="1" ht="15.6">
      <c r="A9" s="46">
        <v>44446</v>
      </c>
      <c r="B9" s="14" t="s">
        <v>0</v>
      </c>
      <c r="C9" s="15">
        <v>2000</v>
      </c>
      <c r="D9" s="38">
        <v>21.7</v>
      </c>
      <c r="E9" s="17">
        <f>C9*D9</f>
        <v>43400</v>
      </c>
      <c r="F9" s="17">
        <f>E9*0.002</f>
        <v>86.8</v>
      </c>
      <c r="G9" s="17">
        <f>E9*0.00006</f>
        <v>2.6040000000000001</v>
      </c>
      <c r="H9" s="17">
        <f>E9*0.00001</f>
        <v>0.43400000000000005</v>
      </c>
      <c r="I9" s="17">
        <f>(F9+G9+H9)*0.07</f>
        <v>6.2886600000000001</v>
      </c>
      <c r="J9" s="17">
        <f>E9+F9+I9+G9+H9</f>
        <v>43496.126660000002</v>
      </c>
    </row>
    <row r="10" spans="1:13" s="12" customFormat="1">
      <c r="A10" s="46">
        <v>45295</v>
      </c>
      <c r="B10" s="14" t="s">
        <v>2</v>
      </c>
      <c r="C10" s="15">
        <f>C9</f>
        <v>2000</v>
      </c>
      <c r="D10" s="24">
        <v>22.9</v>
      </c>
      <c r="E10" s="16">
        <f>C10*D10</f>
        <v>45800</v>
      </c>
      <c r="F10" s="25">
        <f>E10*0.002</f>
        <v>91.600000000000009</v>
      </c>
      <c r="G10" s="24">
        <f>E10*0.000068</f>
        <v>3.1143999999999998</v>
      </c>
      <c r="H10" s="24">
        <f>E10*0.00001</f>
        <v>0.45800000000000002</v>
      </c>
      <c r="I10" s="24">
        <f>(F10+G10+H10)*0.07</f>
        <v>6.6620680000000014</v>
      </c>
      <c r="J10" s="24">
        <f>E10-F10-G10-H10-I10</f>
        <v>45698.165532000006</v>
      </c>
    </row>
    <row r="11" spans="1:13" s="29" customFormat="1" ht="18.600000000000001">
      <c r="A11" s="26">
        <f>DAYS360(A9,A10)</f>
        <v>837</v>
      </c>
      <c r="B11" s="28">
        <f>J11/J9</f>
        <v>5.0626091127903769E-2</v>
      </c>
      <c r="C11" s="15"/>
      <c r="D11" s="16"/>
      <c r="E11" s="17">
        <f>E10-E9</f>
        <v>2400</v>
      </c>
      <c r="F11" s="17"/>
      <c r="G11" s="17"/>
      <c r="H11" s="17"/>
      <c r="I11" s="17"/>
      <c r="J11" s="17">
        <f>J10-J9</f>
        <v>2202.0388720000046</v>
      </c>
      <c r="K11" s="30"/>
      <c r="L11" s="11"/>
      <c r="M11" s="11"/>
    </row>
    <row r="12" spans="1:13" s="18" customFormat="1" ht="15.6">
      <c r="A12" s="46">
        <v>44469</v>
      </c>
      <c r="B12" s="14" t="s">
        <v>0</v>
      </c>
      <c r="C12" s="15">
        <v>4000</v>
      </c>
      <c r="D12" s="38">
        <v>21.3</v>
      </c>
      <c r="E12" s="17">
        <f>C12*D12</f>
        <v>85200</v>
      </c>
      <c r="F12" s="17">
        <f>E12*0.002</f>
        <v>170.4</v>
      </c>
      <c r="G12" s="17">
        <f>E12*0.00006</f>
        <v>5.1120000000000001</v>
      </c>
      <c r="H12" s="17">
        <f>E12*0.00001</f>
        <v>0.85200000000000009</v>
      </c>
      <c r="I12" s="17">
        <f>(F12+G12+H12)*0.07</f>
        <v>12.345480000000002</v>
      </c>
      <c r="J12" s="17">
        <f>E12+F12+I12+G12+H12</f>
        <v>85388.70947999999</v>
      </c>
    </row>
    <row r="13" spans="1:13" s="12" customFormat="1">
      <c r="A13" s="46">
        <v>45287</v>
      </c>
      <c r="B13" s="14" t="s">
        <v>2</v>
      </c>
      <c r="C13" s="15">
        <f>C12</f>
        <v>4000</v>
      </c>
      <c r="D13" s="24">
        <v>22.4</v>
      </c>
      <c r="E13" s="16">
        <f>C13*D13</f>
        <v>89600</v>
      </c>
      <c r="F13" s="25">
        <f>E13*0.002</f>
        <v>179.20000000000002</v>
      </c>
      <c r="G13" s="24">
        <f>E13*0.000068</f>
        <v>6.0927999999999995</v>
      </c>
      <c r="H13" s="24">
        <f>E13*0.00001</f>
        <v>0.89600000000000002</v>
      </c>
      <c r="I13" s="24">
        <f>(F13+G13+H13)*0.07</f>
        <v>13.033216000000003</v>
      </c>
      <c r="J13" s="24">
        <f>E13-F13-G13-H13-I13</f>
        <v>89400.777984000015</v>
      </c>
    </row>
    <row r="14" spans="1:13" s="29" customFormat="1" ht="18.600000000000001">
      <c r="A14" s="26">
        <f>DAYS360(A12,A13)</f>
        <v>807</v>
      </c>
      <c r="B14" s="28">
        <f>J14/J12</f>
        <v>4.6985936764154322E-2</v>
      </c>
      <c r="C14" s="15"/>
      <c r="D14" s="16"/>
      <c r="E14" s="17">
        <f>E13-E12</f>
        <v>4400</v>
      </c>
      <c r="F14" s="17"/>
      <c r="G14" s="17"/>
      <c r="H14" s="17"/>
      <c r="I14" s="17"/>
      <c r="J14" s="17">
        <f>J13-J12</f>
        <v>4012.0685040000244</v>
      </c>
      <c r="K14" s="30"/>
      <c r="L14" s="11"/>
      <c r="M14" s="11"/>
    </row>
    <row r="15" spans="1:13" s="18" customFormat="1" ht="15.6">
      <c r="A15" s="46">
        <v>44680</v>
      </c>
      <c r="B15" s="14" t="s">
        <v>0</v>
      </c>
      <c r="C15" s="15">
        <v>1000</v>
      </c>
      <c r="D15" s="38">
        <v>21.3</v>
      </c>
      <c r="E15" s="17">
        <f>C15*D15</f>
        <v>21300</v>
      </c>
      <c r="F15" s="17">
        <f>E15*0.002</f>
        <v>42.6</v>
      </c>
      <c r="G15" s="17">
        <f>E15*0.00006</f>
        <v>1.278</v>
      </c>
      <c r="H15" s="17">
        <f>E15*0.00001</f>
        <v>0.21300000000000002</v>
      </c>
      <c r="I15" s="17">
        <f>(F15+G15+H15)*0.07</f>
        <v>3.0863700000000005</v>
      </c>
      <c r="J15" s="17">
        <f>E15+F15+I15+G15+H15</f>
        <v>21347.177369999998</v>
      </c>
    </row>
    <row r="16" spans="1:13" s="12" customFormat="1">
      <c r="A16" s="46">
        <v>45226</v>
      </c>
      <c r="B16" s="14" t="s">
        <v>2</v>
      </c>
      <c r="C16" s="15">
        <f>C15</f>
        <v>1000</v>
      </c>
      <c r="D16" s="24">
        <v>19.8</v>
      </c>
      <c r="E16" s="16">
        <f>C16*D16</f>
        <v>19800</v>
      </c>
      <c r="F16" s="25">
        <f>E16*0.002</f>
        <v>39.6</v>
      </c>
      <c r="G16" s="24">
        <f>E16*0.000068</f>
        <v>1.3464</v>
      </c>
      <c r="H16" s="24">
        <f>E16*0.00001</f>
        <v>0.19800000000000001</v>
      </c>
      <c r="I16" s="24">
        <f>(F16+G16+H16)*0.07</f>
        <v>2.8801080000000008</v>
      </c>
      <c r="J16" s="24">
        <f>E16-F16-G16-H16-I16</f>
        <v>19755.975492000001</v>
      </c>
    </row>
    <row r="17" spans="1:13" s="29" customFormat="1" ht="18.600000000000001">
      <c r="A17" s="26">
        <f>DAYS360(A15,A16)</f>
        <v>538</v>
      </c>
      <c r="B17" s="28">
        <f>(D16-D15)/D15</f>
        <v>-7.0422535211267609E-2</v>
      </c>
      <c r="C17" s="15"/>
      <c r="D17" s="16"/>
      <c r="E17" s="17">
        <f>E16-E15</f>
        <v>-1500</v>
      </c>
      <c r="F17" s="17"/>
      <c r="G17" s="17"/>
      <c r="H17" s="17"/>
      <c r="I17" s="17"/>
      <c r="J17" s="17">
        <f>J16-J15</f>
        <v>-1591.2018779999962</v>
      </c>
      <c r="K17" s="30"/>
      <c r="L17" s="11"/>
      <c r="M17" s="11"/>
    </row>
    <row r="18" spans="1:13" s="20" customFormat="1">
      <c r="A18" s="46">
        <v>44706</v>
      </c>
      <c r="B18" s="14" t="s">
        <v>0</v>
      </c>
      <c r="C18" s="15">
        <v>3000</v>
      </c>
      <c r="D18" s="38">
        <v>18.5</v>
      </c>
      <c r="E18" s="17">
        <f>C18*D18</f>
        <v>55500</v>
      </c>
      <c r="F18" s="17">
        <f>E18*0.002</f>
        <v>111</v>
      </c>
      <c r="G18" s="17">
        <f>E18*0.00006</f>
        <v>3.33</v>
      </c>
      <c r="H18" s="17">
        <f>E18*0.00001</f>
        <v>0.55500000000000005</v>
      </c>
      <c r="I18" s="17">
        <f>(F18+G18+H18)*0.07</f>
        <v>8.0419500000000017</v>
      </c>
      <c r="J18" s="17">
        <f>E18+F18+I18+G18+H18</f>
        <v>55622.926950000001</v>
      </c>
      <c r="L18" s="23"/>
    </row>
    <row r="19" spans="1:13" s="12" customFormat="1">
      <c r="A19" s="46">
        <v>44809</v>
      </c>
      <c r="B19" s="14" t="s">
        <v>2</v>
      </c>
      <c r="C19" s="15">
        <f>C18</f>
        <v>3000</v>
      </c>
      <c r="D19" s="24">
        <v>19</v>
      </c>
      <c r="E19" s="16">
        <f>C19*D19</f>
        <v>57000</v>
      </c>
      <c r="F19" s="25">
        <f>E19*0.002</f>
        <v>114</v>
      </c>
      <c r="G19" s="24">
        <f>E19*0.000068</f>
        <v>3.8759999999999999</v>
      </c>
      <c r="H19" s="24">
        <f>E19*0.00001</f>
        <v>0.57000000000000006</v>
      </c>
      <c r="I19" s="24">
        <f>(F19+G19+H19)*0.07</f>
        <v>8.2912200000000009</v>
      </c>
      <c r="J19" s="24">
        <f>E19-F19-G19-H19-I19</f>
        <v>56873.262780000005</v>
      </c>
    </row>
    <row r="20" spans="1:13" s="29" customFormat="1" ht="18.600000000000001">
      <c r="A20" s="26">
        <f>DAYS360(A18,A19)</f>
        <v>100</v>
      </c>
      <c r="B20" s="28">
        <f>(D19-D18)/D18</f>
        <v>2.7027027027027029E-2</v>
      </c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1250.3358300000036</v>
      </c>
      <c r="K20" s="30"/>
      <c r="L20" s="11"/>
      <c r="M20" s="11"/>
    </row>
    <row r="21" spans="1:13" s="18" customFormat="1" ht="15.6">
      <c r="A21" s="46">
        <v>44537</v>
      </c>
      <c r="B21" s="14" t="s">
        <v>0</v>
      </c>
      <c r="C21" s="15">
        <v>3000</v>
      </c>
      <c r="D21" s="38">
        <v>20.5</v>
      </c>
      <c r="E21" s="17">
        <f>C21*D21</f>
        <v>61500</v>
      </c>
      <c r="F21" s="17">
        <f>E21*0.002</f>
        <v>123</v>
      </c>
      <c r="G21" s="17">
        <f>E21*0.00006</f>
        <v>3.69</v>
      </c>
      <c r="H21" s="17">
        <f>E21*0.00001</f>
        <v>0.6150000000000001</v>
      </c>
      <c r="I21" s="17">
        <f>(F21+G21+H21)*0.07</f>
        <v>8.9113500000000005</v>
      </c>
      <c r="J21" s="17">
        <f>E21+F21+I21+G21+H21</f>
        <v>61636.216350000002</v>
      </c>
    </row>
    <row r="22" spans="1:13" s="12" customFormat="1">
      <c r="A22" s="46">
        <v>44860</v>
      </c>
      <c r="B22" s="14" t="s">
        <v>2</v>
      </c>
      <c r="C22" s="15">
        <f>C21</f>
        <v>3000</v>
      </c>
      <c r="D22" s="24">
        <v>18.399999999999999</v>
      </c>
      <c r="E22" s="16">
        <f>C22*D22</f>
        <v>55199.999999999993</v>
      </c>
      <c r="F22" s="25">
        <f>E22*0.002</f>
        <v>110.39999999999999</v>
      </c>
      <c r="G22" s="24">
        <f>E22*0.000068</f>
        <v>3.7535999999999996</v>
      </c>
      <c r="H22" s="24">
        <f>E22*0.00001</f>
        <v>0.55199999999999994</v>
      </c>
      <c r="I22" s="24">
        <f>(F22+G22+H22)*0.07</f>
        <v>8.0293920000000014</v>
      </c>
      <c r="J22" s="24">
        <f>E22-F22-G22-H22-I22</f>
        <v>55077.265007999995</v>
      </c>
    </row>
    <row r="23" spans="1:13" s="29" customFormat="1" ht="18.600000000000001">
      <c r="A23" s="26">
        <f>DAYS360(A21,A22)</f>
        <v>319</v>
      </c>
      <c r="B23" s="28">
        <f>(D22-D21)/D21</f>
        <v>-0.10243902439024397</v>
      </c>
      <c r="C23" s="15"/>
      <c r="D23" s="16"/>
      <c r="E23" s="17">
        <f>E22-E21</f>
        <v>-6300.0000000000073</v>
      </c>
      <c r="F23" s="17"/>
      <c r="G23" s="17"/>
      <c r="H23" s="17"/>
      <c r="I23" s="17"/>
      <c r="J23" s="17">
        <f>J22-J21</f>
        <v>-6558.9513420000076</v>
      </c>
      <c r="K23" s="30"/>
      <c r="L23" s="11"/>
      <c r="M23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30"/>
  <sheetViews>
    <sheetView topLeftCell="A7" workbookViewId="0">
      <selection activeCell="E29" sqref="E29"/>
    </sheetView>
  </sheetViews>
  <sheetFormatPr defaultColWidth="8.88671875" defaultRowHeight="13.8"/>
  <cols>
    <col min="1" max="1" width="10.109375" style="47" customWidth="1"/>
    <col min="2" max="2" width="8.21875" style="1" bestFit="1" customWidth="1"/>
    <col min="3" max="3" width="9.88671875" style="2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36</v>
      </c>
    </row>
    <row r="2" spans="1:14">
      <c r="A2" s="36">
        <v>45887</v>
      </c>
      <c r="B2" s="14" t="s">
        <v>0</v>
      </c>
      <c r="C2" s="15">
        <v>4000</v>
      </c>
      <c r="D2" s="16">
        <v>24.1</v>
      </c>
      <c r="E2" s="17">
        <f>C2*D2</f>
        <v>96400</v>
      </c>
      <c r="F2" s="17">
        <f>E2*0.002</f>
        <v>192.8</v>
      </c>
      <c r="G2" s="17">
        <f>E2*0.00006</f>
        <v>5.7839999999999998</v>
      </c>
      <c r="H2" s="17">
        <f>E2*0.00001</f>
        <v>0.96400000000000008</v>
      </c>
      <c r="I2" s="17">
        <f>(F2+G2+H2)*0.07</f>
        <v>13.968360000000002</v>
      </c>
      <c r="J2" s="17">
        <f>E2+F2+I2+G2+H2</f>
        <v>96613.516360000009</v>
      </c>
    </row>
    <row r="3" spans="1:14">
      <c r="A3" s="46">
        <v>45889</v>
      </c>
      <c r="B3" s="14" t="s">
        <v>2</v>
      </c>
      <c r="C3" s="15">
        <f>C2</f>
        <v>4000</v>
      </c>
      <c r="D3" s="24">
        <v>24.3</v>
      </c>
      <c r="E3" s="16">
        <f>C3*D3</f>
        <v>97200</v>
      </c>
      <c r="F3" s="25">
        <f>E3*0.002</f>
        <v>194.4</v>
      </c>
      <c r="G3" s="24">
        <f>E3*0.000068</f>
        <v>6.6096000000000004</v>
      </c>
      <c r="H3" s="24">
        <f>E3*0.00001</f>
        <v>0.97200000000000009</v>
      </c>
      <c r="I3" s="24">
        <f>(F3+G3+H3)*0.07</f>
        <v>14.138712000000002</v>
      </c>
      <c r="J3" s="24">
        <f>E3-F3-G3-H3-I3</f>
        <v>96983.879688000015</v>
      </c>
      <c r="K3" s="20"/>
      <c r="L3" s="20"/>
      <c r="M3" s="20"/>
      <c r="N3" s="20"/>
    </row>
    <row r="4" spans="1:14">
      <c r="A4" s="66"/>
      <c r="B4" s="28">
        <f>(D3-D2)/D2</f>
        <v>8.2987551867219622E-3</v>
      </c>
      <c r="C4" s="15"/>
      <c r="D4" s="16"/>
      <c r="E4" s="17">
        <f>E3-E2</f>
        <v>800</v>
      </c>
      <c r="F4" s="17"/>
      <c r="G4" s="17"/>
      <c r="H4" s="17"/>
      <c r="I4" s="17"/>
      <c r="J4" s="17">
        <f>J3-J2</f>
        <v>370.36332800000673</v>
      </c>
      <c r="K4" s="20"/>
      <c r="L4" s="20"/>
      <c r="M4" s="20"/>
      <c r="N4" s="20"/>
    </row>
    <row r="5" spans="1:14">
      <c r="A5" s="36">
        <v>45890</v>
      </c>
      <c r="B5" s="14" t="s">
        <v>0</v>
      </c>
      <c r="C5" s="15">
        <v>4000</v>
      </c>
      <c r="D5" s="16">
        <v>24.1</v>
      </c>
      <c r="E5" s="17">
        <f>C5*D5</f>
        <v>96400</v>
      </c>
      <c r="F5" s="17">
        <f>E5*0.002</f>
        <v>192.8</v>
      </c>
      <c r="G5" s="17">
        <f>E5*0.00006</f>
        <v>5.7839999999999998</v>
      </c>
      <c r="H5" s="17">
        <f>E5*0.00001</f>
        <v>0.96400000000000008</v>
      </c>
      <c r="I5" s="17">
        <f>(F5+G5+H5)*0.07</f>
        <v>13.968360000000002</v>
      </c>
      <c r="J5" s="17">
        <f>E5+F5+I5+G5+H5</f>
        <v>96613.516360000009</v>
      </c>
    </row>
    <row r="6" spans="1:14">
      <c r="A6" s="46">
        <v>45890</v>
      </c>
      <c r="B6" s="14" t="s">
        <v>2</v>
      </c>
      <c r="C6" s="15">
        <f>C5</f>
        <v>4000</v>
      </c>
      <c r="D6" s="24">
        <v>24.3</v>
      </c>
      <c r="E6" s="16">
        <f>C6*D6</f>
        <v>97200</v>
      </c>
      <c r="F6" s="25">
        <f>E6*0.002</f>
        <v>194.4</v>
      </c>
      <c r="G6" s="24">
        <f>E6*0.000068</f>
        <v>6.6096000000000004</v>
      </c>
      <c r="H6" s="24">
        <f>E6*0.00001</f>
        <v>0.97200000000000009</v>
      </c>
      <c r="I6" s="24">
        <f>(F6+G6+H6)*0.07</f>
        <v>14.138712000000002</v>
      </c>
      <c r="J6" s="24">
        <f>E6-F6-G6-H6-I6</f>
        <v>96983.879688000015</v>
      </c>
      <c r="K6" s="20"/>
      <c r="L6" s="20"/>
      <c r="M6" s="20"/>
      <c r="N6" s="20"/>
    </row>
    <row r="7" spans="1:14">
      <c r="A7" s="66"/>
      <c r="B7" s="28">
        <f>(D6-D5)/D5</f>
        <v>8.2987551867219622E-3</v>
      </c>
      <c r="C7" s="15"/>
      <c r="D7" s="16"/>
      <c r="E7" s="17">
        <f>E6-E5</f>
        <v>800</v>
      </c>
      <c r="F7" s="17"/>
      <c r="G7" s="17"/>
      <c r="H7" s="17"/>
      <c r="I7" s="17"/>
      <c r="J7" s="17">
        <f>J6-J5</f>
        <v>370.36332800000673</v>
      </c>
      <c r="K7" s="20"/>
      <c r="L7" s="20"/>
      <c r="M7" s="20"/>
      <c r="N7" s="20"/>
    </row>
    <row r="8" spans="1:14">
      <c r="A8" s="36">
        <v>45891</v>
      </c>
      <c r="B8" s="14" t="s">
        <v>0</v>
      </c>
      <c r="C8" s="15">
        <v>5000</v>
      </c>
      <c r="D8" s="16">
        <v>24.1</v>
      </c>
      <c r="E8" s="17">
        <f>C8*D8</f>
        <v>120500</v>
      </c>
      <c r="F8" s="17">
        <f>E8*0.002</f>
        <v>241</v>
      </c>
      <c r="G8" s="17">
        <f>E8*0.00006</f>
        <v>7.23</v>
      </c>
      <c r="H8" s="17">
        <f>E8*0.00001</f>
        <v>1.2050000000000001</v>
      </c>
      <c r="I8" s="17">
        <f>(F8+G8+H8)*0.07</f>
        <v>17.460450000000002</v>
      </c>
      <c r="J8" s="17">
        <f>E8+F8+I8+G8+H8</f>
        <v>120766.89545</v>
      </c>
    </row>
    <row r="9" spans="1:14">
      <c r="A9" s="46">
        <v>45891</v>
      </c>
      <c r="B9" s="14" t="s">
        <v>2</v>
      </c>
      <c r="C9" s="15">
        <f>C8</f>
        <v>5000</v>
      </c>
      <c r="D9" s="24">
        <v>24.3</v>
      </c>
      <c r="E9" s="16">
        <f>C9*D9</f>
        <v>121500</v>
      </c>
      <c r="F9" s="25">
        <f>E9*0.002</f>
        <v>243</v>
      </c>
      <c r="G9" s="24">
        <f>E9*0.000068</f>
        <v>8.2620000000000005</v>
      </c>
      <c r="H9" s="24">
        <f>E9*0.00001</f>
        <v>1.2150000000000001</v>
      </c>
      <c r="I9" s="24">
        <f>(F9+G9+H9)*0.07</f>
        <v>17.673390000000001</v>
      </c>
      <c r="J9" s="24">
        <f>E9-F9-G9-H9-I9</f>
        <v>121229.84961</v>
      </c>
      <c r="K9" s="20"/>
      <c r="L9" s="20"/>
      <c r="M9" s="20"/>
      <c r="N9" s="20"/>
    </row>
    <row r="10" spans="1:14">
      <c r="A10" s="66"/>
      <c r="B10" s="28">
        <f>(D9-D8)/D8</f>
        <v>8.2987551867219622E-3</v>
      </c>
      <c r="C10" s="15"/>
      <c r="D10" s="16"/>
      <c r="E10" s="17">
        <f>E9-E8</f>
        <v>1000</v>
      </c>
      <c r="F10" s="17"/>
      <c r="G10" s="17"/>
      <c r="H10" s="17"/>
      <c r="I10" s="17"/>
      <c r="J10" s="17">
        <f>J9-J8</f>
        <v>462.95416000000841</v>
      </c>
      <c r="K10" s="20"/>
      <c r="L10" s="20"/>
      <c r="M10" s="20"/>
      <c r="N10" s="20"/>
    </row>
    <row r="11" spans="1:14">
      <c r="A11" s="36">
        <v>45916</v>
      </c>
      <c r="B11" s="14" t="s">
        <v>0</v>
      </c>
      <c r="C11" s="15">
        <v>5000</v>
      </c>
      <c r="D11" s="16">
        <v>23.5</v>
      </c>
      <c r="E11" s="17">
        <f>C11*D11</f>
        <v>117500</v>
      </c>
      <c r="F11" s="17">
        <f>E11*0.002</f>
        <v>235</v>
      </c>
      <c r="G11" s="17">
        <f>E11*0.00006</f>
        <v>7.05</v>
      </c>
      <c r="H11" s="17">
        <f>E11*0.00001</f>
        <v>1.175</v>
      </c>
      <c r="I11" s="17">
        <f>(F11+G11+H11)*0.07</f>
        <v>17.025750000000002</v>
      </c>
      <c r="J11" s="17">
        <f>E11+F11+I11+G11+H11</f>
        <v>117760.25075000001</v>
      </c>
    </row>
    <row r="12" spans="1:14">
      <c r="A12" s="36">
        <v>45917</v>
      </c>
      <c r="B12" s="14" t="s">
        <v>0</v>
      </c>
      <c r="C12" s="15">
        <v>5000</v>
      </c>
      <c r="D12" s="16">
        <v>23.3</v>
      </c>
      <c r="E12" s="17">
        <f>C12*D12</f>
        <v>116500</v>
      </c>
      <c r="F12" s="17">
        <f>E12*0.002</f>
        <v>233</v>
      </c>
      <c r="G12" s="17">
        <f>E12*0.00006</f>
        <v>6.99</v>
      </c>
      <c r="H12" s="17">
        <f>E12*0.00001</f>
        <v>1.165</v>
      </c>
      <c r="I12" s="17">
        <f>(F12+G12+H12)*0.07</f>
        <v>16.880850000000002</v>
      </c>
      <c r="J12" s="17">
        <f>E12+F12+I12+G12+H12</f>
        <v>116758.03585</v>
      </c>
    </row>
    <row r="13" spans="1:14" s="20" customFormat="1">
      <c r="A13" s="35"/>
      <c r="B13" s="11"/>
      <c r="C13" s="15">
        <f>C12+C11</f>
        <v>10000</v>
      </c>
      <c r="D13" s="16">
        <f>E13/C13</f>
        <v>23.4</v>
      </c>
      <c r="E13" s="17">
        <f>E12+E11</f>
        <v>234000</v>
      </c>
      <c r="F13" s="17">
        <f t="shared" ref="F13:J13" si="0">F12+F11</f>
        <v>468</v>
      </c>
      <c r="G13" s="17">
        <f t="shared" si="0"/>
        <v>14.04</v>
      </c>
      <c r="H13" s="17">
        <f t="shared" si="0"/>
        <v>2.34</v>
      </c>
      <c r="I13" s="17">
        <f t="shared" si="0"/>
        <v>33.906600000000005</v>
      </c>
      <c r="J13" s="17">
        <f t="shared" si="0"/>
        <v>234518.28659999999</v>
      </c>
    </row>
    <row r="15" spans="1:14">
      <c r="A15" s="47">
        <v>45871</v>
      </c>
      <c r="B15" s="1" t="s">
        <v>38</v>
      </c>
      <c r="C15" s="2">
        <v>5000</v>
      </c>
      <c r="D15" s="44">
        <v>1</v>
      </c>
      <c r="E15" s="1">
        <f>C15*D15</f>
        <v>5000</v>
      </c>
      <c r="J15" s="1">
        <f>E15*0.9</f>
        <v>4500</v>
      </c>
    </row>
    <row r="16" spans="1:14">
      <c r="A16" s="36">
        <v>45895</v>
      </c>
      <c r="B16" s="14" t="s">
        <v>0</v>
      </c>
      <c r="C16" s="15">
        <v>5000</v>
      </c>
      <c r="D16" s="16">
        <v>24.1</v>
      </c>
      <c r="E16" s="17">
        <f>C16*D16</f>
        <v>120500</v>
      </c>
      <c r="F16" s="17">
        <f>E16*0.002</f>
        <v>241</v>
      </c>
      <c r="G16" s="17">
        <f>E16*0.00006</f>
        <v>7.23</v>
      </c>
      <c r="H16" s="17">
        <f>E16*0.00001</f>
        <v>1.2050000000000001</v>
      </c>
      <c r="I16" s="17">
        <f>(F16+G16+H16)*0.07</f>
        <v>17.460450000000002</v>
      </c>
      <c r="J16" s="17">
        <f>E16+F16+I16+G16+H16</f>
        <v>120766.89545</v>
      </c>
    </row>
    <row r="17" spans="1:10" s="20" customFormat="1">
      <c r="A17" s="46">
        <v>45908</v>
      </c>
      <c r="B17" s="14" t="s">
        <v>2</v>
      </c>
      <c r="C17" s="15">
        <f>C16</f>
        <v>5000</v>
      </c>
      <c r="D17" s="24">
        <v>23.4</v>
      </c>
      <c r="E17" s="16">
        <f>C17*D17</f>
        <v>117000</v>
      </c>
      <c r="F17" s="25">
        <f>E17*0.002</f>
        <v>234</v>
      </c>
      <c r="G17" s="24">
        <f>E17*0.000068</f>
        <v>7.9559999999999995</v>
      </c>
      <c r="H17" s="24">
        <f>E17*0.00001</f>
        <v>1.1700000000000002</v>
      </c>
      <c r="I17" s="24">
        <f>(F17+G17+H17)*0.07</f>
        <v>17.018820000000002</v>
      </c>
      <c r="J17" s="24">
        <f>E17-F17-G17-H17-I17</f>
        <v>116739.85518</v>
      </c>
    </row>
    <row r="18" spans="1:10" s="20" customFormat="1">
      <c r="A18" s="66"/>
      <c r="B18" s="28">
        <f>(D17-D16)/D16</f>
        <v>-2.9045643153527086E-2</v>
      </c>
      <c r="C18" s="15"/>
      <c r="D18" s="16"/>
      <c r="E18" s="17">
        <f>E17-E16</f>
        <v>-3500</v>
      </c>
      <c r="F18" s="17"/>
      <c r="G18" s="17"/>
      <c r="H18" s="17"/>
      <c r="I18" s="17"/>
      <c r="J18" s="17">
        <f>J17-J16</f>
        <v>-4027.0402699999977</v>
      </c>
    </row>
    <row r="19" spans="1:10">
      <c r="J19" s="99">
        <f>J15+J18</f>
        <v>472.95973000000231</v>
      </c>
    </row>
    <row r="20" spans="1:10">
      <c r="B20" s="1" t="s">
        <v>40</v>
      </c>
    </row>
    <row r="21" spans="1:10">
      <c r="A21" s="36">
        <v>45895</v>
      </c>
      <c r="B21" s="14" t="s">
        <v>0</v>
      </c>
      <c r="C21" s="15">
        <v>10000</v>
      </c>
      <c r="D21" s="16">
        <v>4.42</v>
      </c>
      <c r="E21" s="17">
        <f>C21*D21</f>
        <v>44200</v>
      </c>
      <c r="F21" s="17">
        <f>E21*0.002</f>
        <v>88.4</v>
      </c>
      <c r="G21" s="17">
        <f>E21*0.00006</f>
        <v>2.6520000000000001</v>
      </c>
      <c r="H21" s="17">
        <f>E21*0.00001</f>
        <v>0.44200000000000006</v>
      </c>
      <c r="I21" s="17">
        <f>(F21+G21+H21)*0.07</f>
        <v>6.4045800000000002</v>
      </c>
      <c r="J21" s="17">
        <f>E21+F21+I21+G21+H21</f>
        <v>44297.898580000008</v>
      </c>
    </row>
    <row r="22" spans="1:10" s="20" customFormat="1">
      <c r="A22" s="52">
        <v>45896</v>
      </c>
      <c r="B22" s="12" t="s">
        <v>2</v>
      </c>
      <c r="C22" s="9">
        <f>C21</f>
        <v>10000</v>
      </c>
      <c r="D22" s="32">
        <v>4.4800000000000004</v>
      </c>
      <c r="E22" s="10">
        <f>C22*D22</f>
        <v>44800.000000000007</v>
      </c>
      <c r="F22" s="33">
        <f>E22*0.002</f>
        <v>89.600000000000023</v>
      </c>
      <c r="G22" s="32">
        <f>E22*0.000068</f>
        <v>3.0464000000000007</v>
      </c>
      <c r="H22" s="32">
        <f>E22*0.00001</f>
        <v>0.44800000000000012</v>
      </c>
      <c r="I22" s="32">
        <f>(F22+G22+H22)*0.07</f>
        <v>6.5166080000000024</v>
      </c>
      <c r="J22" s="32">
        <f>E22-F22-G22-H22-I22</f>
        <v>44700.388992000015</v>
      </c>
    </row>
    <row r="23" spans="1:10" s="20" customFormat="1">
      <c r="A23" s="35"/>
      <c r="B23" s="11">
        <f>(D22-D21)/D21</f>
        <v>1.3574660633484276E-2</v>
      </c>
      <c r="C23" s="9"/>
      <c r="D23" s="10"/>
      <c r="E23" s="19">
        <f>E22-E21</f>
        <v>600.00000000000728</v>
      </c>
      <c r="F23" s="19"/>
      <c r="G23" s="19"/>
      <c r="H23" s="19"/>
      <c r="I23" s="19"/>
      <c r="J23" s="19">
        <f>J22-J21</f>
        <v>402.49041200000647</v>
      </c>
    </row>
    <row r="24" spans="1:10">
      <c r="B24" s="1" t="s">
        <v>36</v>
      </c>
    </row>
    <row r="25" spans="1:10">
      <c r="A25" s="36">
        <v>45909</v>
      </c>
      <c r="B25" s="14" t="s">
        <v>0</v>
      </c>
      <c r="C25" s="15">
        <v>5000</v>
      </c>
      <c r="D25" s="16">
        <v>23.2</v>
      </c>
      <c r="E25" s="17">
        <f>C25*D25</f>
        <v>116000</v>
      </c>
      <c r="F25" s="17">
        <f>E25*0.002</f>
        <v>232</v>
      </c>
      <c r="G25" s="17">
        <f>E25*0.00006</f>
        <v>6.96</v>
      </c>
      <c r="H25" s="17">
        <f>E25*0.00001</f>
        <v>1.1600000000000001</v>
      </c>
      <c r="I25" s="17">
        <f>(F25+G25+H25)*0.07</f>
        <v>16.808400000000002</v>
      </c>
      <c r="J25" s="17">
        <f>E25+F25+I25+G25+H25</f>
        <v>116256.9284</v>
      </c>
    </row>
    <row r="26" spans="1:10" s="20" customFormat="1">
      <c r="A26" s="46">
        <v>45911</v>
      </c>
      <c r="B26" s="14" t="s">
        <v>2</v>
      </c>
      <c r="C26" s="15">
        <f>C25</f>
        <v>5000</v>
      </c>
      <c r="D26" s="24">
        <v>23.4</v>
      </c>
      <c r="E26" s="16">
        <f>C26*D26</f>
        <v>117000</v>
      </c>
      <c r="F26" s="25">
        <f>E26*0.002</f>
        <v>234</v>
      </c>
      <c r="G26" s="24">
        <f>E26*0.000068</f>
        <v>7.9559999999999995</v>
      </c>
      <c r="H26" s="24">
        <f>E26*0.00001</f>
        <v>1.1700000000000002</v>
      </c>
      <c r="I26" s="24">
        <f>(F26+G26+H26)*0.07</f>
        <v>17.018820000000002</v>
      </c>
      <c r="J26" s="24">
        <f>E26-F26-G26-H26-I26</f>
        <v>116739.85518</v>
      </c>
    </row>
    <row r="27" spans="1:10" s="20" customFormat="1">
      <c r="A27" s="66"/>
      <c r="B27" s="28">
        <f>(D26-D25)/D25</f>
        <v>8.6206896551723842E-3</v>
      </c>
      <c r="C27" s="15"/>
      <c r="D27" s="16"/>
      <c r="E27" s="17">
        <f>E26-E25</f>
        <v>1000</v>
      </c>
      <c r="F27" s="17"/>
      <c r="G27" s="17"/>
      <c r="H27" s="17"/>
      <c r="I27" s="17"/>
      <c r="J27" s="17">
        <f>J26-J25</f>
        <v>482.92677999999432</v>
      </c>
    </row>
    <row r="28" spans="1:10">
      <c r="A28" s="36">
        <v>45917</v>
      </c>
      <c r="B28" s="14" t="s">
        <v>0</v>
      </c>
      <c r="C28" s="15">
        <v>10000</v>
      </c>
      <c r="D28" s="16">
        <v>23.4</v>
      </c>
      <c r="E28" s="17">
        <v>234000</v>
      </c>
      <c r="F28" s="17">
        <v>468</v>
      </c>
      <c r="G28" s="17">
        <v>14.04</v>
      </c>
      <c r="H28" s="17">
        <v>2.34</v>
      </c>
      <c r="I28" s="17">
        <v>33.906600000000005</v>
      </c>
      <c r="J28" s="17">
        <v>234518.28659999999</v>
      </c>
    </row>
    <row r="29" spans="1:10" s="20" customFormat="1">
      <c r="A29" s="52">
        <v>45911</v>
      </c>
      <c r="B29" s="12" t="s">
        <v>2</v>
      </c>
      <c r="C29" s="9">
        <f>C28</f>
        <v>10000</v>
      </c>
      <c r="D29" s="32">
        <v>23.6</v>
      </c>
      <c r="E29" s="10">
        <f>C29*D29</f>
        <v>236000</v>
      </c>
      <c r="F29" s="33">
        <f>E29*0.002</f>
        <v>472</v>
      </c>
      <c r="G29" s="32">
        <f>E29*0.000068</f>
        <v>16.047999999999998</v>
      </c>
      <c r="H29" s="32">
        <f>E29*0.00001</f>
        <v>2.3600000000000003</v>
      </c>
      <c r="I29" s="32">
        <f>(F29+G29+H29)*0.07</f>
        <v>34.328560000000003</v>
      </c>
      <c r="J29" s="32">
        <f>E29-F29-G29-H29-I29</f>
        <v>235475.26344000001</v>
      </c>
    </row>
    <row r="30" spans="1:10" s="20" customFormat="1">
      <c r="A30" s="35"/>
      <c r="B30" s="11">
        <f>(D29-D28)/D28</f>
        <v>8.5470085470086693E-3</v>
      </c>
      <c r="C30" s="9"/>
      <c r="D30" s="10"/>
      <c r="E30" s="19">
        <f>E29-E28</f>
        <v>2000</v>
      </c>
      <c r="F30" s="19"/>
      <c r="G30" s="19"/>
      <c r="H30" s="19"/>
      <c r="I30" s="19"/>
      <c r="J30" s="19">
        <f>J29-J28</f>
        <v>956.97684000001755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workbookViewId="0">
      <selection activeCell="F24" sqref="F2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13</v>
      </c>
    </row>
    <row r="2" spans="1:14" s="18" customFormat="1" ht="15.6">
      <c r="A2" s="46">
        <v>44789</v>
      </c>
      <c r="B2" s="14" t="s">
        <v>0</v>
      </c>
      <c r="C2" s="15">
        <v>5000</v>
      </c>
      <c r="D2" s="38">
        <v>19.399999999999999</v>
      </c>
      <c r="E2" s="17">
        <f>C2*D2</f>
        <v>97000</v>
      </c>
      <c r="F2" s="17">
        <f>E2*0.002</f>
        <v>194</v>
      </c>
      <c r="G2" s="17">
        <f>E2*0.00006</f>
        <v>5.82</v>
      </c>
      <c r="H2" s="17">
        <f>E2*0.00001</f>
        <v>0.97000000000000008</v>
      </c>
      <c r="I2" s="17">
        <f>(F2+G2+H2)*0.07</f>
        <v>14.055300000000001</v>
      </c>
      <c r="J2" s="17">
        <f>E2+F2+I2+G2+H2</f>
        <v>97214.845300000015</v>
      </c>
    </row>
    <row r="3" spans="1:14" s="73" customFormat="1">
      <c r="A3" s="77">
        <v>44818</v>
      </c>
      <c r="B3" s="78" t="s">
        <v>0</v>
      </c>
      <c r="C3" s="79">
        <v>5000</v>
      </c>
      <c r="D3" s="80">
        <v>19</v>
      </c>
      <c r="E3" s="81">
        <f>C3*D3</f>
        <v>95000</v>
      </c>
      <c r="F3" s="81">
        <f>E3*0.002</f>
        <v>190</v>
      </c>
      <c r="G3" s="81">
        <f>E3*0.000068</f>
        <v>6.46</v>
      </c>
      <c r="H3" s="81">
        <f>E3*0.00001</f>
        <v>0.95000000000000007</v>
      </c>
      <c r="I3" s="81">
        <f>(F3+G3+H3)*0.07</f>
        <v>13.818700000000002</v>
      </c>
      <c r="J3" s="81">
        <f>E3+F3+I3+G3+H3</f>
        <v>95211.228700000007</v>
      </c>
    </row>
    <row r="4" spans="1:14" s="73" customFormat="1">
      <c r="A4" s="77"/>
      <c r="B4" s="82">
        <f>(D3-D2)/D2</f>
        <v>-2.0618556701030855E-2</v>
      </c>
      <c r="C4" s="79">
        <f>SUM(C2:C3)</f>
        <v>10000</v>
      </c>
      <c r="D4" s="80">
        <f>E4/C4</f>
        <v>19.2</v>
      </c>
      <c r="E4" s="79">
        <f t="shared" ref="E4:J4" si="0">SUM(E2:E3)</f>
        <v>192000</v>
      </c>
      <c r="F4" s="79">
        <f t="shared" si="0"/>
        <v>384</v>
      </c>
      <c r="G4" s="79">
        <f t="shared" si="0"/>
        <v>12.280000000000001</v>
      </c>
      <c r="H4" s="79">
        <f t="shared" si="0"/>
        <v>1.9200000000000002</v>
      </c>
      <c r="I4" s="79">
        <f t="shared" si="0"/>
        <v>27.874000000000002</v>
      </c>
      <c r="J4" s="79">
        <f t="shared" si="0"/>
        <v>192426.07400000002</v>
      </c>
      <c r="K4" s="76"/>
    </row>
    <row r="5" spans="1:14" s="73" customFormat="1">
      <c r="A5" s="77">
        <v>44880</v>
      </c>
      <c r="B5" s="78" t="s">
        <v>0</v>
      </c>
      <c r="C5" s="79">
        <v>10000</v>
      </c>
      <c r="D5" s="80">
        <v>18.600000000000001</v>
      </c>
      <c r="E5" s="81">
        <f>C5*D5</f>
        <v>186000</v>
      </c>
      <c r="F5" s="81">
        <f>E5*0.002</f>
        <v>372</v>
      </c>
      <c r="G5" s="81">
        <f>E5*0.000068</f>
        <v>12.648</v>
      </c>
      <c r="H5" s="81">
        <f>E5*0.00001</f>
        <v>1.86</v>
      </c>
      <c r="I5" s="81">
        <f>(F5+G5+H5)*0.07</f>
        <v>27.055560000000007</v>
      </c>
      <c r="J5" s="81">
        <f>E5+F5+I5+G5+H5</f>
        <v>186413.56355999998</v>
      </c>
    </row>
    <row r="6" spans="1:14" s="73" customFormat="1">
      <c r="A6" s="77"/>
      <c r="B6" s="82">
        <f>(D5-D4)/D4</f>
        <v>-3.1249999999999889E-2</v>
      </c>
      <c r="C6" s="79">
        <f>SUM(C4:C5)</f>
        <v>20000</v>
      </c>
      <c r="D6" s="80">
        <f>E6/C6</f>
        <v>18.899999999999999</v>
      </c>
      <c r="E6" s="79">
        <f t="shared" ref="E6:J6" si="1">SUM(E4:E5)</f>
        <v>378000</v>
      </c>
      <c r="F6" s="79">
        <f t="shared" si="1"/>
        <v>756</v>
      </c>
      <c r="G6" s="79">
        <f t="shared" si="1"/>
        <v>24.928000000000001</v>
      </c>
      <c r="H6" s="79">
        <f t="shared" si="1"/>
        <v>3.7800000000000002</v>
      </c>
      <c r="I6" s="79">
        <f t="shared" si="1"/>
        <v>54.929560000000009</v>
      </c>
      <c r="J6" s="79">
        <f t="shared" si="1"/>
        <v>378839.63756</v>
      </c>
      <c r="K6" s="76"/>
    </row>
    <row r="7" spans="1:14">
      <c r="A7" s="77">
        <v>44950</v>
      </c>
      <c r="B7" s="78" t="s">
        <v>0</v>
      </c>
      <c r="C7" s="79">
        <v>10000</v>
      </c>
      <c r="D7" s="80">
        <v>19.5</v>
      </c>
      <c r="E7" s="81">
        <f>C7*D7</f>
        <v>195000</v>
      </c>
      <c r="F7" s="81">
        <f>E7*0.002</f>
        <v>390</v>
      </c>
      <c r="G7" s="81">
        <f>E7*0.000068</f>
        <v>13.26</v>
      </c>
      <c r="H7" s="81">
        <f>E7*0.00001</f>
        <v>1.9500000000000002</v>
      </c>
      <c r="I7" s="81">
        <f>(F7+G7+H7)*0.07</f>
        <v>28.364700000000003</v>
      </c>
      <c r="J7" s="81">
        <f>E7+F7+I7+G7+H7</f>
        <v>195433.57470000003</v>
      </c>
    </row>
    <row r="8" spans="1:14" s="59" customFormat="1" ht="21">
      <c r="A8" s="77"/>
      <c r="B8" s="82">
        <f>(D7-D6)/D6</f>
        <v>3.1746031746031821E-2</v>
      </c>
      <c r="C8" s="79">
        <f>SUM(C6:C7)</f>
        <v>30000</v>
      </c>
      <c r="D8" s="80">
        <f>E8/C8</f>
        <v>19.100000000000001</v>
      </c>
      <c r="E8" s="79">
        <f t="shared" ref="E8:J8" si="2">SUM(E6:E7)</f>
        <v>573000</v>
      </c>
      <c r="F8" s="79">
        <f t="shared" si="2"/>
        <v>1146</v>
      </c>
      <c r="G8" s="79">
        <f t="shared" si="2"/>
        <v>38.188000000000002</v>
      </c>
      <c r="H8" s="79">
        <f t="shared" si="2"/>
        <v>5.73</v>
      </c>
      <c r="I8" s="79">
        <f t="shared" si="2"/>
        <v>83.294260000000008</v>
      </c>
      <c r="J8" s="79">
        <f t="shared" si="2"/>
        <v>574273.21226000006</v>
      </c>
      <c r="K8" s="10"/>
      <c r="L8" s="12"/>
      <c r="M8" s="58"/>
      <c r="N8" s="58"/>
    </row>
    <row r="9" spans="1:14">
      <c r="A9" s="77">
        <v>44964</v>
      </c>
      <c r="B9" s="78" t="s">
        <v>0</v>
      </c>
      <c r="C9" s="79">
        <v>10000</v>
      </c>
      <c r="D9" s="80">
        <v>18.3</v>
      </c>
      <c r="E9" s="81">
        <f>C9*D9</f>
        <v>183000</v>
      </c>
      <c r="F9" s="81">
        <f>E9*0.002</f>
        <v>366</v>
      </c>
      <c r="G9" s="81">
        <f>E9*0.000068</f>
        <v>12.443999999999999</v>
      </c>
      <c r="H9" s="81">
        <f>E9*0.00001</f>
        <v>1.83</v>
      </c>
      <c r="I9" s="81">
        <f>(F9+G9+H9)*0.07</f>
        <v>26.619180000000004</v>
      </c>
      <c r="J9" s="81">
        <f>E9+F9+I9+G9+H9</f>
        <v>183406.89317999998</v>
      </c>
    </row>
    <row r="10" spans="1:14">
      <c r="A10" s="77"/>
      <c r="B10" s="82">
        <f>(D9-D8)/D8</f>
        <v>-4.1884816753926739E-2</v>
      </c>
      <c r="C10" s="79">
        <f>SUM(C8:C9)</f>
        <v>40000</v>
      </c>
      <c r="D10" s="80">
        <f>E10/C10</f>
        <v>18.899999999999999</v>
      </c>
      <c r="E10" s="79">
        <f t="shared" ref="E10:J10" si="3">SUM(E8:E9)</f>
        <v>756000</v>
      </c>
      <c r="F10" s="79">
        <f t="shared" si="3"/>
        <v>1512</v>
      </c>
      <c r="G10" s="79">
        <f t="shared" si="3"/>
        <v>50.632000000000005</v>
      </c>
      <c r="H10" s="79">
        <f t="shared" si="3"/>
        <v>7.5600000000000005</v>
      </c>
      <c r="I10" s="79">
        <f t="shared" si="3"/>
        <v>109.91344000000001</v>
      </c>
      <c r="J10" s="79">
        <f t="shared" si="3"/>
        <v>757680.10544000007</v>
      </c>
    </row>
    <row r="11" spans="1:14">
      <c r="A11" s="77">
        <v>44986</v>
      </c>
      <c r="B11" s="78" t="s">
        <v>0</v>
      </c>
      <c r="C11" s="79">
        <v>10000</v>
      </c>
      <c r="D11" s="80">
        <v>16.399999999999999</v>
      </c>
      <c r="E11" s="81">
        <f>C11*D11</f>
        <v>164000</v>
      </c>
      <c r="F11" s="81">
        <f>E11*0.002</f>
        <v>328</v>
      </c>
      <c r="G11" s="81">
        <f>E11*0.000068</f>
        <v>11.151999999999999</v>
      </c>
      <c r="H11" s="81">
        <f>E11*0.00001</f>
        <v>1.6400000000000001</v>
      </c>
      <c r="I11" s="81">
        <f>(F11+G11+H11)*0.07</f>
        <v>23.855440000000002</v>
      </c>
      <c r="J11" s="81">
        <f>E11+F11+I11+G11+H11</f>
        <v>164364.64744000003</v>
      </c>
    </row>
    <row r="12" spans="1:14">
      <c r="A12" s="77"/>
      <c r="B12" s="82">
        <f>(D11-D10)/D10</f>
        <v>-0.1322751322751323</v>
      </c>
      <c r="C12" s="79">
        <f>SUM(C10:C11)</f>
        <v>50000</v>
      </c>
      <c r="D12" s="80">
        <f>E12/C12</f>
        <v>18.399999999999999</v>
      </c>
      <c r="E12" s="79">
        <f t="shared" ref="E12:J12" si="4">SUM(E10:E11)</f>
        <v>920000</v>
      </c>
      <c r="F12" s="79">
        <f t="shared" si="4"/>
        <v>1840</v>
      </c>
      <c r="G12" s="79">
        <f t="shared" si="4"/>
        <v>61.784000000000006</v>
      </c>
      <c r="H12" s="79">
        <f t="shared" si="4"/>
        <v>9.2000000000000011</v>
      </c>
      <c r="I12" s="79">
        <f t="shared" si="4"/>
        <v>133.76888000000002</v>
      </c>
      <c r="J12" s="79">
        <f t="shared" si="4"/>
        <v>922044.75288000004</v>
      </c>
    </row>
    <row r="13" spans="1:14">
      <c r="A13" s="77">
        <v>44994</v>
      </c>
      <c r="B13" s="78" t="s">
        <v>0</v>
      </c>
      <c r="C13" s="79">
        <v>5000</v>
      </c>
      <c r="D13" s="80">
        <v>14</v>
      </c>
      <c r="E13" s="81">
        <f>C13*D13</f>
        <v>70000</v>
      </c>
      <c r="F13" s="81">
        <f>E13*0.002</f>
        <v>140</v>
      </c>
      <c r="G13" s="81">
        <f>E13*0.000068</f>
        <v>4.76</v>
      </c>
      <c r="H13" s="81">
        <f>E13*0.00001</f>
        <v>0.70000000000000007</v>
      </c>
      <c r="I13" s="81">
        <f>(F13+G13+H13)*0.07</f>
        <v>10.1822</v>
      </c>
      <c r="J13" s="81">
        <f>E13+F13+I13+G13+H13</f>
        <v>70155.642199999987</v>
      </c>
    </row>
    <row r="14" spans="1:14">
      <c r="A14" s="77"/>
      <c r="B14" s="82">
        <f>(D13-D12)/D12</f>
        <v>-0.23913043478260865</v>
      </c>
      <c r="C14" s="79">
        <f>SUM(C12:C13)</f>
        <v>55000</v>
      </c>
      <c r="D14" s="80">
        <f>E14/C14</f>
        <v>18</v>
      </c>
      <c r="E14" s="79">
        <f t="shared" ref="E14:J14" si="5">SUM(E12:E13)</f>
        <v>990000</v>
      </c>
      <c r="F14" s="79">
        <f t="shared" si="5"/>
        <v>1980</v>
      </c>
      <c r="G14" s="79">
        <f t="shared" si="5"/>
        <v>66.544000000000011</v>
      </c>
      <c r="H14" s="79">
        <f t="shared" si="5"/>
        <v>9.9</v>
      </c>
      <c r="I14" s="79">
        <f t="shared" si="5"/>
        <v>143.95108000000002</v>
      </c>
      <c r="J14" s="79">
        <f t="shared" si="5"/>
        <v>992200.39508000005</v>
      </c>
    </row>
    <row r="15" spans="1:14" s="20" customFormat="1">
      <c r="A15" s="7">
        <v>44260</v>
      </c>
      <c r="B15" s="12" t="s">
        <v>0</v>
      </c>
      <c r="C15" s="74">
        <v>5000</v>
      </c>
      <c r="D15" s="75">
        <v>10.8</v>
      </c>
      <c r="E15" s="86">
        <f>C15*D15</f>
        <v>54000</v>
      </c>
      <c r="F15" s="86">
        <f>E15*0.002</f>
        <v>108</v>
      </c>
      <c r="G15" s="86">
        <f>E15*0.000068</f>
        <v>3.6720000000000002</v>
      </c>
      <c r="H15" s="86">
        <f>E15*0.00001</f>
        <v>0.54</v>
      </c>
      <c r="I15" s="86">
        <f>(F15+G15+H15)*0.07</f>
        <v>7.8548400000000012</v>
      </c>
      <c r="J15" s="86">
        <f>E15+F15+I15+G15+H15</f>
        <v>54120.06684</v>
      </c>
    </row>
    <row r="16" spans="1:14" s="20" customFormat="1">
      <c r="A16" s="41"/>
      <c r="B16" s="76">
        <f>(D15-D14)/D14</f>
        <v>-0.39999999999999997</v>
      </c>
      <c r="C16" s="21">
        <f>SUM(C14:C15)</f>
        <v>60000</v>
      </c>
      <c r="D16" s="31">
        <f>E16/C16</f>
        <v>17.399999999999999</v>
      </c>
      <c r="E16" s="21">
        <f t="shared" ref="E16:J16" si="6">SUM(E14:E15)</f>
        <v>1044000</v>
      </c>
      <c r="F16" s="21">
        <f t="shared" si="6"/>
        <v>2088</v>
      </c>
      <c r="G16" s="21">
        <f t="shared" si="6"/>
        <v>70.216000000000008</v>
      </c>
      <c r="H16" s="21">
        <f t="shared" si="6"/>
        <v>10.440000000000001</v>
      </c>
      <c r="I16" s="21">
        <f t="shared" si="6"/>
        <v>151.80592000000001</v>
      </c>
      <c r="J16" s="21">
        <f t="shared" si="6"/>
        <v>1046320.46192</v>
      </c>
      <c r="K16" s="23"/>
    </row>
    <row r="17" spans="1:14" s="20" customFormat="1">
      <c r="A17" s="41"/>
      <c r="B17" s="76"/>
      <c r="C17" s="21"/>
      <c r="D17" s="31"/>
      <c r="E17" s="21"/>
      <c r="F17" s="21"/>
      <c r="G17" s="21"/>
      <c r="H17" s="21"/>
      <c r="I17" s="21"/>
      <c r="J17" s="21"/>
      <c r="K17" s="23"/>
    </row>
    <row r="18" spans="1:14" s="20" customFormat="1">
      <c r="A18" s="77">
        <v>45097</v>
      </c>
      <c r="B18" s="78" t="s">
        <v>0</v>
      </c>
      <c r="C18" s="79">
        <v>3000</v>
      </c>
      <c r="D18" s="80">
        <v>10.199999999999999</v>
      </c>
      <c r="E18" s="81">
        <f>C18*D18</f>
        <v>30599.999999999996</v>
      </c>
      <c r="F18" s="81">
        <f>E18*0.002</f>
        <v>61.199999999999996</v>
      </c>
      <c r="G18" s="81">
        <f>E18*0.000068</f>
        <v>2.0807999999999995</v>
      </c>
      <c r="H18" s="81">
        <f>E18*0.00001</f>
        <v>0.30599999999999999</v>
      </c>
      <c r="I18" s="81">
        <f>(F18+G18+H18)*0.07</f>
        <v>4.4510759999999996</v>
      </c>
      <c r="J18" s="81">
        <f>E18+F18+I18+G18+H18</f>
        <v>30668.037875999999</v>
      </c>
      <c r="K18" s="1"/>
      <c r="L18" s="1"/>
      <c r="M18" s="1"/>
      <c r="N18" s="1"/>
    </row>
    <row r="19" spans="1:14" s="20" customFormat="1">
      <c r="A19" s="13">
        <v>45100</v>
      </c>
      <c r="B19" s="14" t="s">
        <v>2</v>
      </c>
      <c r="C19" s="15">
        <f>C18</f>
        <v>3000</v>
      </c>
      <c r="D19" s="24">
        <v>10.7</v>
      </c>
      <c r="E19" s="16">
        <f>C19*D19</f>
        <v>32099.999999999996</v>
      </c>
      <c r="F19" s="25">
        <f>E19*0.002</f>
        <v>64.199999999999989</v>
      </c>
      <c r="G19" s="24">
        <f>E19*0.000068</f>
        <v>2.1827999999999999</v>
      </c>
      <c r="H19" s="24">
        <f>E19*0.00001</f>
        <v>0.32100000000000001</v>
      </c>
      <c r="I19" s="24">
        <f>(F19+G19+H19)*0.07</f>
        <v>4.6692659999999995</v>
      </c>
      <c r="J19" s="24">
        <f>E19-F19-G19-H19-I19</f>
        <v>32028.626933999996</v>
      </c>
      <c r="K19" s="12"/>
      <c r="L19" s="12"/>
      <c r="M19" s="12"/>
      <c r="N19" s="12"/>
    </row>
    <row r="20" spans="1:14" s="20" customFormat="1" ht="18.600000000000001">
      <c r="A20" s="13" t="s">
        <v>3</v>
      </c>
      <c r="B20" s="14"/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1360.5890579999977</v>
      </c>
      <c r="K20" s="11"/>
      <c r="L20" s="29"/>
      <c r="M20" s="29"/>
      <c r="N20" s="29"/>
    </row>
    <row r="21" spans="1:14">
      <c r="A21" s="77">
        <v>44998</v>
      </c>
      <c r="B21" s="78" t="s">
        <v>0</v>
      </c>
      <c r="C21" s="79">
        <v>5000</v>
      </c>
      <c r="D21" s="80">
        <v>12.6</v>
      </c>
      <c r="E21" s="81">
        <f>C21*D21</f>
        <v>63000</v>
      </c>
      <c r="F21" s="81">
        <f>E21*0.002</f>
        <v>126</v>
      </c>
      <c r="G21" s="81">
        <f>E21*0.000068</f>
        <v>4.2839999999999998</v>
      </c>
      <c r="H21" s="81">
        <f>E21*0.00001</f>
        <v>0.63</v>
      </c>
      <c r="I21" s="81">
        <f>(F21+G21+H21)*0.07</f>
        <v>9.1639800000000005</v>
      </c>
      <c r="J21" s="81">
        <f>E21+F21+I21+G21+H21</f>
        <v>63140.077979999995</v>
      </c>
    </row>
    <row r="22" spans="1:14" s="12" customFormat="1">
      <c r="A22" s="13">
        <v>45545</v>
      </c>
      <c r="B22" s="14" t="s">
        <v>2</v>
      </c>
      <c r="C22" s="15">
        <f>C21</f>
        <v>5000</v>
      </c>
      <c r="D22" s="24">
        <v>12.7</v>
      </c>
      <c r="E22" s="16">
        <f>C22*D22</f>
        <v>63500</v>
      </c>
      <c r="F22" s="25">
        <f>E22*0.002</f>
        <v>127</v>
      </c>
      <c r="G22" s="24">
        <f>E22*0.000068</f>
        <v>4.3179999999999996</v>
      </c>
      <c r="H22" s="24">
        <f>E22*0.00001</f>
        <v>0.63500000000000001</v>
      </c>
      <c r="I22" s="24">
        <f>(F22+G22+H22)*0.07</f>
        <v>9.2367100000000004</v>
      </c>
      <c r="J22" s="24">
        <f>E22-F22-G22-H22-I22</f>
        <v>63358.810290000001</v>
      </c>
    </row>
    <row r="23" spans="1:14" s="29" customFormat="1" ht="18.600000000000001">
      <c r="A23" s="13" t="s">
        <v>3</v>
      </c>
      <c r="B23" s="14"/>
      <c r="C23" s="15"/>
      <c r="D23" s="16"/>
      <c r="E23" s="17">
        <f>E22-E21</f>
        <v>500</v>
      </c>
      <c r="F23" s="17"/>
      <c r="G23" s="17"/>
      <c r="H23" s="17"/>
      <c r="I23" s="17"/>
      <c r="J23" s="17">
        <f>J22-J21</f>
        <v>218.73231000000669</v>
      </c>
      <c r="K23" s="11"/>
    </row>
    <row r="26" spans="1:14">
      <c r="A26" s="77">
        <v>45021</v>
      </c>
      <c r="B26" s="78" t="s">
        <v>14</v>
      </c>
      <c r="C26" s="79">
        <v>24000</v>
      </c>
      <c r="D26" s="80">
        <v>12.95</v>
      </c>
      <c r="E26" s="81">
        <f>C26*D26</f>
        <v>310800</v>
      </c>
      <c r="F26" s="81">
        <f>E26*0.002</f>
        <v>621.6</v>
      </c>
      <c r="G26" s="81">
        <f>E26*0.000068</f>
        <v>21.134399999999999</v>
      </c>
      <c r="H26" s="81">
        <f>E26*0.00001</f>
        <v>3.1080000000000001</v>
      </c>
      <c r="I26" s="81">
        <f>(F26+G26+H26)*0.07</f>
        <v>45.208968000000006</v>
      </c>
      <c r="J26" s="81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PTTGC</vt:lpstr>
      <vt:lpstr>STA</vt:lpstr>
      <vt:lpstr>3BBIF</vt:lpstr>
      <vt:lpstr>AH</vt:lpstr>
      <vt:lpstr>AIMIRT</vt:lpstr>
      <vt:lpstr>AWC</vt:lpstr>
      <vt:lpstr>BCH</vt:lpstr>
      <vt:lpstr>CPF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PTT</vt:lpstr>
      <vt:lpstr>RCL</vt:lpstr>
      <vt:lpstr>SCC</vt:lpstr>
      <vt:lpstr>SENA</vt:lpstr>
      <vt:lpstr>SINGER</vt:lpstr>
      <vt:lpstr>SYNEX</vt:lpstr>
      <vt:lpstr>TFFIF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2025-10-07T08:05:52Z</dcterms:modified>
  <cp:category/>
  <cp:contentStatus/>
</cp:coreProperties>
</file>