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94" documentId="13_ncr:1_{952C9640-4145-4BFE-A933-8C66170A3FDB}" xr6:coauthVersionLast="47" xr6:coauthVersionMax="47" xr10:uidLastSave="{12CB7005-BF9D-41AD-BE40-C483821B1163}"/>
  <bookViews>
    <workbookView xWindow="11988" yWindow="4140" windowWidth="10332" windowHeight="8100" tabRatio="461" firstSheet="7" activeTab="7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23" l="1"/>
  <c r="C26" i="223"/>
  <c r="E26" i="223" s="1"/>
  <c r="E25" i="223"/>
  <c r="F25" i="223" s="1"/>
  <c r="C34" i="161"/>
  <c r="B34" i="161"/>
  <c r="E33" i="161"/>
  <c r="G33" i="161" s="1"/>
  <c r="G34" i="161" s="1"/>
  <c r="C33" i="184"/>
  <c r="B35" i="184"/>
  <c r="E34" i="184"/>
  <c r="E33" i="184"/>
  <c r="F33" i="184" s="1"/>
  <c r="C9" i="221"/>
  <c r="E9" i="221" s="1"/>
  <c r="E10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27" i="223" l="1"/>
  <c r="H26" i="223"/>
  <c r="G26" i="223"/>
  <c r="F26" i="223"/>
  <c r="I26" i="223" s="1"/>
  <c r="G25" i="223"/>
  <c r="I25" i="223" s="1"/>
  <c r="J25" i="223" s="1"/>
  <c r="H25" i="223"/>
  <c r="H33" i="161"/>
  <c r="H34" i="161" s="1"/>
  <c r="E34" i="161"/>
  <c r="D34" i="161" s="1"/>
  <c r="F33" i="161"/>
  <c r="E35" i="184"/>
  <c r="H34" i="184"/>
  <c r="G34" i="184"/>
  <c r="F34" i="184"/>
  <c r="H33" i="184"/>
  <c r="G33" i="184"/>
  <c r="I33" i="184" s="1"/>
  <c r="J33" i="184" s="1"/>
  <c r="F9" i="221"/>
  <c r="G9" i="221"/>
  <c r="H9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J26" i="223" l="1"/>
  <c r="J27" i="223" s="1"/>
  <c r="I33" i="161"/>
  <c r="I34" i="161" s="1"/>
  <c r="F34" i="161"/>
  <c r="I34" i="184"/>
  <c r="J34" i="184"/>
  <c r="J35" i="184" s="1"/>
  <c r="I9" i="221"/>
  <c r="J9" i="221" s="1"/>
  <c r="J10" i="221" s="1"/>
  <c r="B10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J45" i="161" s="1"/>
  <c r="B45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33" i="161" l="1"/>
  <c r="J34" i="161" s="1"/>
  <c r="J36" i="204"/>
  <c r="J23" i="223"/>
  <c r="J60" i="20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C8" i="171"/>
  <c r="B8" i="171"/>
  <c r="E7" i="171"/>
  <c r="G7" i="171" s="1"/>
  <c r="G8" i="171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7" i="171"/>
  <c r="H8" i="171" s="1"/>
  <c r="E8" i="171"/>
  <c r="D8" i="171" s="1"/>
  <c r="F7" i="17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C6" i="221"/>
  <c r="B6" i="221"/>
  <c r="E5" i="221"/>
  <c r="G5" i="221"/>
  <c r="G6" i="221"/>
  <c r="C4" i="221"/>
  <c r="B4" i="221"/>
  <c r="E3" i="221"/>
  <c r="G3" i="221"/>
  <c r="G4" i="22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5" i="161"/>
  <c r="G5" i="161"/>
  <c r="F5" i="161"/>
  <c r="H18" i="42"/>
  <c r="G18" i="42"/>
  <c r="F18" i="42"/>
  <c r="E4" i="161"/>
  <c r="D4" i="161" s="1"/>
  <c r="H2" i="161"/>
  <c r="F2" i="161"/>
  <c r="F4" i="161" s="1"/>
  <c r="H3" i="16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F23" i="16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19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F29" i="161"/>
  <c r="H7" i="194"/>
  <c r="G7" i="194"/>
  <c r="F7" i="194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G27" i="161" l="1"/>
  <c r="I27" i="161" s="1"/>
  <c r="J27" i="161" s="1"/>
  <c r="I2" i="161"/>
  <c r="I11" i="161"/>
  <c r="J11" i="161" s="1"/>
  <c r="G9" i="161"/>
  <c r="F17" i="161"/>
  <c r="G17" i="161"/>
  <c r="F13" i="161"/>
  <c r="F25" i="161"/>
  <c r="I25" i="161" s="1"/>
  <c r="I29" i="161"/>
  <c r="J29" i="161" s="1"/>
  <c r="G13" i="161"/>
  <c r="I9" i="161"/>
  <c r="J9" i="161" s="1"/>
  <c r="H15" i="161"/>
  <c r="F19" i="161"/>
  <c r="C8" i="161"/>
  <c r="C10" i="161" s="1"/>
  <c r="C12" i="161" s="1"/>
  <c r="C14" i="161" s="1"/>
  <c r="E6" i="161"/>
  <c r="I5" i="161"/>
  <c r="F21" i="161"/>
  <c r="G21" i="161"/>
  <c r="G7" i="161"/>
  <c r="I19" i="161"/>
  <c r="J19" i="161" s="1"/>
  <c r="G37" i="161"/>
  <c r="H4" i="161"/>
  <c r="F36" i="161"/>
  <c r="G36" i="161"/>
  <c r="F15" i="161"/>
  <c r="I23" i="161"/>
  <c r="J23" i="161" s="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E14" i="161"/>
  <c r="C16" i="161"/>
  <c r="C18" i="161" s="1"/>
  <c r="C20" i="161" s="1"/>
  <c r="C22" i="161" s="1"/>
  <c r="C24" i="161" s="1"/>
  <c r="C26" i="161" s="1"/>
  <c r="C28" i="161" s="1"/>
  <c r="C30" i="161" s="1"/>
  <c r="C32" i="161" s="1"/>
  <c r="J2" i="161"/>
  <c r="G4" i="161"/>
  <c r="I3" i="161"/>
  <c r="J3" i="161" s="1"/>
  <c r="H37" i="161"/>
  <c r="E38" i="161"/>
  <c r="E8" i="161"/>
  <c r="D8" i="161" s="1"/>
  <c r="F7" i="161"/>
  <c r="J5" i="161"/>
  <c r="F6" i="161"/>
  <c r="E10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13" i="161" l="1"/>
  <c r="J13" i="161" s="1"/>
  <c r="I17" i="161"/>
  <c r="J17" i="161" s="1"/>
  <c r="I21" i="161"/>
  <c r="J21" i="161" s="1"/>
  <c r="I15" i="161"/>
  <c r="J15" i="161" s="1"/>
  <c r="I37" i="16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7" i="161"/>
  <c r="J38" i="161" s="1"/>
  <c r="F8" i="16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F6" i="171" s="1"/>
  <c r="I2" i="171"/>
  <c r="I4" i="171" s="1"/>
  <c r="I6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61" l="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6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2" i="161" s="1"/>
  <c r="D30" i="161"/>
  <c r="B32" i="161" s="1"/>
</calcChain>
</file>

<file path=xl/sharedStrings.xml><?xml version="1.0" encoding="utf-8"?>
<sst xmlns="http://schemas.openxmlformats.org/spreadsheetml/2006/main" count="530" uniqueCount="41">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</sst>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4" sqref="A34:J34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52">
        <v>45887</v>
      </c>
      <c r="B33" s="12" t="s">
        <v>0</v>
      </c>
      <c r="C33" s="9">
        <f>C34</f>
        <v>10000</v>
      </c>
      <c r="D33" s="43">
        <v>2.62</v>
      </c>
      <c r="E33" s="58">
        <f>C33*D33</f>
        <v>26200</v>
      </c>
      <c r="F33" s="19">
        <f>E33*0.002</f>
        <v>52.4</v>
      </c>
      <c r="G33" s="19">
        <f>E33*0.00006</f>
        <v>1.5720000000000001</v>
      </c>
      <c r="H33" s="19">
        <f>E33*0.00001</f>
        <v>0.26200000000000001</v>
      </c>
      <c r="I33" s="19">
        <f>(F33+G33+H33)*0.07</f>
        <v>3.7963800000000005</v>
      </c>
      <c r="J33" s="58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45908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5"/>
  <sheetViews>
    <sheetView topLeftCell="A11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45887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0"/>
  <sheetViews>
    <sheetView workbookViewId="0">
      <selection activeCell="D10" sqref="D10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36">
        <v>45728</v>
      </c>
      <c r="B3" s="14" t="s">
        <v>0</v>
      </c>
      <c r="C3" s="15">
        <v>4000</v>
      </c>
      <c r="D3" s="16">
        <v>23.1</v>
      </c>
      <c r="E3" s="17">
        <f>C3*D3</f>
        <v>92400</v>
      </c>
      <c r="F3" s="17">
        <f>E3*0.002</f>
        <v>184.8</v>
      </c>
      <c r="G3" s="17">
        <f>E3*0.00006</f>
        <v>5.5440000000000005</v>
      </c>
      <c r="H3" s="17">
        <f>E3*0.00001</f>
        <v>0.92400000000000004</v>
      </c>
      <c r="I3" s="17">
        <f>(F3+G3+H3)*0.07</f>
        <v>13.388760000000003</v>
      </c>
      <c r="J3" s="17">
        <f>E3+F3+I3+G3+H3</f>
        <v>92604.656759999998</v>
      </c>
      <c r="K3" s="30"/>
      <c r="L3" s="10"/>
      <c r="M3" s="11"/>
    </row>
    <row r="4" spans="1:14" s="59" customFormat="1" ht="21">
      <c r="A4" s="46"/>
      <c r="B4" s="71">
        <f>(D3-D2)/D2</f>
        <v>-7.228915662650591E-2</v>
      </c>
      <c r="C4" s="15">
        <f>SUM(C2:C3)</f>
        <v>8000</v>
      </c>
      <c r="D4" s="37">
        <f>E4/C4</f>
        <v>24</v>
      </c>
      <c r="E4" s="15">
        <f t="shared" ref="E4:J4" si="0">SUM(E2:E3)</f>
        <v>192000</v>
      </c>
      <c r="F4" s="15">
        <f t="shared" si="0"/>
        <v>384</v>
      </c>
      <c r="G4" s="15">
        <f t="shared" si="0"/>
        <v>11.52</v>
      </c>
      <c r="H4" s="15">
        <f t="shared" si="0"/>
        <v>1.9200000000000002</v>
      </c>
      <c r="I4" s="15">
        <f t="shared" si="0"/>
        <v>27.820800000000006</v>
      </c>
      <c r="J4" s="15">
        <f t="shared" si="0"/>
        <v>192425.26079999999</v>
      </c>
      <c r="K4" s="10"/>
      <c r="L4" s="12"/>
      <c r="M4" s="58"/>
      <c r="N4" s="58"/>
    </row>
    <row r="5" spans="1:14" s="12" customFormat="1">
      <c r="A5" s="63">
        <v>45728</v>
      </c>
      <c r="B5" s="12" t="s">
        <v>0</v>
      </c>
      <c r="C5" s="9">
        <v>4000</v>
      </c>
      <c r="D5" s="10">
        <v>21</v>
      </c>
      <c r="E5" s="19">
        <f>C5*D5</f>
        <v>84000</v>
      </c>
      <c r="F5" s="19">
        <f>E5*0.002</f>
        <v>168</v>
      </c>
      <c r="G5" s="19">
        <f>E5*0.00006</f>
        <v>5.04</v>
      </c>
      <c r="H5" s="19">
        <f>E5*0.00001</f>
        <v>0.84000000000000008</v>
      </c>
      <c r="I5" s="19">
        <f>(F5+G5+H5)*0.07</f>
        <v>12.171600000000002</v>
      </c>
      <c r="J5" s="19">
        <f>E5+F5+I5+G5+H5</f>
        <v>84186.051599999992</v>
      </c>
      <c r="K5" s="30"/>
      <c r="L5" s="10"/>
      <c r="M5" s="11"/>
    </row>
    <row r="6" spans="1:14" s="59" customFormat="1" ht="21">
      <c r="A6" s="52"/>
      <c r="B6" s="72">
        <f>(D5-D4)/D4</f>
        <v>-0.125</v>
      </c>
      <c r="C6" s="9">
        <f>SUM(C4:C5)</f>
        <v>12000</v>
      </c>
      <c r="D6" s="60">
        <f>E6/C6</f>
        <v>23</v>
      </c>
      <c r="E6" s="9">
        <f t="shared" ref="E6:J6" si="1">SUM(E4:E5)</f>
        <v>276000</v>
      </c>
      <c r="F6" s="9">
        <f t="shared" si="1"/>
        <v>552</v>
      </c>
      <c r="G6" s="9">
        <f t="shared" si="1"/>
        <v>16.559999999999999</v>
      </c>
      <c r="H6" s="9">
        <f t="shared" si="1"/>
        <v>2.7600000000000002</v>
      </c>
      <c r="I6" s="9">
        <f t="shared" si="1"/>
        <v>39.992400000000004</v>
      </c>
      <c r="J6" s="9">
        <f t="shared" si="1"/>
        <v>276611.3124</v>
      </c>
      <c r="K6" s="10"/>
      <c r="L6" s="12"/>
      <c r="M6" s="58"/>
      <c r="N6" s="58"/>
    </row>
    <row r="8" spans="1:14" s="12" customFormat="1">
      <c r="A8" s="36">
        <v>45175</v>
      </c>
      <c r="B8" s="14" t="s">
        <v>0</v>
      </c>
      <c r="C8" s="15">
        <v>8000</v>
      </c>
      <c r="D8" s="16">
        <v>24</v>
      </c>
      <c r="E8" s="17">
        <v>192000</v>
      </c>
      <c r="F8" s="17">
        <v>384</v>
      </c>
      <c r="G8" s="17">
        <v>11.52</v>
      </c>
      <c r="H8" s="17">
        <v>1.9200000000000002</v>
      </c>
      <c r="I8" s="17">
        <v>27.820800000000006</v>
      </c>
      <c r="J8" s="17">
        <v>192425.26079999999</v>
      </c>
      <c r="K8" s="27"/>
      <c r="L8" s="16"/>
      <c r="M8" s="28"/>
    </row>
    <row r="9" spans="1:14" s="1" customFormat="1">
      <c r="A9" s="52">
        <v>44923</v>
      </c>
      <c r="B9" s="12" t="s">
        <v>2</v>
      </c>
      <c r="C9" s="9">
        <f>C8</f>
        <v>8000</v>
      </c>
      <c r="D9" s="32">
        <v>26.5</v>
      </c>
      <c r="E9" s="10">
        <f>C9*D9</f>
        <v>212000</v>
      </c>
      <c r="F9" s="33">
        <f>E9*0.002</f>
        <v>424</v>
      </c>
      <c r="G9" s="32">
        <f>E9*0.000068</f>
        <v>14.416</v>
      </c>
      <c r="H9" s="32">
        <f>E9*0.00001</f>
        <v>2.12</v>
      </c>
      <c r="I9" s="32">
        <f>(F9+G9+H9)*0.07</f>
        <v>30.837520000000001</v>
      </c>
      <c r="J9" s="32">
        <f>E9-F9-G9-H9-I9</f>
        <v>211528.62648000001</v>
      </c>
    </row>
    <row r="10" spans="1:14" s="1" customFormat="1">
      <c r="A10" s="52" t="s">
        <v>3</v>
      </c>
      <c r="B10" s="11">
        <f>J10/J8</f>
        <v>9.9276808047854895E-2</v>
      </c>
      <c r="C10" s="9"/>
      <c r="D10" s="10"/>
      <c r="E10" s="19">
        <f>E9-E8</f>
        <v>20000</v>
      </c>
      <c r="F10" s="19"/>
      <c r="G10" s="19"/>
      <c r="H10" s="19"/>
      <c r="I10" s="19"/>
      <c r="J10" s="19">
        <f>J9-J8</f>
        <v>19103.365680000017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13">
        <v>45846</v>
      </c>
      <c r="B5" s="14" t="s">
        <v>0</v>
      </c>
      <c r="C5" s="15">
        <v>5000</v>
      </c>
      <c r="D5" s="38">
        <v>8.8000000000000007</v>
      </c>
      <c r="E5" s="17">
        <f>C5*D5</f>
        <v>44000</v>
      </c>
      <c r="F5" s="17">
        <f>E5*0.002</f>
        <v>88</v>
      </c>
      <c r="G5" s="17">
        <f>E5*0.000068</f>
        <v>2.992</v>
      </c>
      <c r="H5" s="17">
        <f>E5*0.00001</f>
        <v>0.44000000000000006</v>
      </c>
      <c r="I5" s="17">
        <f>(F5+G5+H5)*0.07</f>
        <v>6.400240000000001</v>
      </c>
      <c r="J5" s="17">
        <f>E5+F5+I5+G5+H5</f>
        <v>44097.832240000003</v>
      </c>
      <c r="M5" s="20"/>
    </row>
    <row r="6" spans="1:14" s="59" customFormat="1" ht="21">
      <c r="A6" s="39"/>
      <c r="B6" s="6">
        <f>(D5-D4)/D4</f>
        <v>-0.28455284552845528</v>
      </c>
      <c r="C6" s="5">
        <f>SUM(C4:C5)</f>
        <v>25000</v>
      </c>
      <c r="D6" s="34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3"/>
      <c r="L6" s="20"/>
      <c r="M6" s="20"/>
      <c r="N6" s="20"/>
    </row>
    <row r="7" spans="1:14">
      <c r="A7" s="7">
        <v>45846</v>
      </c>
      <c r="B7" s="12" t="s">
        <v>0</v>
      </c>
      <c r="C7" s="9">
        <v>5000</v>
      </c>
      <c r="D7" s="43">
        <v>8</v>
      </c>
      <c r="E7" s="19">
        <f>C7*D7</f>
        <v>40000</v>
      </c>
      <c r="F7" s="19">
        <f>E7*0.002</f>
        <v>80</v>
      </c>
      <c r="G7" s="19">
        <f>E7*0.000068</f>
        <v>2.72</v>
      </c>
      <c r="H7" s="19">
        <f>E7*0.00001</f>
        <v>0.4</v>
      </c>
      <c r="I7" s="19">
        <f>(F7+G7+H7)*0.07</f>
        <v>5.8184000000000005</v>
      </c>
      <c r="J7" s="19">
        <f>E7+F7+I7+G7+H7</f>
        <v>40088.938399999999</v>
      </c>
      <c r="M7" s="20"/>
    </row>
    <row r="8" spans="1:14" s="59" customFormat="1" ht="21">
      <c r="A8" s="41"/>
      <c r="B8" s="70">
        <f>(D7-D6)/D6</f>
        <v>-0.31034482758620685</v>
      </c>
      <c r="C8" s="21">
        <f>SUM(C6:C7)</f>
        <v>30000</v>
      </c>
      <c r="D8" s="31">
        <f>E8/C8</f>
        <v>11</v>
      </c>
      <c r="E8" s="21">
        <f t="shared" ref="E8:J8" si="2">SUM(E6:E7)</f>
        <v>330000</v>
      </c>
      <c r="F8" s="21">
        <f t="shared" si="2"/>
        <v>660</v>
      </c>
      <c r="G8" s="21">
        <f t="shared" si="2"/>
        <v>21.439999999999998</v>
      </c>
      <c r="H8" s="21">
        <f t="shared" si="2"/>
        <v>3.3</v>
      </c>
      <c r="I8" s="21">
        <f t="shared" si="2"/>
        <v>47.93180000000001</v>
      </c>
      <c r="J8" s="21">
        <f t="shared" si="2"/>
        <v>330732.67180000001</v>
      </c>
      <c r="K8" s="23"/>
      <c r="L8" s="20"/>
      <c r="M8" s="20"/>
      <c r="N8" s="20"/>
    </row>
    <row r="9" spans="1:14">
      <c r="A9" s="13"/>
      <c r="B9" s="14"/>
      <c r="C9" s="15"/>
      <c r="D9" s="38"/>
      <c r="E9" s="17"/>
      <c r="F9" s="17"/>
      <c r="G9" s="17"/>
      <c r="H9" s="17"/>
      <c r="I9" s="17"/>
      <c r="J9" s="17"/>
      <c r="M9" s="20"/>
    </row>
    <row r="10" spans="1:14" s="87" customFormat="1" ht="20.399999999999999">
      <c r="A10" s="46">
        <v>45524</v>
      </c>
      <c r="B10" s="90"/>
      <c r="C10" s="15">
        <v>5000</v>
      </c>
      <c r="D10" s="37">
        <v>0.193</v>
      </c>
      <c r="E10" s="91"/>
      <c r="F10" s="27"/>
      <c r="G10" s="91"/>
      <c r="H10" s="16"/>
      <c r="I10" s="92">
        <v>965</v>
      </c>
      <c r="J10" s="92">
        <v>868.5</v>
      </c>
      <c r="K10" s="10"/>
      <c r="L10" s="12"/>
      <c r="M10" s="58"/>
      <c r="N10" s="58"/>
    </row>
    <row r="11" spans="1:14" s="87" customFormat="1">
      <c r="A11" s="46">
        <v>44956</v>
      </c>
      <c r="B11" s="14" t="s">
        <v>0</v>
      </c>
      <c r="C11" s="15">
        <v>5000</v>
      </c>
      <c r="D11" s="38">
        <v>8.6</v>
      </c>
      <c r="E11" s="17">
        <v>43000</v>
      </c>
      <c r="F11" s="17">
        <v>86</v>
      </c>
      <c r="G11" s="17">
        <v>2.58</v>
      </c>
      <c r="H11" s="17">
        <v>0.43000000000000005</v>
      </c>
      <c r="I11" s="17">
        <v>6.2307000000000006</v>
      </c>
      <c r="J11" s="17">
        <v>43095.240700000002</v>
      </c>
      <c r="K11" s="1"/>
      <c r="L11" s="1"/>
      <c r="M11" s="1"/>
      <c r="N11" s="1"/>
    </row>
    <row r="12" spans="1:14" s="1" customFormat="1">
      <c r="A12" s="46">
        <v>45525</v>
      </c>
      <c r="B12" s="14" t="s">
        <v>2</v>
      </c>
      <c r="C12" s="15">
        <v>5000</v>
      </c>
      <c r="D12" s="24">
        <v>10.1</v>
      </c>
      <c r="E12" s="16">
        <v>50500</v>
      </c>
      <c r="F12" s="25">
        <v>101</v>
      </c>
      <c r="G12" s="24">
        <v>3.4340000000000002</v>
      </c>
      <c r="H12" s="24">
        <v>0.505</v>
      </c>
      <c r="I12" s="24">
        <v>7.3457300000000005</v>
      </c>
      <c r="J12" s="24">
        <v>50387.715270000001</v>
      </c>
    </row>
    <row r="13" spans="1:14" s="1" customFormat="1">
      <c r="A13" s="46"/>
      <c r="B13" s="14"/>
      <c r="C13" s="15"/>
      <c r="D13" s="24"/>
      <c r="E13" s="16"/>
      <c r="F13" s="25"/>
      <c r="G13" s="24"/>
      <c r="H13" s="24"/>
      <c r="I13" s="24"/>
      <c r="J13" s="24"/>
    </row>
    <row r="14" spans="1:14">
      <c r="A14" s="46" t="s">
        <v>3</v>
      </c>
      <c r="B14" s="14"/>
      <c r="C14" s="15"/>
      <c r="D14" s="16"/>
      <c r="E14" s="17">
        <v>7500</v>
      </c>
      <c r="F14" s="17"/>
      <c r="G14" s="17"/>
      <c r="H14" s="17"/>
      <c r="I14" s="17"/>
      <c r="J14" s="17">
        <v>7292.4745699999985</v>
      </c>
      <c r="K14" s="1"/>
      <c r="L14" s="1"/>
      <c r="M14" s="1"/>
      <c r="N14" s="1"/>
    </row>
    <row r="15" spans="1:14">
      <c r="A15" s="51"/>
      <c r="B15" s="87"/>
      <c r="C15" s="48"/>
      <c r="D15" s="49"/>
      <c r="E15" s="87"/>
      <c r="F15" s="87"/>
      <c r="G15" s="87"/>
      <c r="H15" s="87"/>
      <c r="I15" s="87"/>
      <c r="J15" s="93">
        <v>8160.9745699999985</v>
      </c>
      <c r="K15" s="1"/>
      <c r="L15" s="1"/>
      <c r="M15" s="1"/>
      <c r="N15" s="1"/>
    </row>
    <row r="16" spans="1:14" ht="20.399999999999999">
      <c r="A16" s="46">
        <v>45524</v>
      </c>
      <c r="B16" s="90"/>
      <c r="C16" s="15">
        <v>5000</v>
      </c>
      <c r="D16" s="37">
        <v>0.193</v>
      </c>
      <c r="E16" s="91"/>
      <c r="F16" s="27"/>
      <c r="G16" s="91"/>
      <c r="H16" s="16"/>
      <c r="I16" s="92">
        <v>965</v>
      </c>
      <c r="J16" s="92">
        <v>868.5</v>
      </c>
      <c r="K16" s="10"/>
      <c r="L16" s="12"/>
      <c r="M16" s="58"/>
      <c r="N16" s="58"/>
    </row>
    <row r="17" spans="1:14">
      <c r="A17" s="13">
        <v>45436</v>
      </c>
      <c r="B17" s="14" t="s">
        <v>0</v>
      </c>
      <c r="C17" s="15">
        <v>5000</v>
      </c>
      <c r="D17" s="89">
        <v>8.8000000000000007</v>
      </c>
      <c r="E17" s="17">
        <v>44000</v>
      </c>
      <c r="F17" s="17">
        <v>88</v>
      </c>
      <c r="G17" s="17">
        <v>2.992</v>
      </c>
      <c r="H17" s="17">
        <v>0.44000000000000006</v>
      </c>
      <c r="I17" s="17">
        <v>6.400240000000001</v>
      </c>
      <c r="J17" s="17">
        <v>44097.832240000003</v>
      </c>
      <c r="M17" s="20"/>
    </row>
    <row r="18" spans="1:14">
      <c r="A18" s="46">
        <v>45530</v>
      </c>
      <c r="B18" s="14" t="s">
        <v>2</v>
      </c>
      <c r="C18" s="15">
        <v>5000</v>
      </c>
      <c r="D18" s="24">
        <v>10.3</v>
      </c>
      <c r="E18" s="16">
        <v>51500</v>
      </c>
      <c r="F18" s="25">
        <v>103</v>
      </c>
      <c r="G18" s="24">
        <v>3.5019999999999998</v>
      </c>
      <c r="H18" s="24">
        <v>0.51500000000000001</v>
      </c>
      <c r="I18" s="24">
        <v>7.4911900000000005</v>
      </c>
      <c r="J18" s="24">
        <v>51385.49181</v>
      </c>
      <c r="K18" s="1"/>
      <c r="L18" s="1"/>
      <c r="M18" s="1"/>
      <c r="N18" s="1"/>
    </row>
    <row r="19" spans="1:14">
      <c r="A19" s="46"/>
      <c r="B19" s="28">
        <v>0.17045454545454544</v>
      </c>
      <c r="C19" s="15"/>
      <c r="D19" s="24"/>
      <c r="E19" s="16"/>
      <c r="F19" s="25"/>
      <c r="G19" s="24"/>
      <c r="H19" s="24"/>
      <c r="I19" s="24"/>
      <c r="J19" s="24"/>
      <c r="K19" s="1"/>
      <c r="L19" s="1"/>
      <c r="M19" s="1"/>
      <c r="N19" s="1"/>
    </row>
    <row r="20" spans="1:14">
      <c r="A20" s="46" t="s">
        <v>3</v>
      </c>
      <c r="B20" s="14"/>
      <c r="C20" s="15"/>
      <c r="D20" s="16"/>
      <c r="E20" s="17">
        <v>7500</v>
      </c>
      <c r="F20" s="17"/>
      <c r="G20" s="17"/>
      <c r="H20" s="17"/>
      <c r="I20" s="17"/>
      <c r="J20" s="17">
        <v>7287.6595699999962</v>
      </c>
      <c r="K20" s="1"/>
      <c r="L20" s="1"/>
      <c r="M20" s="1"/>
      <c r="N20" s="1"/>
    </row>
    <row r="21" spans="1:14">
      <c r="A21" s="51"/>
      <c r="B21" s="87"/>
      <c r="C21" s="48"/>
      <c r="D21" s="49"/>
      <c r="E21" s="87"/>
      <c r="F21" s="87"/>
      <c r="G21" s="87"/>
      <c r="H21" s="87"/>
      <c r="I21" s="87"/>
      <c r="J21" s="93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27"/>
  <sheetViews>
    <sheetView tabSelected="1" topLeftCell="A16" workbookViewId="0">
      <selection activeCell="A25" sqref="A25:J27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45895</v>
      </c>
      <c r="B11" s="14" t="s">
        <v>0</v>
      </c>
      <c r="C11" s="15">
        <v>5000</v>
      </c>
      <c r="D11" s="16">
        <v>24.1</v>
      </c>
      <c r="E11" s="17">
        <f>C11*D11</f>
        <v>120500</v>
      </c>
      <c r="F11" s="17">
        <f>E11*0.002</f>
        <v>241</v>
      </c>
      <c r="G11" s="17">
        <f>E11*0.00006</f>
        <v>7.23</v>
      </c>
      <c r="H11" s="17">
        <f>E11*0.00001</f>
        <v>1.2050000000000001</v>
      </c>
      <c r="I11" s="17">
        <f>(F11+G11+H11)*0.07</f>
        <v>17.460450000000002</v>
      </c>
      <c r="J11" s="17">
        <f>E11+F11+I11+G11+H11</f>
        <v>120766.89545</v>
      </c>
    </row>
    <row r="12" spans="1:14" s="20" customFormat="1">
      <c r="A12" s="52">
        <v>45896</v>
      </c>
      <c r="B12" s="12" t="s">
        <v>2</v>
      </c>
      <c r="C12" s="9">
        <f>C11</f>
        <v>5000</v>
      </c>
      <c r="D12" s="32">
        <v>24.4</v>
      </c>
      <c r="E12" s="10">
        <f>C12*D12</f>
        <v>122000</v>
      </c>
      <c r="F12" s="33">
        <f>E12*0.002</f>
        <v>244</v>
      </c>
      <c r="G12" s="32">
        <f>E12*0.000068</f>
        <v>8.2959999999999994</v>
      </c>
      <c r="H12" s="32">
        <f>E12*0.00001</f>
        <v>1.2200000000000002</v>
      </c>
      <c r="I12" s="32">
        <f>(F12+G12+H12)*0.07</f>
        <v>17.746120000000001</v>
      </c>
      <c r="J12" s="32">
        <f>E12-F12-G12-H12-I12</f>
        <v>121728.73788</v>
      </c>
    </row>
    <row r="13" spans="1:14" s="20" customFormat="1">
      <c r="A13" s="35"/>
      <c r="B13" s="11">
        <f>(D12-D11)/D11</f>
        <v>1.2448132780082869E-2</v>
      </c>
      <c r="C13" s="9"/>
      <c r="D13" s="10"/>
      <c r="E13" s="19">
        <f>E12-E11</f>
        <v>1500</v>
      </c>
      <c r="F13" s="19"/>
      <c r="G13" s="19"/>
      <c r="H13" s="19"/>
      <c r="I13" s="19"/>
      <c r="J13" s="19">
        <f>J12-J11</f>
        <v>961.84243000000424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5" spans="1:10">
      <c r="A25" s="63">
        <v>45895</v>
      </c>
      <c r="B25" s="12" t="s">
        <v>0</v>
      </c>
      <c r="C25" s="9">
        <v>5000</v>
      </c>
      <c r="D25" s="10">
        <v>23.2</v>
      </c>
      <c r="E25" s="19">
        <f>C25*D25</f>
        <v>116000</v>
      </c>
      <c r="F25" s="19">
        <f>E25*0.002</f>
        <v>232</v>
      </c>
      <c r="G25" s="19">
        <f>E25*0.00006</f>
        <v>6.96</v>
      </c>
      <c r="H25" s="19">
        <f>E25*0.00001</f>
        <v>1.1600000000000001</v>
      </c>
      <c r="I25" s="19">
        <f>(F25+G25+H25)*0.07</f>
        <v>16.808400000000002</v>
      </c>
      <c r="J25" s="19">
        <f>E25+F25+I25+G25+H25</f>
        <v>116256.9284</v>
      </c>
    </row>
    <row r="26" spans="1:10" s="20" customFormat="1">
      <c r="A26" s="52">
        <v>45908</v>
      </c>
      <c r="B26" s="12" t="s">
        <v>2</v>
      </c>
      <c r="C26" s="9">
        <f>C25</f>
        <v>5000</v>
      </c>
      <c r="D26" s="32">
        <v>23.4</v>
      </c>
      <c r="E26" s="10">
        <f>C26*D26</f>
        <v>117000</v>
      </c>
      <c r="F26" s="33">
        <f>E26*0.002</f>
        <v>234</v>
      </c>
      <c r="G26" s="32">
        <f>E26*0.000068</f>
        <v>7.9559999999999995</v>
      </c>
      <c r="H26" s="32">
        <f>E26*0.00001</f>
        <v>1.1700000000000002</v>
      </c>
      <c r="I26" s="32">
        <f>(F26+G26+H26)*0.07</f>
        <v>17.018820000000002</v>
      </c>
      <c r="J26" s="32">
        <f>E26-F26-G26-H26-I26</f>
        <v>116739.85518</v>
      </c>
    </row>
    <row r="27" spans="1:10" s="20" customFormat="1">
      <c r="A27" s="35"/>
      <c r="B27" s="11">
        <f>(D26-D25)/D25</f>
        <v>8.6206896551723842E-3</v>
      </c>
      <c r="C27" s="9"/>
      <c r="D27" s="10"/>
      <c r="E27" s="19">
        <f>E26-E25</f>
        <v>1000</v>
      </c>
      <c r="F27" s="19"/>
      <c r="G27" s="19"/>
      <c r="H27" s="19"/>
      <c r="I27" s="19"/>
      <c r="J27" s="19">
        <f>J26-J25</f>
        <v>482.92677999999432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2025-09-09T03:13:43Z</dcterms:modified>
  <cp:category/>
  <cp:contentStatus/>
</cp:coreProperties>
</file>