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10" documentId="13_ncr:1_{952C9640-4145-4BFE-A933-8C66170A3FDB}" xr6:coauthVersionLast="47" xr6:coauthVersionMax="47" xr10:uidLastSave="{5C904705-12B4-4FA1-BEC3-917DD5F67B68}"/>
  <bookViews>
    <workbookView xWindow="10692" yWindow="1644" windowWidth="11292" windowHeight="9960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23" l="1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1" i="161"/>
  <c r="C42" i="161"/>
  <c r="E42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18" i="223" l="1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1" i="161"/>
  <c r="G41" i="161"/>
  <c r="H41" i="161"/>
  <c r="E43" i="161"/>
  <c r="H42" i="161"/>
  <c r="G42" i="161"/>
  <c r="F42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J17" i="223" l="1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1" i="161"/>
  <c r="J41" i="161"/>
  <c r="I42" i="161"/>
  <c r="J42" i="161" s="1"/>
  <c r="J43" i="161" s="1"/>
  <c r="B43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J60" i="20" l="1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J8" i="208"/>
  <c r="I8" i="208"/>
  <c r="I11" i="204"/>
  <c r="J11" i="204"/>
  <c r="D14" i="194"/>
  <c r="J12" i="204"/>
  <c r="E28" i="195"/>
  <c r="D28" i="195" s="1"/>
  <c r="B28" i="195"/>
  <c r="H41" i="20" l="1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26" i="20" l="1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71" i="20" l="1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<sst xmlns="http://schemas.openxmlformats.org/spreadsheetml/2006/main" count="573" uniqueCount="42">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</sst>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0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0" s="21" customFormat="1">
      <c r="A18" s="66">
        <v>45817</v>
      </c>
      <c r="B18" s="13" t="s">
        <v>0</v>
      </c>
      <c r="C18" s="10">
        <v>2400</v>
      </c>
      <c r="D18" s="11">
        <v>22.9</v>
      </c>
      <c r="E18" s="20">
        <f>C18*D18</f>
        <v>54960</v>
      </c>
      <c r="F18" s="20">
        <f>E18*0.002</f>
        <v>109.92</v>
      </c>
      <c r="G18" s="20">
        <f>E18*0.00006</f>
        <v>3.2976000000000001</v>
      </c>
      <c r="H18" s="20">
        <f>E18*0.00001</f>
        <v>0.54960000000000009</v>
      </c>
      <c r="I18" s="20">
        <f>(F18+G18+H18)*0.07</f>
        <v>7.9637040000000008</v>
      </c>
      <c r="J18" s="20">
        <f>E18+F18+I18+G18+H18</f>
        <v>55081.730903999996</v>
      </c>
    </row>
    <row r="19" spans="1:10" s="21" customFormat="1">
      <c r="A19" s="55">
        <v>45868</v>
      </c>
      <c r="B19" s="13" t="s">
        <v>2</v>
      </c>
      <c r="C19" s="10">
        <f>C18</f>
        <v>2400</v>
      </c>
      <c r="D19" s="34">
        <v>23.2</v>
      </c>
      <c r="E19" s="11">
        <f>C19*D19</f>
        <v>55680</v>
      </c>
      <c r="F19" s="35">
        <f>E19*0.002</f>
        <v>111.36</v>
      </c>
      <c r="G19" s="34">
        <f>E19*0.000068</f>
        <v>3.7862399999999998</v>
      </c>
      <c r="H19" s="34">
        <f>E19*0.00001</f>
        <v>0.55680000000000007</v>
      </c>
      <c r="I19" s="34">
        <f>(F19+G19+H19)*0.07</f>
        <v>8.0992128000000001</v>
      </c>
      <c r="J19" s="34">
        <f>E19-F19-G19-H19-I19</f>
        <v>55556.1977472</v>
      </c>
    </row>
    <row r="20" spans="1:10" s="21" customFormat="1">
      <c r="A20" s="38"/>
      <c r="B20" s="12">
        <f>(D19-D18)/D18</f>
        <v>1.310043668122274E-2</v>
      </c>
      <c r="C20" s="10"/>
      <c r="D20" s="11"/>
      <c r="E20" s="20">
        <f>E19-E18</f>
        <v>720</v>
      </c>
      <c r="F20" s="20"/>
      <c r="G20" s="20"/>
      <c r="H20" s="20"/>
      <c r="I20" s="20"/>
      <c r="J20" s="20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48" workbookViewId="0">
      <selection activeCell="D61" sqref="D61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10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5546875" style="21" bestFit="1" customWidth="1"/>
    <col min="10" max="10" width="13.10937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B57" s="12">
        <f>(D56-D55)/D55</f>
        <v>-0.52597402597402609</v>
      </c>
      <c r="C57" s="22">
        <f>SUM(C55:C56)</f>
        <v>81000</v>
      </c>
      <c r="D57" s="64">
        <f>E57/C57</f>
        <v>14.8</v>
      </c>
      <c r="E57" s="22">
        <f t="shared" ref="E57:J57" si="17">SUM(E55:E56)</f>
        <v>1198800</v>
      </c>
      <c r="F57" s="22">
        <f t="shared" si="17"/>
        <v>2397.6</v>
      </c>
      <c r="G57" s="22">
        <f t="shared" si="17"/>
        <v>81.5184</v>
      </c>
      <c r="H57" s="22">
        <f t="shared" si="17"/>
        <v>11.988000000000001</v>
      </c>
      <c r="I57" s="22">
        <f t="shared" si="17"/>
        <v>174.37744800000002</v>
      </c>
      <c r="J57" s="22">
        <f t="shared" si="17"/>
        <v>1201465.4838479999</v>
      </c>
    </row>
    <row r="58" spans="1:10">
      <c r="A58" s="49">
        <v>45896</v>
      </c>
      <c r="B58" s="15" t="s">
        <v>2</v>
      </c>
      <c r="C58" s="16">
        <v>6000</v>
      </c>
      <c r="D58" s="26">
        <v>8.4</v>
      </c>
      <c r="E58" s="17">
        <f>C58*D58</f>
        <v>50400</v>
      </c>
      <c r="F58" s="27">
        <f>E58*0.002</f>
        <v>100.8</v>
      </c>
      <c r="G58" s="26">
        <f>E58*0.000068</f>
        <v>3.4272</v>
      </c>
      <c r="H58" s="26">
        <f>E58*0.00001</f>
        <v>0.504</v>
      </c>
      <c r="I58" s="26">
        <f>(F58+G58+H58)*0.07</f>
        <v>7.3311840000000004</v>
      </c>
      <c r="J58" s="26">
        <f>E58-F58-G58-H58-I58</f>
        <v>50287.937615999996</v>
      </c>
    </row>
    <row r="59" spans="1:10">
      <c r="A59" s="28">
        <f>DAYS360(A57,A58)</f>
        <v>45237</v>
      </c>
      <c r="B59" s="30">
        <f>(D58-D57)/D57</f>
        <v>-0.43243243243243246</v>
      </c>
      <c r="C59" s="16">
        <f>C57-C58</f>
        <v>75000</v>
      </c>
      <c r="D59" s="41">
        <f>E59/C59</f>
        <v>15.311999999999999</v>
      </c>
      <c r="E59" s="18">
        <f>E57-E58</f>
        <v>1148400</v>
      </c>
      <c r="F59" s="18"/>
      <c r="G59" s="18"/>
      <c r="H59" s="18"/>
      <c r="I59" s="18"/>
      <c r="J59" s="18">
        <f>J58-J57</f>
        <v>-1151177.546232</v>
      </c>
    </row>
    <row r="60" spans="1:10" s="13" customFormat="1">
      <c r="A60" s="8">
        <v>45709</v>
      </c>
      <c r="B60" s="13" t="s">
        <v>0</v>
      </c>
      <c r="C60" s="10">
        <v>5000</v>
      </c>
      <c r="D60" s="63">
        <v>8</v>
      </c>
      <c r="E60" s="20">
        <f>C60*D60</f>
        <v>40000</v>
      </c>
      <c r="F60" s="20">
        <f>E60*0.002</f>
        <v>80</v>
      </c>
      <c r="G60" s="20">
        <f>E60*0.000068</f>
        <v>2.72</v>
      </c>
      <c r="H60" s="20">
        <f>E60*0.00001</f>
        <v>0.4</v>
      </c>
      <c r="I60" s="20">
        <f>(F60+G60+H60)*0.07</f>
        <v>5.8184000000000005</v>
      </c>
      <c r="J60" s="20">
        <f>E60+F60+I60+G60+H60</f>
        <v>40088.938399999999</v>
      </c>
    </row>
    <row r="61" spans="1:10">
      <c r="B61" s="12">
        <f>(D60-D59)/D59</f>
        <v>-0.47753396029258094</v>
      </c>
      <c r="C61" s="22">
        <f>SUM(C59:C60)</f>
        <v>80000</v>
      </c>
      <c r="D61" s="64">
        <f>E61/C61</f>
        <v>14.855</v>
      </c>
      <c r="E61" s="22">
        <f t="shared" ref="E61:J61" si="18">SUM(E59:E60)</f>
        <v>1188400</v>
      </c>
      <c r="F61" s="22">
        <f t="shared" si="18"/>
        <v>80</v>
      </c>
      <c r="G61" s="22">
        <f t="shared" si="18"/>
        <v>2.72</v>
      </c>
      <c r="H61" s="22">
        <f t="shared" si="18"/>
        <v>0.4</v>
      </c>
      <c r="I61" s="22">
        <f t="shared" si="18"/>
        <v>5.8184000000000005</v>
      </c>
      <c r="J61" s="22">
        <f t="shared" si="18"/>
        <v>-1111088.6078319999</v>
      </c>
    </row>
    <row r="63" spans="1:10" s="13" customFormat="1">
      <c r="A63" s="14">
        <v>44672</v>
      </c>
      <c r="B63" s="15" t="s">
        <v>0</v>
      </c>
      <c r="C63" s="16">
        <v>15000</v>
      </c>
      <c r="D63" s="40">
        <v>12.1</v>
      </c>
      <c r="E63" s="18">
        <f>C63*D63</f>
        <v>181500</v>
      </c>
      <c r="F63" s="18">
        <f>E63*0.002</f>
        <v>363</v>
      </c>
      <c r="G63" s="18">
        <f>E63*0.000068</f>
        <v>12.342000000000001</v>
      </c>
      <c r="H63" s="18">
        <f>E63*0.00001</f>
        <v>1.8150000000000002</v>
      </c>
      <c r="I63" s="18">
        <f>(F63+G63+H63)*0.07</f>
        <v>26.40099</v>
      </c>
      <c r="J63" s="18">
        <f>E63+F63+I63+G63+H63</f>
        <v>181903.55799</v>
      </c>
    </row>
    <row r="64" spans="1:10">
      <c r="A64" s="49">
        <v>44679</v>
      </c>
      <c r="B64" s="15" t="s">
        <v>2</v>
      </c>
      <c r="C64" s="16">
        <f>C63</f>
        <v>15000</v>
      </c>
      <c r="D64" s="26">
        <v>12.5</v>
      </c>
      <c r="E64" s="17">
        <f>C64*D64</f>
        <v>187500</v>
      </c>
      <c r="F64" s="27">
        <f>E64*0.002</f>
        <v>375</v>
      </c>
      <c r="G64" s="26">
        <f>E64*0.000068</f>
        <v>12.75</v>
      </c>
      <c r="H64" s="26">
        <f>E64*0.00001</f>
        <v>1.8750000000000002</v>
      </c>
      <c r="I64" s="26">
        <f>(F64+G64+H64)*0.07</f>
        <v>27.273750000000003</v>
      </c>
      <c r="J64" s="26">
        <f>E64-F64-G64-H64-I64</f>
        <v>187083.10125000001</v>
      </c>
    </row>
    <row r="65" spans="1:10">
      <c r="A65" s="28">
        <f>DAYS360(A63,A64)</f>
        <v>7</v>
      </c>
      <c r="B65" s="30">
        <f>(D64-D63)/D63</f>
        <v>3.305785123966945E-2</v>
      </c>
      <c r="C65" s="16"/>
      <c r="D65" s="17"/>
      <c r="E65" s="18">
        <f>E64-E63</f>
        <v>6000</v>
      </c>
      <c r="F65" s="18"/>
      <c r="G65" s="18"/>
      <c r="H65" s="18"/>
      <c r="I65" s="18"/>
      <c r="J65" s="18">
        <f>J64-J63</f>
        <v>5179.5432600000058</v>
      </c>
    </row>
    <row r="66" spans="1:10" s="13" customFormat="1">
      <c r="A66" s="14">
        <v>44740</v>
      </c>
      <c r="B66" s="15" t="s">
        <v>0</v>
      </c>
      <c r="C66" s="16">
        <v>3000</v>
      </c>
      <c r="D66" s="40">
        <v>7.6</v>
      </c>
      <c r="E66" s="18">
        <f>C66*D66</f>
        <v>22800</v>
      </c>
      <c r="F66" s="18">
        <f>E66*0.002</f>
        <v>45.6</v>
      </c>
      <c r="G66" s="18">
        <f>E66*0.000068</f>
        <v>1.5504</v>
      </c>
      <c r="H66" s="18">
        <f>E66*0.00001</f>
        <v>0.22800000000000001</v>
      </c>
      <c r="I66" s="18">
        <f>(F66+G66+H66)*0.07</f>
        <v>3.3164880000000005</v>
      </c>
      <c r="J66" s="18">
        <f>E66+F66+I66+G66+H66</f>
        <v>22850.694887999998</v>
      </c>
    </row>
    <row r="67" spans="1:10">
      <c r="A67" s="49">
        <v>44741</v>
      </c>
      <c r="B67" s="15" t="s">
        <v>2</v>
      </c>
      <c r="C67" s="16">
        <f>C66</f>
        <v>3000</v>
      </c>
      <c r="D67" s="26">
        <v>11.7</v>
      </c>
      <c r="E67" s="17">
        <f>C67*D67</f>
        <v>35100</v>
      </c>
      <c r="F67" s="27">
        <f>E67*0.002</f>
        <v>70.2</v>
      </c>
      <c r="G67" s="26">
        <f>E67*0.000068</f>
        <v>2.3868</v>
      </c>
      <c r="H67" s="26">
        <f>E67*0.00001</f>
        <v>0.35100000000000003</v>
      </c>
      <c r="I67" s="26">
        <f>(F67+G67+H67)*0.07</f>
        <v>5.1056460000000001</v>
      </c>
      <c r="J67" s="26">
        <f>E67-F67-G67-H67-I67</f>
        <v>35021.956553999997</v>
      </c>
    </row>
    <row r="68" spans="1:10">
      <c r="A68" s="28">
        <f>DAYS360(A66,A67)</f>
        <v>1</v>
      </c>
      <c r="B68" s="30">
        <f>(D67-D66)/D66</f>
        <v>0.53947368421052633</v>
      </c>
      <c r="C68" s="16"/>
      <c r="D68" s="17"/>
      <c r="E68" s="18">
        <f>E67-E66</f>
        <v>12300</v>
      </c>
      <c r="F68" s="18"/>
      <c r="G68" s="18"/>
      <c r="H68" s="18"/>
      <c r="I68" s="18"/>
      <c r="J68" s="18">
        <f>J67-J66</f>
        <v>12171.261665999999</v>
      </c>
    </row>
    <row r="69" spans="1:10" s="15" customFormat="1">
      <c r="A69" s="14">
        <v>45063</v>
      </c>
      <c r="B69" s="15" t="s">
        <v>0</v>
      </c>
      <c r="C69" s="16">
        <v>3000</v>
      </c>
      <c r="D69" s="40">
        <v>7.6</v>
      </c>
      <c r="E69" s="18">
        <f>C69*D69</f>
        <v>22800</v>
      </c>
      <c r="F69" s="18">
        <f>E69*0.002</f>
        <v>45.6</v>
      </c>
      <c r="G69" s="18">
        <f>E69*0.000068</f>
        <v>1.5504</v>
      </c>
      <c r="H69" s="18">
        <f>E69*0.00001</f>
        <v>0.22800000000000001</v>
      </c>
      <c r="I69" s="18">
        <f>(F69+G69+H69)*0.07</f>
        <v>3.3164880000000005</v>
      </c>
      <c r="J69" s="18">
        <f>E69+F69+I69+G69+H69</f>
        <v>22850.694887999998</v>
      </c>
    </row>
    <row r="70" spans="1:10">
      <c r="A70" s="49">
        <v>45560</v>
      </c>
      <c r="B70" s="15" t="s">
        <v>2</v>
      </c>
      <c r="C70" s="16">
        <f>C69</f>
        <v>3000</v>
      </c>
      <c r="D70" s="26">
        <v>8.0500000000000007</v>
      </c>
      <c r="E70" s="17">
        <f>C70*D70</f>
        <v>24150.000000000004</v>
      </c>
      <c r="F70" s="27">
        <f>E70*0.002</f>
        <v>48.300000000000011</v>
      </c>
      <c r="G70" s="26">
        <f>E70*0.000068</f>
        <v>1.6422000000000003</v>
      </c>
      <c r="H70" s="26">
        <f>E70*0.00001</f>
        <v>0.24150000000000005</v>
      </c>
      <c r="I70" s="26">
        <f>(F70+G70+H70)*0.07</f>
        <v>3.5128590000000015</v>
      </c>
      <c r="J70" s="26">
        <f>E70-F70-G70-H70-I70</f>
        <v>24096.303441000007</v>
      </c>
    </row>
    <row r="71" spans="1:10">
      <c r="A71" s="28">
        <f>DAYS360(A69,A70)</f>
        <v>488</v>
      </c>
      <c r="B71" s="30">
        <f>(D70-D69)/D69</f>
        <v>5.9210526315789616E-2</v>
      </c>
      <c r="C71" s="16"/>
      <c r="D71" s="17"/>
      <c r="E71" s="18">
        <f>E70-E69</f>
        <v>1350.0000000000036</v>
      </c>
      <c r="F71" s="18"/>
      <c r="G71" s="18"/>
      <c r="H71" s="18"/>
      <c r="I71" s="18"/>
      <c r="J71" s="18">
        <f>J70-J69</f>
        <v>1245.6085530000091</v>
      </c>
    </row>
    <row r="72" spans="1:10" s="13" customFormat="1">
      <c r="A72" s="14">
        <v>45709</v>
      </c>
      <c r="B72" s="15" t="s">
        <v>0</v>
      </c>
      <c r="C72" s="16">
        <v>6000</v>
      </c>
      <c r="D72" s="40">
        <v>7.3</v>
      </c>
      <c r="E72" s="18">
        <f>C72*D72</f>
        <v>43800</v>
      </c>
      <c r="F72" s="18">
        <f>E72*0.002</f>
        <v>87.600000000000009</v>
      </c>
      <c r="G72" s="18">
        <f>E72*0.000068</f>
        <v>2.9784000000000002</v>
      </c>
      <c r="H72" s="18">
        <f>E72*0.00001</f>
        <v>0.43800000000000006</v>
      </c>
      <c r="I72" s="18">
        <f>(F72+G72+H72)*0.07</f>
        <v>6.3711480000000007</v>
      </c>
      <c r="J72" s="18">
        <f>E72+F72+I72+G72+H72</f>
        <v>43897.387547999999</v>
      </c>
    </row>
    <row r="73" spans="1:10">
      <c r="A73" s="49">
        <v>45896</v>
      </c>
      <c r="B73" s="15" t="s">
        <v>2</v>
      </c>
      <c r="C73" s="16">
        <f>C72</f>
        <v>6000</v>
      </c>
      <c r="D73" s="26">
        <v>8.4</v>
      </c>
      <c r="E73" s="17">
        <f>C73*D73</f>
        <v>50400</v>
      </c>
      <c r="F73" s="27">
        <f>E73*0.002</f>
        <v>100.8</v>
      </c>
      <c r="G73" s="26">
        <f>E73*0.000068</f>
        <v>3.4272</v>
      </c>
      <c r="H73" s="26">
        <f>E73*0.00001</f>
        <v>0.504</v>
      </c>
      <c r="I73" s="26">
        <f>(F73+G73+H73)*0.07</f>
        <v>7.3311840000000004</v>
      </c>
      <c r="J73" s="26">
        <f>E73-F73-G73-H73-I73</f>
        <v>50287.937615999996</v>
      </c>
    </row>
    <row r="74" spans="1:10">
      <c r="A74" s="28">
        <f>DAYS360(A72,A73)</f>
        <v>186</v>
      </c>
      <c r="B74" s="30">
        <f>(D73-D72)/D72</f>
        <v>0.15068493150684939</v>
      </c>
      <c r="C74" s="16"/>
      <c r="D74" s="17"/>
      <c r="E74" s="18">
        <f>E73-E72</f>
        <v>6600</v>
      </c>
      <c r="F74" s="18"/>
      <c r="G74" s="18"/>
      <c r="H74" s="18"/>
      <c r="I74" s="18"/>
      <c r="J74" s="18">
        <f>J73-J72</f>
        <v>6390.5500679999968</v>
      </c>
    </row>
    <row r="76" spans="1:10">
      <c r="E76" s="24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6" workbookViewId="0">
      <selection activeCell="B29" sqref="B29:J29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49">
        <v>45887</v>
      </c>
      <c r="B27" s="15" t="s">
        <v>0</v>
      </c>
      <c r="C27" s="16">
        <v>5000</v>
      </c>
      <c r="D27" s="41">
        <v>2.2000000000000002</v>
      </c>
      <c r="E27" s="68">
        <f>C27*D27</f>
        <v>11000</v>
      </c>
      <c r="F27" s="18">
        <f>E27*0.002</f>
        <v>22</v>
      </c>
      <c r="G27" s="18">
        <f>E27*0.00006</f>
        <v>0.66</v>
      </c>
      <c r="H27" s="18">
        <f>E27*0.00001</f>
        <v>0.11000000000000001</v>
      </c>
      <c r="I27" s="18">
        <f>(F27+G27+H27)*0.07</f>
        <v>1.5939000000000001</v>
      </c>
      <c r="J27" s="68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45897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30">
        <f>(D28-D27)/D27</f>
        <v>4.5454545454545289E-2</v>
      </c>
      <c r="C29" s="16"/>
      <c r="D29" s="17"/>
      <c r="E29" s="18">
        <f>E28-E27</f>
        <v>500</v>
      </c>
      <c r="F29" s="18"/>
      <c r="G29" s="18"/>
      <c r="H29" s="18"/>
      <c r="I29" s="18"/>
      <c r="J29" s="18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33" workbookViewId="0">
      <selection activeCell="D49" sqref="D49"/>
    </sheetView>
  </sheetViews>
  <sheetFormatPr defaultColWidth="8.88671875" defaultRowHeight="13.8"/>
  <cols>
    <col min="1" max="1" width="10.6640625" style="50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27.25</v>
      </c>
      <c r="E48" s="20">
        <f>C48*D48</f>
        <v>54500</v>
      </c>
      <c r="F48" s="20">
        <f>E48*0.002</f>
        <v>109</v>
      </c>
      <c r="G48" s="20">
        <f>E48*0.00006</f>
        <v>3.27</v>
      </c>
      <c r="H48" s="20">
        <f>E48*0.00001</f>
        <v>0.54500000000000004</v>
      </c>
      <c r="I48" s="20">
        <f>(F48+G48+H48)*0.07</f>
        <v>7.897050000000001</v>
      </c>
      <c r="J48" s="20">
        <f>E48+F48+I48+G48+H48</f>
        <v>54620.712049999995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v>27.75</v>
      </c>
      <c r="E49" s="11">
        <f>C49*D49</f>
        <v>55500</v>
      </c>
      <c r="F49" s="35">
        <f>E49*0.002</f>
        <v>111</v>
      </c>
      <c r="G49" s="34">
        <f>E49*0.000068</f>
        <v>3.774</v>
      </c>
      <c r="H49" s="34">
        <f>E49*0.00001</f>
        <v>0.55500000000000005</v>
      </c>
      <c r="I49" s="34">
        <f>(F49+G49+H49)*0.07</f>
        <v>8.073030000000001</v>
      </c>
      <c r="J49" s="34">
        <f>E49-F49-G49-H49-I49</f>
        <v>55376.597970000003</v>
      </c>
    </row>
    <row r="50" spans="1:15" s="31" customFormat="1" ht="18.600000000000001">
      <c r="A50" s="55" t="s">
        <v>3</v>
      </c>
      <c r="B50" s="25">
        <f>(D49-D48)/D48</f>
        <v>1.834862385321101E-2</v>
      </c>
      <c r="C50" s="10"/>
      <c r="D50" s="11"/>
      <c r="E50" s="20">
        <f>E49-E48</f>
        <v>1000</v>
      </c>
      <c r="F50" s="20"/>
      <c r="G50" s="20"/>
      <c r="H50" s="20"/>
      <c r="I50" s="20"/>
      <c r="J50" s="18">
        <f>J49-J48</f>
        <v>755.8859200000079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3"/>
  <sheetViews>
    <sheetView topLeftCell="A21" workbookViewId="0">
      <selection activeCell="A42" sqref="A42:XFD43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49">
        <v>45887</v>
      </c>
      <c r="B31" s="15" t="s">
        <v>0</v>
      </c>
      <c r="C31" s="16">
        <v>3000</v>
      </c>
      <c r="D31" s="17">
        <v>28</v>
      </c>
      <c r="E31" s="18">
        <f>C31*D31</f>
        <v>84000</v>
      </c>
      <c r="F31" s="18">
        <f>E31*0.002</f>
        <v>168</v>
      </c>
      <c r="G31" s="18">
        <f>E31*0.000068</f>
        <v>5.7119999999999997</v>
      </c>
      <c r="H31" s="18">
        <f>E31*0.00001</f>
        <v>0.84000000000000008</v>
      </c>
      <c r="I31" s="18">
        <f>(F31+G31+H31)*0.07</f>
        <v>12.218640000000001</v>
      </c>
      <c r="J31" s="18">
        <f>E31+F31+I31+G31+H31</f>
        <v>84186.770640000002</v>
      </c>
    </row>
    <row r="32" spans="1:13">
      <c r="A32" s="88"/>
      <c r="B32" s="7">
        <f>(D31-D30)/D30</f>
        <v>-0.30218068535825543</v>
      </c>
      <c r="C32" s="5">
        <f>SUM(C30:C31)</f>
        <v>27000</v>
      </c>
      <c r="D32" s="65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>
      <c r="A41" s="49">
        <v>45887</v>
      </c>
      <c r="B41" s="15" t="s">
        <v>0</v>
      </c>
      <c r="C41" s="16">
        <v>3000</v>
      </c>
      <c r="D41" s="17">
        <v>28</v>
      </c>
      <c r="E41" s="18">
        <f>C41*D41</f>
        <v>84000</v>
      </c>
      <c r="F41" s="18">
        <f>E41*0.002</f>
        <v>168</v>
      </c>
      <c r="G41" s="18">
        <f>E41*0.000068</f>
        <v>5.7119999999999997</v>
      </c>
      <c r="H41" s="18">
        <f>E41*0.00001</f>
        <v>0.84000000000000008</v>
      </c>
      <c r="I41" s="18">
        <f>(F41+G41+H41)*0.07</f>
        <v>12.218640000000001</v>
      </c>
      <c r="J41" s="18">
        <f>E41+F41+I41+G41+H41</f>
        <v>84186.770640000002</v>
      </c>
    </row>
    <row r="42" spans="1:14">
      <c r="A42" s="55">
        <v>45877</v>
      </c>
      <c r="B42" s="13" t="s">
        <v>2</v>
      </c>
      <c r="C42" s="10">
        <f>C41</f>
        <v>3000</v>
      </c>
      <c r="D42" s="34">
        <v>31</v>
      </c>
      <c r="E42" s="11">
        <f>C42*D42</f>
        <v>93000</v>
      </c>
      <c r="F42" s="35">
        <f>E42*0.002</f>
        <v>186</v>
      </c>
      <c r="G42" s="34">
        <f>E42*0.000068</f>
        <v>6.3239999999999998</v>
      </c>
      <c r="H42" s="34">
        <f>E42*0.00001</f>
        <v>0.93</v>
      </c>
      <c r="I42" s="34">
        <f>(F42+G42+H42)*0.07</f>
        <v>13.527780000000003</v>
      </c>
      <c r="J42" s="34">
        <f>E42-F42-G42-H42-I42</f>
        <v>92793.21822000001</v>
      </c>
    </row>
    <row r="43" spans="1:14">
      <c r="A43" s="55"/>
      <c r="B43" s="12">
        <f>J43/J41</f>
        <v>0.1022304040714776</v>
      </c>
      <c r="C43" s="10"/>
      <c r="D43" s="11"/>
      <c r="E43" s="20">
        <f>E42-E41</f>
        <v>9000</v>
      </c>
      <c r="F43" s="20"/>
      <c r="G43" s="20"/>
      <c r="H43" s="20"/>
      <c r="I43" s="20"/>
      <c r="J43" s="20">
        <f>J42-J41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19"/>
  <sheetViews>
    <sheetView tabSelected="1" workbookViewId="0">
      <selection activeCell="B16" sqref="B16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>
      <c r="A5" s="39">
        <v>45890</v>
      </c>
      <c r="B5" s="15" t="s">
        <v>0</v>
      </c>
      <c r="C5" s="16">
        <v>4000</v>
      </c>
      <c r="D5" s="17">
        <v>24.1</v>
      </c>
      <c r="E5" s="18">
        <f>C5*D5</f>
        <v>96400</v>
      </c>
      <c r="F5" s="18">
        <f>E5*0.002</f>
        <v>192.8</v>
      </c>
      <c r="G5" s="18">
        <f>E5*0.00006</f>
        <v>5.7839999999999998</v>
      </c>
      <c r="H5" s="18">
        <f>E5*0.00001</f>
        <v>0.96400000000000008</v>
      </c>
      <c r="I5" s="18">
        <f>(F5+G5+H5)*0.07</f>
        <v>13.968360000000002</v>
      </c>
      <c r="J5" s="18">
        <f>E5+F5+I5+G5+H5</f>
        <v>96613.516360000009</v>
      </c>
    </row>
    <row r="6" spans="1:14">
      <c r="A6" s="49">
        <v>45890</v>
      </c>
      <c r="B6" s="15" t="s">
        <v>2</v>
      </c>
      <c r="C6" s="16">
        <f>C5</f>
        <v>4000</v>
      </c>
      <c r="D6" s="26">
        <v>24.3</v>
      </c>
      <c r="E6" s="17">
        <f>C6*D6</f>
        <v>97200</v>
      </c>
      <c r="F6" s="27">
        <f>E6*0.002</f>
        <v>194.4</v>
      </c>
      <c r="G6" s="26">
        <f>E6*0.000068</f>
        <v>6.6096000000000004</v>
      </c>
      <c r="H6" s="26">
        <f>E6*0.00001</f>
        <v>0.97200000000000009</v>
      </c>
      <c r="I6" s="26">
        <f>(F6+G6+H6)*0.07</f>
        <v>14.138712000000002</v>
      </c>
      <c r="J6" s="26">
        <f>E6-F6-G6-H6-I6</f>
        <v>96983.879688000015</v>
      </c>
      <c r="K6" s="21"/>
      <c r="L6" s="21"/>
      <c r="M6" s="21"/>
      <c r="N6" s="21"/>
    </row>
    <row r="7" spans="1:14">
      <c r="A7" s="69"/>
      <c r="B7" s="30">
        <f>(D6-D5)/D5</f>
        <v>8.2987551867219622E-3</v>
      </c>
      <c r="C7" s="16"/>
      <c r="D7" s="17"/>
      <c r="E7" s="18">
        <f>E6-E5</f>
        <v>800</v>
      </c>
      <c r="F7" s="18"/>
      <c r="G7" s="18"/>
      <c r="H7" s="18"/>
      <c r="I7" s="18"/>
      <c r="J7" s="18">
        <f>J6-J5</f>
        <v>370.36332800000673</v>
      </c>
      <c r="K7" s="21"/>
      <c r="L7" s="21"/>
      <c r="M7" s="21"/>
      <c r="N7" s="21"/>
    </row>
    <row r="8" spans="1:14">
      <c r="A8" s="39">
        <v>45891</v>
      </c>
      <c r="B8" s="15" t="s">
        <v>0</v>
      </c>
      <c r="C8" s="16">
        <v>5000</v>
      </c>
      <c r="D8" s="17">
        <v>24.1</v>
      </c>
      <c r="E8" s="18">
        <f>C8*D8</f>
        <v>120500</v>
      </c>
      <c r="F8" s="18">
        <f>E8*0.002</f>
        <v>241</v>
      </c>
      <c r="G8" s="18">
        <f>E8*0.00006</f>
        <v>7.23</v>
      </c>
      <c r="H8" s="18">
        <f>E8*0.00001</f>
        <v>1.2050000000000001</v>
      </c>
      <c r="I8" s="18">
        <f>(F8+G8+H8)*0.07</f>
        <v>17.460450000000002</v>
      </c>
      <c r="J8" s="18">
        <f>E8+F8+I8+G8+H8</f>
        <v>120766.89545</v>
      </c>
    </row>
    <row r="9" spans="1:14">
      <c r="A9" s="49">
        <v>45891</v>
      </c>
      <c r="B9" s="15" t="s">
        <v>2</v>
      </c>
      <c r="C9" s="16">
        <f>C8</f>
        <v>5000</v>
      </c>
      <c r="D9" s="26">
        <v>24.3</v>
      </c>
      <c r="E9" s="17">
        <f>C9*D9</f>
        <v>121500</v>
      </c>
      <c r="F9" s="27">
        <f>E9*0.002</f>
        <v>243</v>
      </c>
      <c r="G9" s="26">
        <f>E9*0.000068</f>
        <v>8.2620000000000005</v>
      </c>
      <c r="H9" s="26">
        <f>E9*0.00001</f>
        <v>1.2150000000000001</v>
      </c>
      <c r="I9" s="26">
        <f>(F9+G9+H9)*0.07</f>
        <v>17.673390000000001</v>
      </c>
      <c r="J9" s="26">
        <f>E9-F9-G9-H9-I9</f>
        <v>121229.84961</v>
      </c>
      <c r="K9" s="21"/>
      <c r="L9" s="21"/>
      <c r="M9" s="21"/>
      <c r="N9" s="21"/>
    </row>
    <row r="10" spans="1:14">
      <c r="A10" s="69"/>
      <c r="B10" s="30">
        <f>(D9-D8)/D8</f>
        <v>8.2987551867219622E-3</v>
      </c>
      <c r="C10" s="16"/>
      <c r="D10" s="17"/>
      <c r="E10" s="18">
        <f>E9-E8</f>
        <v>1000</v>
      </c>
      <c r="F10" s="18"/>
      <c r="G10" s="18"/>
      <c r="H10" s="18"/>
      <c r="I10" s="18"/>
      <c r="J10" s="18">
        <f>J9-J8</f>
        <v>462.95416000000841</v>
      </c>
      <c r="K10" s="21"/>
      <c r="L10" s="21"/>
      <c r="M10" s="21"/>
      <c r="N10" s="21"/>
    </row>
    <row r="11" spans="1:14">
      <c r="A11" s="39">
        <v>45895</v>
      </c>
      <c r="B11" s="15" t="s">
        <v>0</v>
      </c>
      <c r="C11" s="16">
        <v>5000</v>
      </c>
      <c r="D11" s="17">
        <v>24.1</v>
      </c>
      <c r="E11" s="18">
        <f>C11*D11</f>
        <v>120500</v>
      </c>
      <c r="F11" s="18">
        <f>E11*0.002</f>
        <v>241</v>
      </c>
      <c r="G11" s="18">
        <f>E11*0.00006</f>
        <v>7.23</v>
      </c>
      <c r="H11" s="18">
        <f>E11*0.00001</f>
        <v>1.2050000000000001</v>
      </c>
      <c r="I11" s="18">
        <f>(F11+G11+H11)*0.07</f>
        <v>17.460450000000002</v>
      </c>
      <c r="J11" s="18">
        <f>E11+F11+I11+G11+H11</f>
        <v>120766.89545</v>
      </c>
    </row>
    <row r="12" spans="1:14" s="21" customFormat="1">
      <c r="A12" s="55">
        <v>45896</v>
      </c>
      <c r="B12" s="13" t="s">
        <v>2</v>
      </c>
      <c r="C12" s="10">
        <f>C11</f>
        <v>5000</v>
      </c>
      <c r="D12" s="34">
        <v>24.4</v>
      </c>
      <c r="E12" s="11">
        <f>C12*D12</f>
        <v>122000</v>
      </c>
      <c r="F12" s="35">
        <f>E12*0.002</f>
        <v>244</v>
      </c>
      <c r="G12" s="34">
        <f>E12*0.000068</f>
        <v>8.2959999999999994</v>
      </c>
      <c r="H12" s="34">
        <f>E12*0.00001</f>
        <v>1.2200000000000002</v>
      </c>
      <c r="I12" s="34">
        <f>(F12+G12+H12)*0.07</f>
        <v>17.746120000000001</v>
      </c>
      <c r="J12" s="34">
        <f>E12-F12-G12-H12-I12</f>
        <v>121728.73788</v>
      </c>
    </row>
    <row r="13" spans="1:14" s="21" customFormat="1">
      <c r="A13" s="38"/>
      <c r="B13" s="12">
        <f>(D12-D11)/D11</f>
        <v>1.2448132780082869E-2</v>
      </c>
      <c r="C13" s="10"/>
      <c r="D13" s="11"/>
      <c r="E13" s="20">
        <f>E12-E11</f>
        <v>1500</v>
      </c>
      <c r="F13" s="20"/>
      <c r="G13" s="20"/>
      <c r="H13" s="20"/>
      <c r="I13" s="20"/>
      <c r="J13" s="20">
        <f>J12-J11</f>
        <v>961.84243000000424</v>
      </c>
    </row>
    <row r="15" spans="1:14">
      <c r="A15" s="50">
        <v>45871</v>
      </c>
      <c r="B15" s="1" t="s">
        <v>41</v>
      </c>
      <c r="C15" s="2">
        <v>5000</v>
      </c>
      <c r="D15" s="47">
        <v>1</v>
      </c>
      <c r="E15" s="1">
        <f>C15*D15</f>
        <v>5000</v>
      </c>
      <c r="J15" s="1">
        <f>E15*0.9</f>
        <v>4500</v>
      </c>
    </row>
    <row r="16" spans="1:14">
      <c r="A16" s="39">
        <v>45895</v>
      </c>
      <c r="B16" s="15" t="s">
        <v>0</v>
      </c>
      <c r="C16" s="16">
        <v>5000</v>
      </c>
      <c r="D16" s="17">
        <v>24.1</v>
      </c>
      <c r="E16" s="18">
        <f>C16*D16</f>
        <v>120500</v>
      </c>
      <c r="F16" s="18">
        <f>E16*0.002</f>
        <v>241</v>
      </c>
      <c r="G16" s="18">
        <f>E16*0.00006</f>
        <v>7.23</v>
      </c>
      <c r="H16" s="18">
        <f>E16*0.00001</f>
        <v>1.2050000000000001</v>
      </c>
      <c r="I16" s="18">
        <f>(F16+G16+H16)*0.07</f>
        <v>17.460450000000002</v>
      </c>
      <c r="J16" s="18">
        <f>E16+F16+I16+G16+H16</f>
        <v>120766.89545</v>
      </c>
    </row>
    <row r="17" spans="1:10" s="21" customFormat="1">
      <c r="A17" s="55">
        <v>45896</v>
      </c>
      <c r="B17" s="13" t="s">
        <v>2</v>
      </c>
      <c r="C17" s="10">
        <f>C16</f>
        <v>5000</v>
      </c>
      <c r="D17" s="34">
        <v>23.4</v>
      </c>
      <c r="E17" s="11">
        <f>C17*D17</f>
        <v>117000</v>
      </c>
      <c r="F17" s="35">
        <f>E17*0.002</f>
        <v>234</v>
      </c>
      <c r="G17" s="34">
        <f>E17*0.000068</f>
        <v>7.9559999999999995</v>
      </c>
      <c r="H17" s="34">
        <f>E17*0.00001</f>
        <v>1.1700000000000002</v>
      </c>
      <c r="I17" s="34">
        <f>(F17+G17+H17)*0.07</f>
        <v>17.018820000000002</v>
      </c>
      <c r="J17" s="34">
        <f>E17-F17-G17-H17-I17</f>
        <v>116739.85518</v>
      </c>
    </row>
    <row r="18" spans="1:10" s="21" customFormat="1">
      <c r="A18" s="38"/>
      <c r="B18" s="12">
        <f>(D17-D16)/D16</f>
        <v>-2.9045643153527086E-2</v>
      </c>
      <c r="C18" s="10"/>
      <c r="D18" s="11"/>
      <c r="E18" s="20">
        <f>E17-E16</f>
        <v>-3500</v>
      </c>
      <c r="F18" s="20"/>
      <c r="G18" s="20"/>
      <c r="H18" s="20"/>
      <c r="I18" s="20"/>
      <c r="J18" s="20">
        <f>J17-J16</f>
        <v>-4027.0402699999977</v>
      </c>
    </row>
    <row r="19" spans="1:10">
      <c r="J19" s="53">
        <f>J15+J18</f>
        <v>472.95973000000231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2025-08-28T10:06:22Z</dcterms:modified>
  <cp:category/>
  <cp:contentStatus/>
</cp:coreProperties>
</file>