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1"/>
  <workbookPr/>
  <mc:AlternateContent xmlns:mc="http://schemas.openxmlformats.org/markup-compatibility/2006">
    <mc:Choice Requires="x15">
      <x15ac:absPath xmlns:x15ac="http://schemas.microsoft.com/office/spreadsheetml/2010/11/ac" url="https://d.docs.live.net/c8862359375ebd62/A7/Excel/"/>
    </mc:Choice>
  </mc:AlternateContent>
  <xr:revisionPtr revIDLastSave="5262" documentId="8_{B00F7D7D-2236-4C8B-840E-2CD3F92C0379}" xr6:coauthVersionLast="47" xr6:coauthVersionMax="47" xr10:uidLastSave="{9EF2BD27-4034-4F32-9D6C-A0BB02C7FA54}"/>
  <bookViews>
    <workbookView xWindow="8076" yWindow="1416" windowWidth="13908" windowHeight="9516" tabRatio="445" firstSheet="8" activeTab="8" xr2:uid="{00000000-000D-0000-FFFF-FFFF00000000}"/>
  </bookViews>
  <sheets>
    <sheet name="JAN23" sheetId="58" r:id="rId1"/>
    <sheet name="FEB23" sheetId="59" r:id="rId2"/>
    <sheet name="MAR23" sheetId="60" r:id="rId3"/>
    <sheet name="APR23" sheetId="61" r:id="rId4"/>
    <sheet name="MAY23" sheetId="62" r:id="rId5"/>
    <sheet name="JUN23" sheetId="63" r:id="rId6"/>
    <sheet name="JUL23" sheetId="64" r:id="rId7"/>
    <sheet name="AUG23" sheetId="65" r:id="rId8"/>
    <sheet name="SEP23" sheetId="66" r:id="rId9"/>
    <sheet name="SEP22" sheetId="54" r:id="rId10"/>
    <sheet name="OCT22" sheetId="55" r:id="rId11"/>
    <sheet name="NOV22" sheetId="56" r:id="rId12"/>
    <sheet name="DEC22" sheetId="57" r:id="rId1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4" i="66" l="1"/>
  <c r="G24" i="66"/>
  <c r="E24" i="66"/>
  <c r="H22" i="66"/>
  <c r="H23" i="66"/>
  <c r="G9" i="66"/>
  <c r="H9" i="66" s="1"/>
  <c r="G2" i="66"/>
  <c r="H2" i="66" s="1"/>
  <c r="H30" i="66"/>
  <c r="G19" i="66"/>
  <c r="H19" i="66" s="1"/>
  <c r="G20" i="66"/>
  <c r="H20" i="66" s="1"/>
  <c r="G15" i="66"/>
  <c r="H15" i="66" s="1"/>
  <c r="G18" i="66"/>
  <c r="H18" i="66" s="1"/>
  <c r="G17" i="66"/>
  <c r="H17" i="66" s="1"/>
  <c r="G16" i="66"/>
  <c r="H16" i="66" s="1"/>
  <c r="G12" i="66"/>
  <c r="H12" i="66" s="1"/>
  <c r="G6" i="66"/>
  <c r="G14" i="66"/>
  <c r="H14" i="66" s="1"/>
  <c r="G13" i="66"/>
  <c r="G10" i="66"/>
  <c r="H10" i="66" s="1"/>
  <c r="G3" i="66"/>
  <c r="H3" i="66" s="1"/>
  <c r="G4" i="66"/>
  <c r="H4" i="66" s="1"/>
  <c r="G5" i="66"/>
  <c r="H5" i="66" s="1"/>
  <c r="G7" i="66"/>
  <c r="H7" i="66" s="1"/>
  <c r="G11" i="66"/>
  <c r="H11" i="66" s="1"/>
  <c r="G8" i="66"/>
  <c r="H8" i="66" s="1"/>
  <c r="H9" i="65"/>
  <c r="H8" i="65"/>
  <c r="H7" i="65"/>
  <c r="H6" i="65"/>
  <c r="H5" i="65"/>
  <c r="H10" i="65"/>
  <c r="H17" i="65"/>
  <c r="G11" i="65"/>
  <c r="E11" i="65"/>
  <c r="H4" i="65"/>
  <c r="H11" i="65" s="1"/>
  <c r="G2" i="65"/>
  <c r="H2" i="65" s="1"/>
  <c r="H3" i="65"/>
  <c r="H12" i="65" s="1"/>
  <c r="H14" i="65" s="1"/>
  <c r="H18" i="65" s="1"/>
  <c r="H20" i="65" s="1"/>
  <c r="H5" i="64"/>
  <c r="G7" i="64"/>
  <c r="E7" i="64"/>
  <c r="H4" i="64"/>
  <c r="H13" i="64"/>
  <c r="H6" i="64"/>
  <c r="H3" i="64"/>
  <c r="G2" i="64"/>
  <c r="H20" i="63"/>
  <c r="H19" i="63"/>
  <c r="H18" i="63"/>
  <c r="H17" i="63"/>
  <c r="H16" i="63"/>
  <c r="H15" i="63"/>
  <c r="H14" i="63"/>
  <c r="H13" i="63"/>
  <c r="H12" i="63"/>
  <c r="G8" i="63"/>
  <c r="H8" i="63" s="1"/>
  <c r="G6" i="63"/>
  <c r="H6" i="63" s="1"/>
  <c r="G5" i="63"/>
  <c r="H5" i="63" s="1"/>
  <c r="H28" i="63"/>
  <c r="G22" i="63"/>
  <c r="E22" i="63"/>
  <c r="H11" i="63"/>
  <c r="H22" i="63"/>
  <c r="G9" i="63"/>
  <c r="H9" i="63" s="1"/>
  <c r="G7" i="63"/>
  <c r="H7" i="63" s="1"/>
  <c r="G4" i="63"/>
  <c r="H4" i="63" s="1"/>
  <c r="G3" i="63"/>
  <c r="H3" i="63" s="1"/>
  <c r="G2" i="63"/>
  <c r="H18" i="62"/>
  <c r="H6" i="61"/>
  <c r="H15" i="62"/>
  <c r="G15" i="62"/>
  <c r="G14" i="62"/>
  <c r="G16" i="62"/>
  <c r="H16" i="62" s="1"/>
  <c r="G13" i="62"/>
  <c r="G12" i="62"/>
  <c r="H12" i="62" s="1"/>
  <c r="G11" i="62"/>
  <c r="H11" i="62" s="1"/>
  <c r="G6" i="62"/>
  <c r="G7" i="62"/>
  <c r="H7" i="62" s="1"/>
  <c r="G9" i="62"/>
  <c r="G8" i="62"/>
  <c r="H4" i="62"/>
  <c r="G5" i="62"/>
  <c r="H5" i="62" s="1"/>
  <c r="G3" i="62"/>
  <c r="H3" i="62" s="1"/>
  <c r="H25" i="62"/>
  <c r="G19" i="62"/>
  <c r="E19" i="62"/>
  <c r="H19" i="62"/>
  <c r="G10" i="62"/>
  <c r="H10" i="62" s="1"/>
  <c r="G2" i="62"/>
  <c r="H2" i="62" s="1"/>
  <c r="H17" i="62" s="1"/>
  <c r="H13" i="61"/>
  <c r="G7" i="61"/>
  <c r="E7" i="61"/>
  <c r="H7" i="61"/>
  <c r="G4" i="61"/>
  <c r="H4" i="61" s="1"/>
  <c r="G3" i="61"/>
  <c r="H3" i="61" s="1"/>
  <c r="G2" i="61"/>
  <c r="H2" i="61" s="1"/>
  <c r="H5" i="61"/>
  <c r="H8" i="61" s="1"/>
  <c r="H10" i="61" s="1"/>
  <c r="H14" i="61" s="1"/>
  <c r="H16" i="61" s="1"/>
  <c r="H11" i="60"/>
  <c r="G13" i="60"/>
  <c r="E13" i="60"/>
  <c r="H10" i="60"/>
  <c r="G7" i="60"/>
  <c r="H7" i="60" s="1"/>
  <c r="G6" i="60"/>
  <c r="H6" i="60" s="1"/>
  <c r="G5" i="60"/>
  <c r="H5" i="60" s="1"/>
  <c r="G4" i="60"/>
  <c r="H4" i="60" s="1"/>
  <c r="G3" i="60"/>
  <c r="H3" i="60" s="1"/>
  <c r="G2" i="60"/>
  <c r="H2" i="60" s="1"/>
  <c r="H19" i="60"/>
  <c r="H12" i="60"/>
  <c r="G8" i="60"/>
  <c r="H8" i="60" s="1"/>
  <c r="H8" i="59"/>
  <c r="H7" i="59"/>
  <c r="H6" i="59"/>
  <c r="H5" i="59"/>
  <c r="G10" i="59"/>
  <c r="E10" i="59"/>
  <c r="H4" i="59"/>
  <c r="H9" i="59"/>
  <c r="H15" i="59"/>
  <c r="G2" i="59"/>
  <c r="H2" i="59" s="1"/>
  <c r="H10" i="58"/>
  <c r="H9" i="58"/>
  <c r="H7" i="58"/>
  <c r="H8" i="58"/>
  <c r="H6" i="58"/>
  <c r="H5" i="58"/>
  <c r="H4" i="58"/>
  <c r="H3" i="58"/>
  <c r="G12" i="58"/>
  <c r="E12" i="58"/>
  <c r="H2" i="58"/>
  <c r="H17" i="58"/>
  <c r="H11" i="58"/>
  <c r="H17" i="57"/>
  <c r="H16" i="57"/>
  <c r="H15" i="57"/>
  <c r="H14" i="57"/>
  <c r="G9" i="57"/>
  <c r="H9" i="57" s="1"/>
  <c r="G8" i="57"/>
  <c r="H8" i="57" s="1"/>
  <c r="E19" i="57"/>
  <c r="G19" i="57"/>
  <c r="H13" i="57"/>
  <c r="H18" i="57"/>
  <c r="G10" i="57"/>
  <c r="H10" i="57" s="1"/>
  <c r="G7" i="57"/>
  <c r="H7" i="57" s="1"/>
  <c r="G6" i="57"/>
  <c r="G2" i="57"/>
  <c r="H2" i="57" s="1"/>
  <c r="G5" i="57"/>
  <c r="H5" i="57" s="1"/>
  <c r="G11" i="57"/>
  <c r="H11" i="57" s="1"/>
  <c r="G4" i="57"/>
  <c r="H4" i="57" s="1"/>
  <c r="G3" i="57"/>
  <c r="H3" i="57" s="1"/>
  <c r="H25" i="57"/>
  <c r="H10" i="56"/>
  <c r="H9" i="56"/>
  <c r="H8" i="56"/>
  <c r="H7" i="56"/>
  <c r="H6" i="56"/>
  <c r="H5" i="56"/>
  <c r="G12" i="56"/>
  <c r="E12" i="56"/>
  <c r="H4" i="56"/>
  <c r="H18" i="56"/>
  <c r="H11" i="56"/>
  <c r="G2" i="56"/>
  <c r="H2" i="56" s="1"/>
  <c r="H3" i="56" s="1"/>
  <c r="H6" i="55"/>
  <c r="H5" i="55"/>
  <c r="H7" i="55"/>
  <c r="G8" i="55"/>
  <c r="E8" i="55"/>
  <c r="H4" i="55"/>
  <c r="H8" i="55"/>
  <c r="H14" i="55"/>
  <c r="G2" i="55"/>
  <c r="H2" i="55" s="1"/>
  <c r="H3" i="55"/>
  <c r="H9" i="55" s="1"/>
  <c r="H11" i="55" s="1"/>
  <c r="H15" i="55" s="1"/>
  <c r="H17" i="55" s="1"/>
  <c r="G22" i="54"/>
  <c r="G21" i="54"/>
  <c r="H21" i="54" s="1"/>
  <c r="G20" i="54"/>
  <c r="H20" i="54" s="1"/>
  <c r="G19" i="54"/>
  <c r="H19" i="54" s="1"/>
  <c r="G18" i="54"/>
  <c r="H18" i="54" s="1"/>
  <c r="H22" i="54"/>
  <c r="G16" i="54"/>
  <c r="H16" i="54" s="1"/>
  <c r="H26" i="54"/>
  <c r="G15" i="54"/>
  <c r="G14" i="54"/>
  <c r="G13" i="54"/>
  <c r="H13" i="54" s="1"/>
  <c r="G12" i="54"/>
  <c r="H25" i="54"/>
  <c r="E28" i="54"/>
  <c r="G28" i="54"/>
  <c r="H24" i="54"/>
  <c r="G9" i="54"/>
  <c r="H9" i="54" s="1"/>
  <c r="G11" i="54"/>
  <c r="H11" i="54" s="1"/>
  <c r="G8" i="54"/>
  <c r="H8" i="54" s="1"/>
  <c r="G10" i="54"/>
  <c r="H10" i="54" s="1"/>
  <c r="G7" i="54"/>
  <c r="H7" i="54" s="1"/>
  <c r="G5" i="54"/>
  <c r="H5" i="54" s="1"/>
  <c r="G4" i="54"/>
  <c r="H4" i="54" s="1"/>
  <c r="G3" i="54"/>
  <c r="H3" i="54" s="1"/>
  <c r="G2" i="54"/>
  <c r="H2" i="54" s="1"/>
  <c r="G6" i="54"/>
  <c r="H6" i="54" s="1"/>
  <c r="H34" i="54"/>
  <c r="H27" i="54"/>
  <c r="H28" i="54" s="1"/>
  <c r="G17" i="54"/>
  <c r="H17" i="54" s="1"/>
  <c r="H21" i="66" l="1"/>
  <c r="H25" i="66" s="1"/>
  <c r="H27" i="66" s="1"/>
  <c r="H31" i="66" s="1"/>
  <c r="H33" i="66" s="1"/>
  <c r="H7" i="64"/>
  <c r="H8" i="64" s="1"/>
  <c r="H10" i="64" s="1"/>
  <c r="H14" i="64" s="1"/>
  <c r="H16" i="64" s="1"/>
  <c r="H2" i="63"/>
  <c r="H10" i="63" s="1"/>
  <c r="H23" i="63" s="1"/>
  <c r="H25" i="63" s="1"/>
  <c r="H29" i="63" s="1"/>
  <c r="H31" i="63" s="1"/>
  <c r="H20" i="62"/>
  <c r="H22" i="62" s="1"/>
  <c r="H26" i="62" s="1"/>
  <c r="H28" i="62" s="1"/>
  <c r="H13" i="60"/>
  <c r="H9" i="60"/>
  <c r="H14" i="60" s="1"/>
  <c r="H10" i="59"/>
  <c r="H12" i="59" s="1"/>
  <c r="H16" i="59" s="1"/>
  <c r="H12" i="58"/>
  <c r="H14" i="58" s="1"/>
  <c r="H18" i="58" s="1"/>
  <c r="H19" i="57"/>
  <c r="H12" i="57"/>
  <c r="H20" i="57"/>
  <c r="H22" i="57" s="1"/>
  <c r="H26" i="57" s="1"/>
  <c r="H28" i="57" s="1"/>
  <c r="H12" i="56"/>
  <c r="H13" i="56" s="1"/>
  <c r="H15" i="56" s="1"/>
  <c r="H19" i="56" s="1"/>
  <c r="H21" i="56" s="1"/>
  <c r="H23" i="54"/>
  <c r="H29" i="54"/>
  <c r="H31" i="54" s="1"/>
  <c r="H35" i="54" s="1"/>
  <c r="H37" i="54" s="1"/>
  <c r="H16" i="60" l="1"/>
  <c r="H20" i="60" s="1"/>
</calcChain>
</file>

<file path=xl/sharedStrings.xml><?xml version="1.0" encoding="utf-8"?>
<sst xmlns="http://schemas.openxmlformats.org/spreadsheetml/2006/main" count="475" uniqueCount="74">
  <si>
    <t>Name</t>
  </si>
  <si>
    <t>Sales Date</t>
  </si>
  <si>
    <t>Volume</t>
  </si>
  <si>
    <t>Buy</t>
  </si>
  <si>
    <t>Purchase</t>
  </si>
  <si>
    <t>Sell</t>
  </si>
  <si>
    <t>Sales</t>
  </si>
  <si>
    <t>Net</t>
  </si>
  <si>
    <t>GFPT</t>
  </si>
  <si>
    <t>JMART</t>
  </si>
  <si>
    <t>SINGER</t>
  </si>
  <si>
    <t>PTTGC</t>
  </si>
  <si>
    <t>STA</t>
  </si>
  <si>
    <t>MAKRO</t>
  </si>
  <si>
    <t>WHAIR</t>
  </si>
  <si>
    <t>KCE</t>
  </si>
  <si>
    <t>B/F Expense</t>
  </si>
  <si>
    <t>January Exp</t>
  </si>
  <si>
    <t>C/F Expense</t>
  </si>
  <si>
    <t>Profit - Expense</t>
  </si>
  <si>
    <t>LPF-DIV</t>
  </si>
  <si>
    <t xml:space="preserve"> </t>
  </si>
  <si>
    <t>DCC</t>
  </si>
  <si>
    <t>SCCC</t>
  </si>
  <si>
    <t>February Exp</t>
  </si>
  <si>
    <t>DIF</t>
  </si>
  <si>
    <t>GVREIT</t>
  </si>
  <si>
    <t>CPNREIT</t>
  </si>
  <si>
    <t>JASIF</t>
  </si>
  <si>
    <t>TFFIF</t>
  </si>
  <si>
    <t>WHART</t>
  </si>
  <si>
    <t>Div+Gain</t>
  </si>
  <si>
    <t>March Exp</t>
  </si>
  <si>
    <t xml:space="preserve">SCC </t>
  </si>
  <si>
    <t>ASK</t>
  </si>
  <si>
    <t>PTT</t>
  </si>
  <si>
    <t>Carry Over</t>
  </si>
  <si>
    <t>Div+Gain+CO</t>
  </si>
  <si>
    <t>April Exp</t>
  </si>
  <si>
    <t>Tax Refund</t>
  </si>
  <si>
    <t>Net Profit/Loss</t>
  </si>
  <si>
    <t>JMT</t>
  </si>
  <si>
    <t>SYNEX</t>
  </si>
  <si>
    <t>TMT</t>
  </si>
  <si>
    <t>MCS</t>
  </si>
  <si>
    <t>NER</t>
  </si>
  <si>
    <t>ASP</t>
  </si>
  <si>
    <t>BCH</t>
  </si>
  <si>
    <t>IVL</t>
  </si>
  <si>
    <t>RCL</t>
  </si>
  <si>
    <t>SENA</t>
  </si>
  <si>
    <t>ORI</t>
  </si>
  <si>
    <t>May Exp</t>
  </si>
  <si>
    <t>KTC</t>
  </si>
  <si>
    <t>EA</t>
  </si>
  <si>
    <t>BANPU</t>
  </si>
  <si>
    <t>June Exp</t>
  </si>
  <si>
    <t>BBL</t>
  </si>
  <si>
    <t>JuLY Exp</t>
  </si>
  <si>
    <t>SCC</t>
  </si>
  <si>
    <t>TTB</t>
  </si>
  <si>
    <t>ICHI</t>
  </si>
  <si>
    <t>Aug Exp</t>
  </si>
  <si>
    <t>AIMIRT</t>
  </si>
  <si>
    <t>AH</t>
  </si>
  <si>
    <t>Sep Exp</t>
  </si>
  <si>
    <t>VNG</t>
  </si>
  <si>
    <t>TPIPL</t>
  </si>
  <si>
    <t xml:space="preserve">PTT </t>
  </si>
  <si>
    <t>Oct Expense</t>
  </si>
  <si>
    <t>DOHOME</t>
  </si>
  <si>
    <t>BH</t>
  </si>
  <si>
    <t>Nov Expense</t>
  </si>
  <si>
    <t>Dec Expense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</si>
</sst>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87" formatCode="0.000"/>
    <numFmt numFmtId="188" formatCode="\฿#,##0.00"/>
    <numFmt numFmtId="189" formatCode="&quot;฿&quot;#,##0.00"/>
    <numFmt numFmtId="190" formatCode="0.0000"/>
    <numFmt numFmtId="191" formatCode="yyyy\-mm\-dd;@"/>
  </numFmts>
  <fonts count="15">
    <font>
      <sz val="14"/>
      <name val="Cordia New"/>
      <charset val="222"/>
    </font>
    <font>
      <sz val="14"/>
      <name val="Cordia New"/>
      <family val="2"/>
    </font>
    <font>
      <b/>
      <sz val="14"/>
      <name val="Cordia New"/>
      <family val="2"/>
    </font>
    <font>
      <b/>
      <sz val="10"/>
      <name val="Calibri"/>
      <family val="2"/>
    </font>
    <font>
      <sz val="10"/>
      <name val="Calibri"/>
      <family val="2"/>
    </font>
    <font>
      <sz val="10"/>
      <color rgb="FF333333"/>
      <name val="Verdana"/>
      <charset val="1"/>
    </font>
    <font>
      <b/>
      <sz val="12"/>
      <name val="Calibri"/>
    </font>
    <font>
      <sz val="12"/>
      <name val="Calibri"/>
    </font>
    <font>
      <sz val="12"/>
      <color rgb="FF333333"/>
      <name val="Calibri"/>
    </font>
    <font>
      <sz val="12"/>
      <name val="Calibri"/>
      <family val="2"/>
    </font>
    <font>
      <b/>
      <sz val="12"/>
      <name val="Calibri"/>
      <family val="2"/>
    </font>
    <font>
      <b/>
      <sz val="10"/>
      <name val="Calibri"/>
    </font>
    <font>
      <sz val="10"/>
      <name val="Calibri"/>
    </font>
    <font>
      <sz val="10"/>
      <color rgb="FF333333"/>
      <name val="Calibri"/>
    </font>
    <font>
      <sz val="12"/>
      <color rgb="FFFF000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9">
    <xf numFmtId="0" fontId="0" fillId="0" borderId="0" xfId="0"/>
    <xf numFmtId="0" fontId="1" fillId="0" borderId="0" xfId="0" applyFont="1"/>
    <xf numFmtId="188" fontId="2" fillId="0" borderId="0" xfId="0" applyNumberFormat="1" applyFont="1"/>
    <xf numFmtId="188" fontId="3" fillId="0" borderId="0" xfId="0" applyNumberFormat="1" applyFont="1" applyAlignment="1">
      <alignment horizontal="center"/>
    </xf>
    <xf numFmtId="10" fontId="3" fillId="0" borderId="0" xfId="0" applyNumberFormat="1" applyFont="1"/>
    <xf numFmtId="0" fontId="3" fillId="0" borderId="0" xfId="0" applyFont="1"/>
    <xf numFmtId="0" fontId="4" fillId="0" borderId="0" xfId="0" applyFont="1"/>
    <xf numFmtId="188" fontId="4" fillId="0" borderId="0" xfId="0" applyNumberFormat="1" applyFont="1"/>
    <xf numFmtId="3" fontId="4" fillId="0" borderId="0" xfId="0" applyNumberFormat="1" applyFont="1"/>
    <xf numFmtId="187" fontId="4" fillId="0" borderId="0" xfId="0" applyNumberFormat="1" applyFont="1"/>
    <xf numFmtId="2" fontId="4" fillId="0" borderId="0" xfId="0" applyNumberFormat="1" applyFont="1"/>
    <xf numFmtId="10" fontId="4" fillId="0" borderId="0" xfId="0" applyNumberFormat="1" applyFont="1"/>
    <xf numFmtId="14" fontId="4" fillId="0" borderId="0" xfId="0" applyNumberFormat="1" applyFont="1"/>
    <xf numFmtId="4" fontId="4" fillId="0" borderId="0" xfId="0" applyNumberFormat="1" applyFont="1"/>
    <xf numFmtId="4" fontId="5" fillId="0" borderId="0" xfId="0" applyNumberFormat="1" applyFont="1" applyAlignment="1">
      <alignment wrapText="1"/>
    </xf>
    <xf numFmtId="189" fontId="4" fillId="0" borderId="0" xfId="0" applyNumberFormat="1" applyFont="1"/>
    <xf numFmtId="189" fontId="3" fillId="0" borderId="0" xfId="0" applyNumberFormat="1" applyFont="1"/>
    <xf numFmtId="188" fontId="1" fillId="0" borderId="0" xfId="0" applyNumberFormat="1" applyFont="1"/>
    <xf numFmtId="191" fontId="4" fillId="0" borderId="0" xfId="0" applyNumberFormat="1" applyFont="1"/>
    <xf numFmtId="188" fontId="0" fillId="0" borderId="0" xfId="0" applyNumberFormat="1"/>
    <xf numFmtId="0" fontId="6" fillId="0" borderId="0" xfId="0" applyFont="1" applyAlignment="1">
      <alignment horizontal="center"/>
    </xf>
    <xf numFmtId="191" fontId="6" fillId="0" borderId="0" xfId="0" applyNumberFormat="1" applyFont="1" applyAlignment="1">
      <alignment horizontal="center"/>
    </xf>
    <xf numFmtId="3" fontId="6" fillId="0" borderId="0" xfId="0" applyNumberFormat="1" applyFont="1" applyAlignment="1">
      <alignment horizontal="center"/>
    </xf>
    <xf numFmtId="187" fontId="6" fillId="0" borderId="0" xfId="0" applyNumberFormat="1" applyFont="1" applyAlignment="1">
      <alignment horizontal="center"/>
    </xf>
    <xf numFmtId="188" fontId="6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center"/>
    </xf>
    <xf numFmtId="0" fontId="6" fillId="0" borderId="0" xfId="0" applyFont="1"/>
    <xf numFmtId="0" fontId="7" fillId="0" borderId="0" xfId="0" applyFont="1"/>
    <xf numFmtId="191" fontId="7" fillId="0" borderId="0" xfId="0" applyNumberFormat="1" applyFont="1"/>
    <xf numFmtId="3" fontId="7" fillId="0" borderId="0" xfId="0" applyNumberFormat="1" applyFont="1"/>
    <xf numFmtId="2" fontId="7" fillId="0" borderId="0" xfId="0" applyNumberFormat="1" applyFont="1"/>
    <xf numFmtId="4" fontId="8" fillId="0" borderId="0" xfId="0" applyNumberFormat="1" applyFont="1" applyAlignment="1">
      <alignment wrapText="1"/>
    </xf>
    <xf numFmtId="188" fontId="7" fillId="0" borderId="0" xfId="0" applyNumberFormat="1" applyFont="1"/>
    <xf numFmtId="187" fontId="7" fillId="0" borderId="0" xfId="0" applyNumberFormat="1" applyFont="1"/>
    <xf numFmtId="188" fontId="7" fillId="2" borderId="0" xfId="0" applyNumberFormat="1" applyFont="1" applyFill="1"/>
    <xf numFmtId="189" fontId="7" fillId="0" borderId="0" xfId="0" applyNumberFormat="1" applyFont="1"/>
    <xf numFmtId="4" fontId="7" fillId="2" borderId="0" xfId="0" applyNumberFormat="1" applyFont="1" applyFill="1"/>
    <xf numFmtId="190" fontId="7" fillId="0" borderId="0" xfId="0" applyNumberFormat="1" applyFont="1"/>
    <xf numFmtId="188" fontId="9" fillId="0" borderId="0" xfId="0" applyNumberFormat="1" applyFont="1"/>
    <xf numFmtId="188" fontId="9" fillId="3" borderId="0" xfId="0" applyNumberFormat="1" applyFont="1" applyFill="1"/>
    <xf numFmtId="188" fontId="6" fillId="0" borderId="0" xfId="0" applyNumberFormat="1" applyFont="1"/>
    <xf numFmtId="188" fontId="7" fillId="4" borderId="0" xfId="0" applyNumberFormat="1" applyFont="1" applyFill="1"/>
    <xf numFmtId="188" fontId="9" fillId="4" borderId="0" xfId="0" applyNumberFormat="1" applyFont="1" applyFill="1"/>
    <xf numFmtId="188" fontId="6" fillId="2" borderId="0" xfId="0" applyNumberFormat="1" applyFont="1" applyFill="1"/>
    <xf numFmtId="188" fontId="6" fillId="4" borderId="0" xfId="0" applyNumberFormat="1" applyFont="1" applyFill="1"/>
    <xf numFmtId="4" fontId="6" fillId="2" borderId="0" xfId="0" applyNumberFormat="1" applyFont="1" applyFill="1"/>
    <xf numFmtId="4" fontId="6" fillId="3" borderId="0" xfId="0" applyNumberFormat="1" applyFont="1" applyFill="1"/>
    <xf numFmtId="4" fontId="6" fillId="4" borderId="0" xfId="0" applyNumberFormat="1" applyFont="1" applyFill="1"/>
    <xf numFmtId="188" fontId="10" fillId="4" borderId="0" xfId="0" applyNumberFormat="1" applyFont="1" applyFill="1"/>
    <xf numFmtId="190" fontId="4" fillId="0" borderId="0" xfId="0" applyNumberFormat="1" applyFont="1"/>
    <xf numFmtId="0" fontId="11" fillId="0" borderId="0" xfId="0" applyFont="1" applyAlignment="1">
      <alignment horizontal="center"/>
    </xf>
    <xf numFmtId="191" fontId="11" fillId="0" borderId="0" xfId="0" applyNumberFormat="1" applyFont="1" applyAlignment="1">
      <alignment horizontal="center"/>
    </xf>
    <xf numFmtId="3" fontId="11" fillId="0" borderId="0" xfId="0" applyNumberFormat="1" applyFont="1" applyAlignment="1">
      <alignment horizontal="center"/>
    </xf>
    <xf numFmtId="187" fontId="11" fillId="0" borderId="0" xfId="0" applyNumberFormat="1" applyFont="1" applyAlignment="1">
      <alignment horizontal="center"/>
    </xf>
    <xf numFmtId="188" fontId="11" fillId="0" borderId="0" xfId="0" applyNumberFormat="1" applyFont="1" applyAlignment="1">
      <alignment horizontal="center"/>
    </xf>
    <xf numFmtId="190" fontId="11" fillId="0" borderId="0" xfId="0" applyNumberFormat="1" applyFont="1" applyAlignment="1">
      <alignment horizontal="center"/>
    </xf>
    <xf numFmtId="0" fontId="11" fillId="0" borderId="0" xfId="0" applyFont="1"/>
    <xf numFmtId="0" fontId="12" fillId="0" borderId="0" xfId="0" applyFont="1"/>
    <xf numFmtId="191" fontId="12" fillId="0" borderId="0" xfId="0" applyNumberFormat="1" applyFont="1"/>
    <xf numFmtId="3" fontId="12" fillId="0" borderId="0" xfId="0" applyNumberFormat="1" applyFont="1"/>
    <xf numFmtId="2" fontId="12" fillId="0" borderId="0" xfId="0" applyNumberFormat="1" applyFont="1"/>
    <xf numFmtId="4" fontId="13" fillId="0" borderId="0" xfId="0" applyNumberFormat="1" applyFont="1" applyAlignment="1">
      <alignment wrapText="1"/>
    </xf>
    <xf numFmtId="190" fontId="12" fillId="0" borderId="0" xfId="0" applyNumberFormat="1" applyFont="1"/>
    <xf numFmtId="188" fontId="12" fillId="0" borderId="0" xfId="0" applyNumberFormat="1" applyFont="1"/>
    <xf numFmtId="187" fontId="12" fillId="0" borderId="0" xfId="0" applyNumberFormat="1" applyFont="1"/>
    <xf numFmtId="188" fontId="12" fillId="2" borderId="0" xfId="0" applyNumberFormat="1" applyFont="1" applyFill="1"/>
    <xf numFmtId="189" fontId="12" fillId="0" borderId="0" xfId="0" applyNumberFormat="1" applyFont="1"/>
    <xf numFmtId="4" fontId="12" fillId="2" borderId="0" xfId="0" applyNumberFormat="1" applyFont="1" applyFill="1"/>
    <xf numFmtId="188" fontId="14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07DCB-A805-454D-A7EE-FBDCD33FF9C5}">
  <dimension ref="A1:K18"/>
  <sheetViews>
    <sheetView workbookViewId="0">
      <pane ySplit="1" topLeftCell="A2" activePane="bottomLeft" state="frozen"/>
      <selection pane="bottomLeft" activeCell="A11" sqref="A11"/>
    </sheetView>
  </sheetViews>
  <sheetFormatPr defaultColWidth="8.5703125" defaultRowHeight="12.75"/>
  <cols>
    <col min="1" max="1" width="8.28515625" style="5" customWidth="1"/>
    <col min="2" max="2" width="12.5703125" style="18" bestFit="1" customWidth="1"/>
    <col min="3" max="3" width="9.28515625" style="8" bestFit="1" customWidth="1"/>
    <col min="4" max="4" width="8" style="9" bestFit="1" customWidth="1"/>
    <col min="5" max="5" width="15.85546875" style="7" customWidth="1"/>
    <col min="6" max="6" width="8" style="10" bestFit="1" customWidth="1"/>
    <col min="7" max="7" width="16" style="7" customWidth="1"/>
    <col min="8" max="8" width="13.7109375" style="6" bestFit="1" customWidth="1"/>
    <col min="9" max="9" width="11" style="15" bestFit="1" customWidth="1"/>
    <col min="10" max="10" width="12.42578125" style="15" bestFit="1" customWidth="1"/>
    <col min="11" max="11" width="9.85546875" style="6" customWidth="1"/>
    <col min="12" max="16384" width="8.5703125" style="6"/>
  </cols>
  <sheetData>
    <row r="1" spans="1:11" s="1" customFormat="1" ht="15" customHeight="1">
      <c r="A1" s="20" t="s">
        <v>0</v>
      </c>
      <c r="B1" s="21" t="s">
        <v>1</v>
      </c>
      <c r="C1" s="22" t="s">
        <v>2</v>
      </c>
      <c r="D1" s="23" t="s">
        <v>3</v>
      </c>
      <c r="E1" s="24" t="s">
        <v>4</v>
      </c>
      <c r="F1" s="25" t="s">
        <v>5</v>
      </c>
      <c r="G1" s="24" t="s">
        <v>6</v>
      </c>
      <c r="H1" s="26" t="s">
        <v>7</v>
      </c>
      <c r="I1" s="16"/>
      <c r="J1" s="16"/>
      <c r="K1" s="5"/>
    </row>
    <row r="2" spans="1:11" s="1" customFormat="1" ht="15" customHeight="1">
      <c r="A2" s="27" t="s">
        <v>8</v>
      </c>
      <c r="B2" s="28">
        <v>44929</v>
      </c>
      <c r="C2" s="29">
        <v>7500</v>
      </c>
      <c r="D2" s="30">
        <v>12.5</v>
      </c>
      <c r="E2" s="31">
        <v>93957.64</v>
      </c>
      <c r="F2" s="30">
        <v>13.1</v>
      </c>
      <c r="G2" s="31">
        <v>98032.38</v>
      </c>
      <c r="H2" s="32">
        <f t="shared" ref="H2:H7" si="0">G2-E2</f>
        <v>4074.7400000000052</v>
      </c>
      <c r="I2" s="15"/>
      <c r="J2" s="15"/>
      <c r="K2" s="6"/>
    </row>
    <row r="3" spans="1:11" s="1" customFormat="1" ht="15" customHeight="1">
      <c r="A3" s="27" t="s">
        <v>9</v>
      </c>
      <c r="B3" s="28">
        <v>44935</v>
      </c>
      <c r="C3" s="29">
        <v>3000</v>
      </c>
      <c r="D3" s="30">
        <v>40</v>
      </c>
      <c r="E3" s="31">
        <v>120265.79</v>
      </c>
      <c r="F3" s="30">
        <v>42</v>
      </c>
      <c r="G3" s="31">
        <v>125720.92</v>
      </c>
      <c r="H3" s="32">
        <f t="shared" si="0"/>
        <v>5455.1300000000047</v>
      </c>
      <c r="I3" s="15"/>
      <c r="J3" s="15"/>
      <c r="K3" s="6"/>
    </row>
    <row r="4" spans="1:11" s="1" customFormat="1" ht="15" customHeight="1">
      <c r="A4" s="27" t="s">
        <v>10</v>
      </c>
      <c r="B4" s="28">
        <v>44935</v>
      </c>
      <c r="C4" s="29">
        <v>3600</v>
      </c>
      <c r="D4" s="30">
        <v>27.5</v>
      </c>
      <c r="E4" s="31">
        <v>99219.28</v>
      </c>
      <c r="F4" s="30">
        <v>29.25</v>
      </c>
      <c r="G4" s="31">
        <v>105066.77</v>
      </c>
      <c r="H4" s="32">
        <f t="shared" si="0"/>
        <v>5847.4900000000052</v>
      </c>
      <c r="I4" s="15"/>
      <c r="J4" s="15"/>
      <c r="K4" s="6"/>
    </row>
    <row r="5" spans="1:11" s="1" customFormat="1" ht="15" customHeight="1">
      <c r="A5" s="27" t="s">
        <v>11</v>
      </c>
      <c r="B5" s="28">
        <v>44943</v>
      </c>
      <c r="C5" s="29">
        <v>3000</v>
      </c>
      <c r="D5" s="30">
        <v>51.25</v>
      </c>
      <c r="E5" s="31">
        <v>163110.47</v>
      </c>
      <c r="F5" s="30">
        <v>50.75</v>
      </c>
      <c r="G5" s="31">
        <v>151912.78</v>
      </c>
      <c r="H5" s="32">
        <f t="shared" si="0"/>
        <v>-11197.690000000002</v>
      </c>
      <c r="I5" s="15"/>
      <c r="J5" s="15"/>
      <c r="K5" s="6"/>
    </row>
    <row r="6" spans="1:11" s="1" customFormat="1" ht="15" customHeight="1">
      <c r="A6" s="27" t="s">
        <v>12</v>
      </c>
      <c r="B6" s="28">
        <v>44945</v>
      </c>
      <c r="C6" s="29">
        <v>2500</v>
      </c>
      <c r="D6" s="30">
        <v>32.75</v>
      </c>
      <c r="E6" s="31">
        <v>82056.34</v>
      </c>
      <c r="F6" s="30">
        <v>21.2</v>
      </c>
      <c r="G6" s="31">
        <v>52882.61</v>
      </c>
      <c r="H6" s="32">
        <f t="shared" si="0"/>
        <v>-29173.729999999996</v>
      </c>
      <c r="I6" s="15"/>
      <c r="J6" s="15"/>
      <c r="K6" s="6"/>
    </row>
    <row r="7" spans="1:11" s="1" customFormat="1" ht="15" customHeight="1">
      <c r="A7" s="27" t="s">
        <v>12</v>
      </c>
      <c r="B7" s="28">
        <v>44951</v>
      </c>
      <c r="C7" s="29">
        <v>2500</v>
      </c>
      <c r="D7" s="30">
        <v>33.25</v>
      </c>
      <c r="E7" s="31">
        <v>83309.11</v>
      </c>
      <c r="F7" s="30">
        <v>21.4</v>
      </c>
      <c r="G7" s="31">
        <v>53381.5</v>
      </c>
      <c r="H7" s="32">
        <f t="shared" si="0"/>
        <v>-29927.61</v>
      </c>
      <c r="I7" s="15"/>
      <c r="J7" s="15"/>
      <c r="K7" s="6"/>
    </row>
    <row r="8" spans="1:11" s="1" customFormat="1" ht="15" customHeight="1">
      <c r="A8" s="27" t="s">
        <v>12</v>
      </c>
      <c r="B8" s="28">
        <v>44951</v>
      </c>
      <c r="C8" s="29">
        <v>2500</v>
      </c>
      <c r="D8" s="30">
        <v>35.25</v>
      </c>
      <c r="E8" s="31">
        <v>88320.19</v>
      </c>
      <c r="F8" s="30">
        <v>21.9</v>
      </c>
      <c r="G8" s="31">
        <v>54628.74</v>
      </c>
      <c r="H8" s="32">
        <f t="shared" ref="H8:H10" si="1">G8-E8</f>
        <v>-33691.450000000004</v>
      </c>
      <c r="I8" s="15"/>
      <c r="J8" s="15"/>
      <c r="K8" s="6"/>
    </row>
    <row r="9" spans="1:11" s="1" customFormat="1" ht="15" customHeight="1">
      <c r="A9" s="27" t="s">
        <v>13</v>
      </c>
      <c r="B9" s="28">
        <v>44950</v>
      </c>
      <c r="C9" s="29">
        <v>7500</v>
      </c>
      <c r="D9" s="30">
        <v>40.4</v>
      </c>
      <c r="E9" s="31">
        <v>303671.11</v>
      </c>
      <c r="F9" s="30">
        <v>42.5</v>
      </c>
      <c r="G9" s="31">
        <v>318044</v>
      </c>
      <c r="H9" s="32">
        <f t="shared" si="1"/>
        <v>14372.890000000014</v>
      </c>
      <c r="I9" s="15"/>
      <c r="J9" s="15"/>
      <c r="K9" s="6"/>
    </row>
    <row r="10" spans="1:11" s="1" customFormat="1" ht="15" customHeight="1">
      <c r="A10" s="27" t="s">
        <v>14</v>
      </c>
      <c r="B10" s="28">
        <v>44956</v>
      </c>
      <c r="C10" s="29">
        <v>10000</v>
      </c>
      <c r="D10" s="30">
        <v>7.7</v>
      </c>
      <c r="E10" s="31">
        <v>77170.55</v>
      </c>
      <c r="F10" s="30">
        <v>7.8</v>
      </c>
      <c r="G10" s="31">
        <v>77827.240000000005</v>
      </c>
      <c r="H10" s="32">
        <f t="shared" si="1"/>
        <v>656.69000000000233</v>
      </c>
      <c r="I10" s="15"/>
      <c r="J10" s="15"/>
      <c r="K10" s="6"/>
    </row>
    <row r="11" spans="1:11" s="1" customFormat="1" ht="15" customHeight="1">
      <c r="A11" s="27" t="s">
        <v>15</v>
      </c>
      <c r="B11" s="28">
        <v>44957</v>
      </c>
      <c r="C11" s="29">
        <v>1000</v>
      </c>
      <c r="D11" s="30">
        <v>61.25</v>
      </c>
      <c r="E11" s="31">
        <v>61385.67</v>
      </c>
      <c r="F11" s="30">
        <v>53.75</v>
      </c>
      <c r="G11" s="31">
        <v>53630.95</v>
      </c>
      <c r="H11" s="32">
        <f t="shared" ref="H11" si="2">G11-E11</f>
        <v>-7754.7200000000012</v>
      </c>
      <c r="I11" s="15"/>
      <c r="J11" s="15"/>
      <c r="K11" s="6"/>
    </row>
    <row r="12" spans="1:11" ht="15" customHeight="1">
      <c r="A12" s="26"/>
      <c r="B12" s="28"/>
      <c r="C12" s="29"/>
      <c r="D12" s="33"/>
      <c r="E12" s="32">
        <f>SUM(E2:E11)</f>
        <v>1172466.1499999997</v>
      </c>
      <c r="F12" s="30"/>
      <c r="G12" s="32">
        <f t="shared" ref="G12:H12" si="3">SUM(G2:G11)</f>
        <v>1091127.8899999999</v>
      </c>
      <c r="H12" s="34">
        <f t="shared" si="3"/>
        <v>-81338.25999999998</v>
      </c>
      <c r="K12" s="15"/>
    </row>
    <row r="13" spans="1:11" ht="15" customHeight="1">
      <c r="A13" s="26"/>
      <c r="B13" s="28"/>
      <c r="C13" s="29"/>
      <c r="D13" s="33"/>
      <c r="E13" s="32"/>
      <c r="F13" s="30"/>
      <c r="G13" s="32"/>
      <c r="H13" s="32">
        <v>0</v>
      </c>
    </row>
    <row r="14" spans="1:11" ht="15" customHeight="1">
      <c r="A14" s="26"/>
      <c r="B14" s="28"/>
      <c r="C14" s="29"/>
      <c r="D14" s="33"/>
      <c r="E14" s="32"/>
      <c r="F14" s="30"/>
      <c r="G14" s="32"/>
      <c r="H14" s="32">
        <f>SUM(H12:H13)</f>
        <v>-81338.25999999998</v>
      </c>
    </row>
    <row r="15" spans="1:11" ht="15" customHeight="1">
      <c r="A15" s="26"/>
      <c r="B15" s="28"/>
      <c r="C15" s="29"/>
      <c r="D15" s="33"/>
      <c r="E15" s="32"/>
      <c r="F15" s="30"/>
      <c r="G15" s="32" t="s">
        <v>16</v>
      </c>
      <c r="H15" s="35">
        <v>0</v>
      </c>
    </row>
    <row r="16" spans="1:11" ht="15" customHeight="1">
      <c r="A16" s="26"/>
      <c r="B16" s="28"/>
      <c r="C16" s="29"/>
      <c r="D16" s="33"/>
      <c r="E16" s="32"/>
      <c r="F16" s="30"/>
      <c r="G16" s="32" t="s">
        <v>17</v>
      </c>
      <c r="H16" s="35">
        <v>76110</v>
      </c>
    </row>
    <row r="17" spans="1:8" ht="15" customHeight="1">
      <c r="A17" s="26"/>
      <c r="B17" s="28"/>
      <c r="C17" s="29"/>
      <c r="D17" s="33"/>
      <c r="E17" s="32"/>
      <c r="F17" s="30"/>
      <c r="G17" s="32" t="s">
        <v>18</v>
      </c>
      <c r="H17" s="32">
        <f>H15+H16</f>
        <v>76110</v>
      </c>
    </row>
    <row r="18" spans="1:8" ht="15" customHeight="1">
      <c r="A18" s="26"/>
      <c r="B18" s="28"/>
      <c r="C18" s="29"/>
      <c r="D18" s="33"/>
      <c r="E18" s="32"/>
      <c r="F18" s="30"/>
      <c r="G18" s="32" t="s">
        <v>19</v>
      </c>
      <c r="H18" s="36">
        <f>H14-H17</f>
        <v>-157448.25999999998</v>
      </c>
    </row>
  </sheetData>
  <sheetProtection selectLockedCells="1" selectUnlockedCells="1"/>
  <pageMargins left="0.75" right="0.75" top="1" bottom="1" header="0.51180555555555551" footer="0.51180555555555551"/>
  <pageSetup paperSize="9" firstPageNumber="0" orientation="portrait" horizontalDpi="300" verticalDpi="300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7FC27F-8D9C-4413-896B-92A14FAE71F8}">
  <dimension ref="A1:N41"/>
  <sheetViews>
    <sheetView workbookViewId="0">
      <pane ySplit="1" topLeftCell="H31" activePane="bottomLeft" state="frozen"/>
      <selection pane="bottomLeft" activeCell="H31" sqref="H31"/>
    </sheetView>
  </sheetViews>
  <sheetFormatPr defaultColWidth="8.5703125" defaultRowHeight="13.9"/>
  <cols>
    <col min="1" max="1" width="12.42578125" style="5" customWidth="1"/>
    <col min="2" max="2" width="12.5703125" style="18" bestFit="1" customWidth="1"/>
    <col min="3" max="3" width="9.28515625" style="8" bestFit="1" customWidth="1"/>
    <col min="4" max="4" width="13" style="9" bestFit="1" customWidth="1"/>
    <col min="5" max="5" width="14.7109375" style="7" customWidth="1"/>
    <col min="6" max="6" width="13" style="10" bestFit="1" customWidth="1"/>
    <col min="7" max="7" width="14.7109375" style="7" customWidth="1"/>
    <col min="8" max="8" width="13.7109375" style="7" bestFit="1" customWidth="1"/>
    <col min="9" max="9" width="10.42578125" style="11" bestFit="1" customWidth="1"/>
    <col min="10" max="10" width="12.42578125" style="7" customWidth="1"/>
    <col min="11" max="11" width="13" style="6" customWidth="1"/>
    <col min="12" max="12" width="12.42578125" style="7" customWidth="1"/>
    <col min="13" max="13" width="12.85546875" style="6" customWidth="1"/>
    <col min="14" max="14" width="8.7109375" style="6" bestFit="1" customWidth="1"/>
    <col min="15" max="16384" width="8.5703125" style="6"/>
  </cols>
  <sheetData>
    <row r="1" spans="1:14" s="1" customFormat="1" ht="21">
      <c r="A1" s="20" t="s">
        <v>0</v>
      </c>
      <c r="B1" s="21" t="s">
        <v>1</v>
      </c>
      <c r="C1" s="22" t="s">
        <v>2</v>
      </c>
      <c r="D1" s="23" t="s">
        <v>3</v>
      </c>
      <c r="E1" s="24" t="s">
        <v>4</v>
      </c>
      <c r="F1" s="25" t="s">
        <v>5</v>
      </c>
      <c r="G1" s="24" t="s">
        <v>6</v>
      </c>
      <c r="H1" s="26" t="s">
        <v>7</v>
      </c>
      <c r="I1" s="3"/>
      <c r="J1" s="5"/>
      <c r="K1" s="6"/>
      <c r="L1" s="6"/>
      <c r="M1" s="6"/>
      <c r="N1" s="6"/>
    </row>
    <row r="2" spans="1:14" s="1" customFormat="1" ht="21">
      <c r="A2" s="27" t="s">
        <v>27</v>
      </c>
      <c r="B2" s="28">
        <v>44806</v>
      </c>
      <c r="C2" s="29">
        <v>5000</v>
      </c>
      <c r="D2" s="30" t="s">
        <v>21</v>
      </c>
      <c r="E2" s="31"/>
      <c r="F2" s="37">
        <v>0.28000000000000003</v>
      </c>
      <c r="G2" s="31">
        <f t="shared" ref="G2:G22" si="0">C2*F2</f>
        <v>1400.0000000000002</v>
      </c>
      <c r="H2" s="32">
        <f>G2*0.9</f>
        <v>1260.0000000000002</v>
      </c>
      <c r="I2" s="11"/>
      <c r="J2" s="7"/>
      <c r="K2" s="7"/>
      <c r="L2" s="15"/>
      <c r="M2" s="15"/>
      <c r="N2" s="6"/>
    </row>
    <row r="3" spans="1:14" s="1" customFormat="1" ht="21">
      <c r="A3" s="27" t="s">
        <v>49</v>
      </c>
      <c r="B3" s="28">
        <v>44806</v>
      </c>
      <c r="C3" s="29">
        <v>15000</v>
      </c>
      <c r="D3" s="30" t="s">
        <v>21</v>
      </c>
      <c r="E3" s="31"/>
      <c r="F3" s="37">
        <v>1.75</v>
      </c>
      <c r="G3" s="31">
        <f t="shared" si="0"/>
        <v>26250</v>
      </c>
      <c r="H3" s="32">
        <f>G3*0.9</f>
        <v>23625</v>
      </c>
      <c r="I3" s="11"/>
      <c r="J3" s="7"/>
      <c r="K3" s="7"/>
      <c r="L3" s="15"/>
      <c r="M3" s="15"/>
      <c r="N3" s="6"/>
    </row>
    <row r="4" spans="1:14" s="1" customFormat="1" ht="21">
      <c r="A4" s="27" t="s">
        <v>66</v>
      </c>
      <c r="B4" s="28">
        <v>44806</v>
      </c>
      <c r="C4" s="29">
        <v>15000</v>
      </c>
      <c r="D4" s="30" t="s">
        <v>21</v>
      </c>
      <c r="E4" s="31"/>
      <c r="F4" s="37">
        <v>0.1</v>
      </c>
      <c r="G4" s="31">
        <f t="shared" si="0"/>
        <v>1500</v>
      </c>
      <c r="H4" s="32">
        <f>G4</f>
        <v>1500</v>
      </c>
      <c r="I4" s="11"/>
      <c r="J4" s="7"/>
      <c r="K4" s="7"/>
      <c r="L4" s="15"/>
      <c r="M4" s="15"/>
      <c r="N4" s="6"/>
    </row>
    <row r="5" spans="1:14" s="1" customFormat="1" ht="21">
      <c r="A5" s="27" t="s">
        <v>30</v>
      </c>
      <c r="B5" s="28">
        <v>44806</v>
      </c>
      <c r="C5" s="29">
        <v>30000</v>
      </c>
      <c r="D5" s="30" t="s">
        <v>21</v>
      </c>
      <c r="E5" s="31"/>
      <c r="F5" s="37">
        <v>0.192</v>
      </c>
      <c r="G5" s="31">
        <f t="shared" si="0"/>
        <v>5760</v>
      </c>
      <c r="H5" s="32">
        <f>G5*0.9</f>
        <v>5184</v>
      </c>
      <c r="I5" s="11"/>
      <c r="J5" s="7"/>
      <c r="K5" s="7"/>
      <c r="L5" s="15"/>
      <c r="M5" s="15"/>
      <c r="N5" s="6"/>
    </row>
    <row r="6" spans="1:14" s="1" customFormat="1" ht="21">
      <c r="A6" s="27" t="s">
        <v>25</v>
      </c>
      <c r="B6" s="28">
        <v>44809</v>
      </c>
      <c r="C6" s="29">
        <v>40000</v>
      </c>
      <c r="D6" s="30" t="s">
        <v>21</v>
      </c>
      <c r="E6" s="31"/>
      <c r="F6" s="37">
        <v>0.26</v>
      </c>
      <c r="G6" s="31">
        <f t="shared" si="0"/>
        <v>10400</v>
      </c>
      <c r="H6" s="32">
        <f>G6</f>
        <v>10400</v>
      </c>
      <c r="I6" s="11"/>
      <c r="J6" s="7"/>
      <c r="K6" s="7"/>
      <c r="L6" s="15"/>
      <c r="M6" s="15"/>
      <c r="N6" s="6"/>
    </row>
    <row r="7" spans="1:14" s="1" customFormat="1" ht="21">
      <c r="A7" s="27" t="s">
        <v>42</v>
      </c>
      <c r="B7" s="28">
        <v>44809</v>
      </c>
      <c r="C7" s="29">
        <v>18000</v>
      </c>
      <c r="D7" s="30" t="s">
        <v>21</v>
      </c>
      <c r="E7" s="31"/>
      <c r="F7" s="37">
        <v>0.18</v>
      </c>
      <c r="G7" s="31">
        <f t="shared" si="0"/>
        <v>3240</v>
      </c>
      <c r="H7" s="32">
        <f>G7*0.9</f>
        <v>2916</v>
      </c>
      <c r="I7" s="11"/>
      <c r="J7" s="7"/>
      <c r="K7" s="7"/>
      <c r="L7" s="15"/>
      <c r="M7" s="15"/>
      <c r="N7" s="6"/>
    </row>
    <row r="8" spans="1:14" s="1" customFormat="1" ht="21">
      <c r="A8" s="27" t="s">
        <v>22</v>
      </c>
      <c r="B8" s="28">
        <v>44810</v>
      </c>
      <c r="C8" s="29">
        <v>60000</v>
      </c>
      <c r="D8" s="30" t="s">
        <v>21</v>
      </c>
      <c r="E8" s="31"/>
      <c r="F8" s="37">
        <v>3.5000000000000003E-2</v>
      </c>
      <c r="G8" s="31">
        <f t="shared" si="0"/>
        <v>2100</v>
      </c>
      <c r="H8" s="32">
        <f>G8*0.9</f>
        <v>1890</v>
      </c>
      <c r="I8" s="11"/>
      <c r="J8" s="7"/>
      <c r="K8" s="7"/>
      <c r="L8" s="15"/>
      <c r="M8" s="15"/>
      <c r="N8" s="6"/>
    </row>
    <row r="9" spans="1:14" s="1" customFormat="1" ht="21">
      <c r="A9" s="27" t="s">
        <v>28</v>
      </c>
      <c r="B9" s="28">
        <v>44810</v>
      </c>
      <c r="C9" s="29">
        <v>130000</v>
      </c>
      <c r="D9" s="30" t="s">
        <v>21</v>
      </c>
      <c r="E9" s="31"/>
      <c r="F9" s="37">
        <v>0.23</v>
      </c>
      <c r="G9" s="31">
        <f t="shared" si="0"/>
        <v>29900</v>
      </c>
      <c r="H9" s="32">
        <f>G9</f>
        <v>29900</v>
      </c>
      <c r="I9" s="11"/>
      <c r="J9" s="7"/>
      <c r="K9" s="7"/>
      <c r="L9" s="15"/>
      <c r="M9" s="15"/>
      <c r="N9" s="6"/>
    </row>
    <row r="10" spans="1:14" s="1" customFormat="1" ht="21">
      <c r="A10" s="27" t="s">
        <v>13</v>
      </c>
      <c r="B10" s="28">
        <v>44810</v>
      </c>
      <c r="C10" s="29">
        <v>7500</v>
      </c>
      <c r="D10" s="30" t="s">
        <v>21</v>
      </c>
      <c r="E10" s="31"/>
      <c r="F10" s="37">
        <v>0.18</v>
      </c>
      <c r="G10" s="31">
        <f t="shared" si="0"/>
        <v>1350</v>
      </c>
      <c r="H10" s="32">
        <f>G10*0.9</f>
        <v>1215</v>
      </c>
      <c r="I10" s="11"/>
      <c r="J10" s="7"/>
      <c r="K10" s="7"/>
      <c r="L10" s="15"/>
      <c r="M10" s="15"/>
      <c r="N10" s="6"/>
    </row>
    <row r="11" spans="1:14" s="1" customFormat="1" ht="21">
      <c r="A11" s="27" t="s">
        <v>45</v>
      </c>
      <c r="B11" s="28">
        <v>44811</v>
      </c>
      <c r="C11" s="29">
        <v>27000</v>
      </c>
      <c r="D11" s="30" t="s">
        <v>21</v>
      </c>
      <c r="E11" s="31"/>
      <c r="F11" s="37">
        <v>7.0000000000000007E-2</v>
      </c>
      <c r="G11" s="31">
        <f t="shared" si="0"/>
        <v>1890.0000000000002</v>
      </c>
      <c r="H11" s="32">
        <f>G11</f>
        <v>1890.0000000000002</v>
      </c>
      <c r="I11" s="11"/>
      <c r="J11" s="7"/>
      <c r="K11" s="7"/>
      <c r="L11" s="15"/>
      <c r="M11" s="15"/>
      <c r="N11" s="6"/>
    </row>
    <row r="12" spans="1:14" s="1" customFormat="1" ht="21">
      <c r="A12" s="27" t="s">
        <v>12</v>
      </c>
      <c r="B12" s="28">
        <v>44812</v>
      </c>
      <c r="C12" s="29">
        <v>22500</v>
      </c>
      <c r="D12" s="30" t="s">
        <v>21</v>
      </c>
      <c r="E12" s="31"/>
      <c r="F12" s="37">
        <v>1</v>
      </c>
      <c r="G12" s="31">
        <f t="shared" si="0"/>
        <v>22500</v>
      </c>
      <c r="H12" s="32">
        <v>20587.5</v>
      </c>
      <c r="I12" s="11"/>
      <c r="J12" s="7"/>
      <c r="K12" s="7"/>
      <c r="L12" s="15"/>
      <c r="M12" s="15"/>
      <c r="N12" s="6"/>
    </row>
    <row r="13" spans="1:14" s="1" customFormat="1" ht="21">
      <c r="A13" s="27" t="s">
        <v>46</v>
      </c>
      <c r="B13" s="28">
        <v>44813</v>
      </c>
      <c r="C13" s="29">
        <v>30000</v>
      </c>
      <c r="D13" s="30" t="s">
        <v>21</v>
      </c>
      <c r="E13" s="31"/>
      <c r="F13" s="37">
        <v>7.0000000000000007E-2</v>
      </c>
      <c r="G13" s="31">
        <f t="shared" si="0"/>
        <v>2100</v>
      </c>
      <c r="H13" s="32">
        <f>G13*0.9</f>
        <v>1890</v>
      </c>
      <c r="I13" s="11"/>
      <c r="J13" s="7"/>
      <c r="K13" s="7"/>
      <c r="L13" s="15"/>
      <c r="M13" s="15"/>
      <c r="N13" s="6"/>
    </row>
    <row r="14" spans="1:14" s="1" customFormat="1" ht="21">
      <c r="A14" s="27" t="s">
        <v>15</v>
      </c>
      <c r="B14" s="28">
        <v>44813</v>
      </c>
      <c r="C14" s="29">
        <v>15000</v>
      </c>
      <c r="D14" s="30" t="s">
        <v>21</v>
      </c>
      <c r="E14" s="31"/>
      <c r="F14" s="37">
        <v>1</v>
      </c>
      <c r="G14" s="31">
        <f t="shared" si="0"/>
        <v>15000</v>
      </c>
      <c r="H14" s="32">
        <v>14085</v>
      </c>
      <c r="I14" s="11"/>
      <c r="J14" s="7"/>
      <c r="K14" s="7"/>
      <c r="L14" s="15"/>
      <c r="M14" s="15"/>
      <c r="N14" s="6"/>
    </row>
    <row r="15" spans="1:14" s="1" customFormat="1" ht="21">
      <c r="A15" s="27" t="s">
        <v>50</v>
      </c>
      <c r="B15" s="28">
        <v>44813</v>
      </c>
      <c r="C15" s="29">
        <v>105000</v>
      </c>
      <c r="D15" s="30" t="s">
        <v>21</v>
      </c>
      <c r="E15" s="31"/>
      <c r="F15" s="37">
        <v>0.12692000000000001</v>
      </c>
      <c r="G15" s="31">
        <f t="shared" si="0"/>
        <v>13326.6</v>
      </c>
      <c r="H15" s="32">
        <v>12060.51</v>
      </c>
      <c r="I15" s="11"/>
      <c r="J15" s="7"/>
      <c r="K15" s="7"/>
      <c r="L15" s="15"/>
      <c r="M15" s="15"/>
      <c r="N15" s="6"/>
    </row>
    <row r="16" spans="1:14" s="1" customFormat="1" ht="21">
      <c r="A16" s="27" t="s">
        <v>43</v>
      </c>
      <c r="B16" s="28">
        <v>44813</v>
      </c>
      <c r="C16" s="29">
        <v>48000</v>
      </c>
      <c r="D16" s="30" t="s">
        <v>21</v>
      </c>
      <c r="E16" s="31"/>
      <c r="F16" s="37">
        <v>0.15</v>
      </c>
      <c r="G16" s="31">
        <f t="shared" si="0"/>
        <v>7200</v>
      </c>
      <c r="H16" s="32">
        <f t="shared" ref="H16:H22" si="1">G16*0.9</f>
        <v>6480</v>
      </c>
      <c r="I16" s="11"/>
      <c r="J16" s="7"/>
      <c r="K16" s="7"/>
      <c r="L16" s="15"/>
      <c r="M16" s="15"/>
      <c r="N16" s="6"/>
    </row>
    <row r="17" spans="1:14" s="1" customFormat="1" ht="21">
      <c r="A17" s="27" t="s">
        <v>51</v>
      </c>
      <c r="B17" s="28">
        <v>44817</v>
      </c>
      <c r="C17" s="29">
        <v>45000</v>
      </c>
      <c r="D17" s="30" t="s">
        <v>21</v>
      </c>
      <c r="E17" s="31"/>
      <c r="F17" s="37">
        <v>0.15</v>
      </c>
      <c r="G17" s="31">
        <f t="shared" si="0"/>
        <v>6750</v>
      </c>
      <c r="H17" s="32">
        <f t="shared" si="1"/>
        <v>6075</v>
      </c>
      <c r="I17" s="11"/>
      <c r="J17" s="7"/>
      <c r="K17" s="7"/>
      <c r="L17" s="15"/>
      <c r="M17" s="15"/>
      <c r="N17" s="6"/>
    </row>
    <row r="18" spans="1:14" s="1" customFormat="1" ht="21">
      <c r="A18" s="27" t="s">
        <v>47</v>
      </c>
      <c r="B18" s="28">
        <v>44818</v>
      </c>
      <c r="C18" s="29">
        <v>21000</v>
      </c>
      <c r="D18" s="30" t="s">
        <v>21</v>
      </c>
      <c r="E18" s="31"/>
      <c r="F18" s="37">
        <v>0.4</v>
      </c>
      <c r="G18" s="31">
        <f t="shared" si="0"/>
        <v>8400</v>
      </c>
      <c r="H18" s="32">
        <f t="shared" si="1"/>
        <v>7560</v>
      </c>
      <c r="I18" s="11"/>
      <c r="J18" s="7"/>
      <c r="K18" s="7"/>
      <c r="L18" s="15"/>
      <c r="M18" s="15"/>
      <c r="N18" s="6"/>
    </row>
    <row r="19" spans="1:14" s="1" customFormat="1" ht="21">
      <c r="A19" s="27" t="s">
        <v>26</v>
      </c>
      <c r="B19" s="28">
        <v>44818</v>
      </c>
      <c r="C19" s="29">
        <v>10000</v>
      </c>
      <c r="D19" s="30" t="s">
        <v>21</v>
      </c>
      <c r="E19" s="31"/>
      <c r="F19" s="37">
        <v>0.20100000000000001</v>
      </c>
      <c r="G19" s="31">
        <f t="shared" si="0"/>
        <v>2010.0000000000002</v>
      </c>
      <c r="H19" s="32">
        <f t="shared" si="1"/>
        <v>1809.0000000000002</v>
      </c>
      <c r="I19" s="11"/>
      <c r="J19" s="7"/>
      <c r="K19" s="7"/>
      <c r="L19" s="15"/>
      <c r="M19" s="15"/>
      <c r="N19" s="6"/>
    </row>
    <row r="20" spans="1:14" s="1" customFormat="1" ht="21">
      <c r="A20" s="27" t="s">
        <v>48</v>
      </c>
      <c r="B20" s="28">
        <v>44819</v>
      </c>
      <c r="C20" s="29">
        <v>2400</v>
      </c>
      <c r="D20" s="30" t="s">
        <v>21</v>
      </c>
      <c r="E20" s="31"/>
      <c r="F20" s="37">
        <v>0.4</v>
      </c>
      <c r="G20" s="31">
        <f t="shared" si="0"/>
        <v>960</v>
      </c>
      <c r="H20" s="32">
        <f t="shared" si="1"/>
        <v>864</v>
      </c>
      <c r="I20" s="11"/>
      <c r="J20" s="7"/>
      <c r="K20" s="7"/>
      <c r="L20" s="15"/>
      <c r="M20" s="15"/>
      <c r="N20" s="6"/>
    </row>
    <row r="21" spans="1:14" s="1" customFormat="1" ht="21">
      <c r="A21" s="27" t="s">
        <v>14</v>
      </c>
      <c r="B21" s="28">
        <v>44823</v>
      </c>
      <c r="C21" s="29">
        <v>40000</v>
      </c>
      <c r="D21" s="30" t="s">
        <v>21</v>
      </c>
      <c r="E21" s="31"/>
      <c r="F21" s="37">
        <v>0.15559999999999999</v>
      </c>
      <c r="G21" s="31">
        <f t="shared" si="0"/>
        <v>6223.9999999999991</v>
      </c>
      <c r="H21" s="32">
        <f t="shared" si="1"/>
        <v>5601.5999999999995</v>
      </c>
      <c r="I21" s="11"/>
      <c r="J21" s="7"/>
      <c r="K21" s="7"/>
      <c r="L21" s="15"/>
      <c r="M21" s="15"/>
      <c r="N21" s="6"/>
    </row>
    <row r="22" spans="1:14" s="1" customFormat="1" ht="21">
      <c r="A22" s="27" t="s">
        <v>11</v>
      </c>
      <c r="B22" s="28">
        <v>44825</v>
      </c>
      <c r="C22" s="29">
        <v>12000</v>
      </c>
      <c r="D22" s="30" t="s">
        <v>21</v>
      </c>
      <c r="E22" s="31"/>
      <c r="F22" s="37">
        <v>0.75</v>
      </c>
      <c r="G22" s="31">
        <f t="shared" si="0"/>
        <v>9000</v>
      </c>
      <c r="H22" s="32">
        <f t="shared" si="1"/>
        <v>8100</v>
      </c>
      <c r="I22" s="11"/>
      <c r="J22" s="7"/>
      <c r="K22" s="7"/>
      <c r="L22" s="15"/>
      <c r="M22" s="15"/>
      <c r="N22" s="6"/>
    </row>
    <row r="23" spans="1:14" s="1" customFormat="1" ht="21.75" customHeight="1">
      <c r="A23" s="27"/>
      <c r="B23" s="28"/>
      <c r="C23" s="29"/>
      <c r="D23" s="30"/>
      <c r="E23" s="31"/>
      <c r="F23" s="30"/>
      <c r="G23" s="31"/>
      <c r="H23" s="34">
        <f>SUM(H2:H22)</f>
        <v>164892.61000000002</v>
      </c>
      <c r="I23" s="11"/>
      <c r="J23" s="7"/>
      <c r="K23" s="7"/>
      <c r="L23" s="15"/>
      <c r="M23" s="15"/>
      <c r="N23" s="6"/>
    </row>
    <row r="24" spans="1:14" s="1" customFormat="1" ht="21.75" customHeight="1">
      <c r="A24" s="27" t="s">
        <v>47</v>
      </c>
      <c r="B24" s="28">
        <v>44805</v>
      </c>
      <c r="C24" s="29">
        <v>3000</v>
      </c>
      <c r="D24" s="30">
        <v>18.5</v>
      </c>
      <c r="E24" s="31">
        <v>55622.93</v>
      </c>
      <c r="F24" s="30">
        <v>19</v>
      </c>
      <c r="G24" s="31">
        <v>56873.75</v>
      </c>
      <c r="H24" s="32">
        <f>G24-E24</f>
        <v>1250.8199999999997</v>
      </c>
      <c r="I24" s="11"/>
      <c r="J24" s="7"/>
      <c r="K24" s="7"/>
      <c r="L24" s="15"/>
      <c r="M24" s="15"/>
      <c r="N24" s="6"/>
    </row>
    <row r="25" spans="1:14" s="1" customFormat="1" ht="21.75" customHeight="1">
      <c r="A25" s="27" t="s">
        <v>67</v>
      </c>
      <c r="B25" s="28">
        <v>44809</v>
      </c>
      <c r="C25" s="29">
        <v>60000</v>
      </c>
      <c r="D25" s="30">
        <v>1.7</v>
      </c>
      <c r="E25" s="31">
        <v>102225.92</v>
      </c>
      <c r="F25" s="30">
        <v>1.71</v>
      </c>
      <c r="G25" s="31">
        <v>102372.75</v>
      </c>
      <c r="H25" s="32">
        <f>G25-E25</f>
        <v>146.83000000000175</v>
      </c>
      <c r="I25" s="11"/>
      <c r="J25" s="7"/>
      <c r="K25" s="7"/>
      <c r="L25" s="15"/>
      <c r="M25" s="15"/>
      <c r="N25" s="6"/>
    </row>
    <row r="26" spans="1:14" s="1" customFormat="1" ht="21.75" customHeight="1">
      <c r="A26" s="27" t="s">
        <v>28</v>
      </c>
      <c r="B26" s="28">
        <v>44813</v>
      </c>
      <c r="C26" s="29">
        <v>10000</v>
      </c>
      <c r="D26" s="30">
        <v>7.85</v>
      </c>
      <c r="E26" s="31">
        <v>78673.88</v>
      </c>
      <c r="F26" s="30">
        <v>8.25</v>
      </c>
      <c r="G26" s="31">
        <v>82317.27</v>
      </c>
      <c r="H26" s="32">
        <f>G26-E26</f>
        <v>3643.3899999999994</v>
      </c>
      <c r="I26" s="11"/>
      <c r="J26" s="7"/>
      <c r="K26" s="7"/>
      <c r="L26" s="15"/>
      <c r="M26" s="15"/>
      <c r="N26" s="6"/>
    </row>
    <row r="27" spans="1:14" s="1" customFormat="1" ht="21.75" customHeight="1">
      <c r="A27" s="27" t="s">
        <v>55</v>
      </c>
      <c r="B27" s="28">
        <v>44816</v>
      </c>
      <c r="C27" s="29">
        <v>7500</v>
      </c>
      <c r="D27" s="30">
        <v>14</v>
      </c>
      <c r="E27" s="31">
        <v>105232.56</v>
      </c>
      <c r="F27" s="30">
        <v>14.5</v>
      </c>
      <c r="G27" s="31">
        <v>108509.13</v>
      </c>
      <c r="H27" s="32">
        <f>G27-E27</f>
        <v>3276.570000000007</v>
      </c>
      <c r="I27" s="11"/>
      <c r="J27" s="7"/>
      <c r="K27" s="7"/>
      <c r="L27" s="15"/>
      <c r="M27" s="15"/>
      <c r="N27" s="6"/>
    </row>
    <row r="28" spans="1:14" ht="21.75" customHeight="1">
      <c r="A28" s="26"/>
      <c r="B28" s="28"/>
      <c r="C28" s="29"/>
      <c r="D28" s="33"/>
      <c r="E28" s="32">
        <f>SUM(E24:E27)</f>
        <v>341755.29000000004</v>
      </c>
      <c r="F28" s="30"/>
      <c r="G28" s="32">
        <f>SUM(G24:G27)</f>
        <v>350072.9</v>
      </c>
      <c r="H28" s="43">
        <f>SUM(H24:H27)</f>
        <v>8317.6100000000079</v>
      </c>
      <c r="K28" s="7"/>
      <c r="L28" s="15"/>
      <c r="M28" s="15"/>
    </row>
    <row r="29" spans="1:14" s="1" customFormat="1" ht="21.75" customHeight="1">
      <c r="A29" s="26"/>
      <c r="B29" s="28"/>
      <c r="C29" s="29"/>
      <c r="D29" s="33"/>
      <c r="E29" s="32"/>
      <c r="F29" s="30"/>
      <c r="G29" s="32" t="s">
        <v>31</v>
      </c>
      <c r="H29" s="34">
        <f>H23+H28</f>
        <v>173210.22000000003</v>
      </c>
      <c r="I29" s="11"/>
      <c r="J29" s="7"/>
      <c r="K29" s="7"/>
      <c r="L29" s="15"/>
      <c r="M29" s="15"/>
      <c r="N29" s="6"/>
    </row>
    <row r="30" spans="1:14" ht="21.75" customHeight="1">
      <c r="A30" s="26"/>
      <c r="B30" s="28"/>
      <c r="C30" s="29"/>
      <c r="D30" s="33"/>
      <c r="E30" s="32"/>
      <c r="F30" s="30"/>
      <c r="G30" s="32" t="s">
        <v>36</v>
      </c>
      <c r="H30" s="32">
        <v>378717.68200000009</v>
      </c>
      <c r="K30" s="7"/>
      <c r="L30" s="15"/>
      <c r="M30" s="15"/>
    </row>
    <row r="31" spans="1:14" ht="21.75" customHeight="1">
      <c r="A31" s="26"/>
      <c r="B31" s="28"/>
      <c r="C31" s="29"/>
      <c r="D31" s="33"/>
      <c r="E31" s="32"/>
      <c r="F31" s="30"/>
      <c r="G31" s="32" t="s">
        <v>37</v>
      </c>
      <c r="H31" s="41">
        <f>H29+H30</f>
        <v>551927.90200000012</v>
      </c>
      <c r="K31" s="7"/>
      <c r="L31" s="15"/>
      <c r="M31" s="15"/>
    </row>
    <row r="32" spans="1:14" ht="21.75" customHeight="1">
      <c r="A32" s="26"/>
      <c r="B32" s="28"/>
      <c r="C32" s="29"/>
      <c r="D32" s="33"/>
      <c r="E32" s="32"/>
      <c r="F32" s="30"/>
      <c r="G32" s="32" t="s">
        <v>16</v>
      </c>
      <c r="H32" s="35">
        <v>468340</v>
      </c>
      <c r="K32" s="7"/>
      <c r="L32" s="15"/>
      <c r="M32" s="15"/>
    </row>
    <row r="33" spans="1:14" ht="21.75" customHeight="1">
      <c r="A33" s="26"/>
      <c r="B33" s="28"/>
      <c r="C33" s="29"/>
      <c r="D33" s="33"/>
      <c r="E33" s="32"/>
      <c r="F33" s="30"/>
      <c r="G33" s="32" t="s">
        <v>65</v>
      </c>
      <c r="H33" s="35">
        <v>35345</v>
      </c>
      <c r="K33" s="7"/>
      <c r="L33" s="15"/>
      <c r="M33" s="15"/>
    </row>
    <row r="34" spans="1:14" s="1" customFormat="1" ht="21.75" customHeight="1">
      <c r="A34" s="26"/>
      <c r="B34" s="28"/>
      <c r="C34" s="29"/>
      <c r="D34" s="33"/>
      <c r="E34" s="32"/>
      <c r="F34" s="30"/>
      <c r="G34" s="32" t="s">
        <v>18</v>
      </c>
      <c r="H34" s="41">
        <f>H32+H33</f>
        <v>503685</v>
      </c>
      <c r="I34" s="11"/>
      <c r="J34" s="7"/>
      <c r="K34" s="7"/>
      <c r="L34" s="15"/>
      <c r="M34" s="15"/>
      <c r="N34" s="6"/>
    </row>
    <row r="35" spans="1:14" s="1" customFormat="1" ht="21.75" customHeight="1">
      <c r="A35" s="5"/>
      <c r="B35" s="12"/>
      <c r="C35" s="8"/>
      <c r="D35" s="9"/>
      <c r="E35" s="7"/>
      <c r="F35" s="10"/>
      <c r="G35" s="32" t="s">
        <v>19</v>
      </c>
      <c r="H35" s="45">
        <f>H31-H34</f>
        <v>48242.902000000118</v>
      </c>
      <c r="I35" s="11"/>
      <c r="J35" s="7"/>
      <c r="K35" s="7"/>
      <c r="L35" s="15"/>
      <c r="M35" s="15"/>
      <c r="N35" s="6"/>
    </row>
    <row r="36" spans="1:14" s="1" customFormat="1" ht="21.75" customHeight="1">
      <c r="A36" s="5"/>
      <c r="B36" s="12"/>
      <c r="C36" s="8"/>
      <c r="D36" s="9"/>
      <c r="E36" s="7"/>
      <c r="F36" s="10"/>
      <c r="G36" s="38" t="s">
        <v>39</v>
      </c>
      <c r="H36" s="38">
        <v>112000</v>
      </c>
      <c r="I36" s="11"/>
      <c r="J36" s="7"/>
      <c r="K36" s="7"/>
      <c r="L36" s="15"/>
      <c r="M36" s="15"/>
      <c r="N36" s="6"/>
    </row>
    <row r="37" spans="1:14" s="1" customFormat="1" ht="21.75" customHeight="1">
      <c r="A37" s="6"/>
      <c r="B37" s="12"/>
      <c r="C37" s="8"/>
      <c r="D37" s="10"/>
      <c r="E37" s="14"/>
      <c r="F37" s="10"/>
      <c r="G37" s="38" t="s">
        <v>40</v>
      </c>
      <c r="H37" s="42">
        <f>H35+H36</f>
        <v>160242.90200000012</v>
      </c>
      <c r="I37" s="11"/>
      <c r="J37" s="7"/>
      <c r="K37" s="7"/>
      <c r="L37" s="15"/>
      <c r="M37" s="15"/>
      <c r="N37" s="6"/>
    </row>
    <row r="38" spans="1:14">
      <c r="K38" s="7"/>
      <c r="M38" s="7"/>
    </row>
    <row r="39" spans="1:14">
      <c r="M39" s="7"/>
    </row>
    <row r="40" spans="1:14">
      <c r="M40" s="7"/>
    </row>
    <row r="41" spans="1:14">
      <c r="C41" s="12"/>
      <c r="D41" s="8"/>
      <c r="E41" s="9"/>
      <c r="F41" s="7"/>
      <c r="G41" s="10"/>
      <c r="I41" s="7"/>
      <c r="J41" s="11"/>
      <c r="K41" s="7"/>
      <c r="L41" s="6"/>
      <c r="M41" s="7"/>
    </row>
  </sheetData>
  <sheetProtection selectLockedCells="1" selectUnlockedCells="1"/>
  <sortState xmlns:xlrd2="http://schemas.microsoft.com/office/spreadsheetml/2017/richdata2" ref="A2:N22">
    <sortCondition ref="B2:B22"/>
    <sortCondition ref="A2:A22"/>
  </sortState>
  <pageMargins left="0.75" right="0.75" top="1" bottom="1" header="0.51180555555555551" footer="0.51180555555555551"/>
  <pageSetup paperSize="9" firstPageNumber="0" orientation="portrait" horizontalDpi="300" verticalDpi="300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3B3FB-8409-48F5-A2B7-3BA9D395158E}">
  <dimension ref="A1:N21"/>
  <sheetViews>
    <sheetView workbookViewId="0">
      <pane ySplit="1" topLeftCell="A5" activePane="bottomLeft" state="frozen"/>
      <selection pane="bottomLeft" activeCell="H11" sqref="H11"/>
    </sheetView>
  </sheetViews>
  <sheetFormatPr defaultColWidth="8.5703125" defaultRowHeight="13.9"/>
  <cols>
    <col min="1" max="1" width="12.42578125" style="5" customWidth="1"/>
    <col min="2" max="2" width="11.42578125" style="18" customWidth="1"/>
    <col min="3" max="3" width="8.42578125" style="8" customWidth="1"/>
    <col min="4" max="4" width="13" style="9" bestFit="1" customWidth="1"/>
    <col min="5" max="5" width="14.7109375" style="7" customWidth="1"/>
    <col min="6" max="6" width="13" style="10" bestFit="1" customWidth="1"/>
    <col min="7" max="7" width="14.7109375" style="7" customWidth="1"/>
    <col min="8" max="8" width="13.7109375" style="7" bestFit="1" customWidth="1"/>
    <col min="9" max="9" width="10.42578125" style="11" bestFit="1" customWidth="1"/>
    <col min="10" max="10" width="12.42578125" style="7" customWidth="1"/>
    <col min="11" max="11" width="13" style="6" customWidth="1"/>
    <col min="12" max="12" width="12.42578125" style="7" customWidth="1"/>
    <col min="13" max="13" width="12.85546875" style="6" customWidth="1"/>
    <col min="14" max="14" width="8.7109375" style="6" bestFit="1" customWidth="1"/>
    <col min="15" max="16384" width="8.5703125" style="6"/>
  </cols>
  <sheetData>
    <row r="1" spans="1:14" s="1" customFormat="1" ht="21">
      <c r="A1" s="20" t="s">
        <v>0</v>
      </c>
      <c r="B1" s="21" t="s">
        <v>1</v>
      </c>
      <c r="C1" s="22" t="s">
        <v>2</v>
      </c>
      <c r="D1" s="23" t="s">
        <v>3</v>
      </c>
      <c r="E1" s="24" t="s">
        <v>4</v>
      </c>
      <c r="F1" s="25" t="s">
        <v>5</v>
      </c>
      <c r="G1" s="24" t="s">
        <v>6</v>
      </c>
      <c r="H1" s="26" t="s">
        <v>7</v>
      </c>
      <c r="I1" s="3"/>
      <c r="J1" s="5"/>
      <c r="K1" s="6"/>
      <c r="L1" s="6"/>
      <c r="M1" s="6"/>
      <c r="N1" s="6"/>
    </row>
    <row r="2" spans="1:14" s="1" customFormat="1" ht="21">
      <c r="A2" s="27" t="s">
        <v>35</v>
      </c>
      <c r="B2" s="28">
        <v>44846</v>
      </c>
      <c r="C2" s="29">
        <v>4500</v>
      </c>
      <c r="D2" s="30" t="s">
        <v>21</v>
      </c>
      <c r="E2" s="31"/>
      <c r="F2" s="37">
        <v>1.3</v>
      </c>
      <c r="G2" s="31">
        <f>C2*F2</f>
        <v>5850</v>
      </c>
      <c r="H2" s="32">
        <f>G2*0.9</f>
        <v>5265</v>
      </c>
      <c r="I2" s="11"/>
      <c r="J2" s="7"/>
      <c r="K2" s="7"/>
      <c r="L2" s="15"/>
      <c r="M2" s="15"/>
      <c r="N2" s="6"/>
    </row>
    <row r="3" spans="1:14" s="1" customFormat="1" ht="21.75" customHeight="1">
      <c r="A3" s="27"/>
      <c r="B3" s="28"/>
      <c r="C3" s="29"/>
      <c r="D3" s="30"/>
      <c r="E3" s="31"/>
      <c r="F3" s="30"/>
      <c r="G3" s="31"/>
      <c r="H3" s="34">
        <f>SUM(H2:H2)</f>
        <v>5265</v>
      </c>
      <c r="I3" s="11"/>
      <c r="J3" s="7"/>
      <c r="K3" s="7"/>
      <c r="L3" s="15"/>
      <c r="M3" s="15"/>
      <c r="N3" s="6"/>
    </row>
    <row r="4" spans="1:14" s="1" customFormat="1" ht="21.75" customHeight="1">
      <c r="A4" s="27" t="s">
        <v>68</v>
      </c>
      <c r="B4" s="28">
        <v>44840</v>
      </c>
      <c r="C4" s="29">
        <v>4500</v>
      </c>
      <c r="D4" s="30">
        <v>37</v>
      </c>
      <c r="E4" s="31">
        <v>166868.79</v>
      </c>
      <c r="F4" s="30">
        <v>34.75</v>
      </c>
      <c r="G4" s="31">
        <v>156028.64000000001</v>
      </c>
      <c r="H4" s="40">
        <f>G4-E4</f>
        <v>-10840.149999999994</v>
      </c>
      <c r="I4" s="11"/>
      <c r="J4" s="7"/>
      <c r="K4" s="7"/>
      <c r="L4" s="15"/>
      <c r="M4" s="15"/>
      <c r="N4" s="6"/>
    </row>
    <row r="5" spans="1:14" s="1" customFormat="1" ht="21.75" customHeight="1">
      <c r="A5" s="27" t="s">
        <v>49</v>
      </c>
      <c r="B5" s="28">
        <v>44853</v>
      </c>
      <c r="C5" s="29">
        <v>3000</v>
      </c>
      <c r="D5" s="30">
        <v>27.75</v>
      </c>
      <c r="E5" s="31">
        <v>83434.39</v>
      </c>
      <c r="F5" s="30">
        <v>29.25</v>
      </c>
      <c r="G5" s="31">
        <v>87555.65</v>
      </c>
      <c r="H5" s="40">
        <f>G5-E5</f>
        <v>4121.2599999999948</v>
      </c>
      <c r="I5" s="11"/>
      <c r="J5" s="7"/>
      <c r="K5" s="7"/>
      <c r="L5" s="15"/>
      <c r="M5" s="15"/>
      <c r="N5" s="6"/>
    </row>
    <row r="6" spans="1:14" s="1" customFormat="1" ht="21.75" customHeight="1">
      <c r="A6" s="27" t="s">
        <v>47</v>
      </c>
      <c r="B6" s="28">
        <v>44860</v>
      </c>
      <c r="C6" s="29">
        <v>3000</v>
      </c>
      <c r="D6" s="30">
        <v>20.5</v>
      </c>
      <c r="E6" s="31">
        <v>61636.22</v>
      </c>
      <c r="F6" s="30">
        <v>18.399999999999999</v>
      </c>
      <c r="G6" s="31">
        <v>55077.74</v>
      </c>
      <c r="H6" s="40">
        <f>G6-E6</f>
        <v>-6558.4800000000032</v>
      </c>
      <c r="I6" s="11"/>
      <c r="J6" s="7"/>
      <c r="K6" s="7"/>
      <c r="L6" s="15"/>
      <c r="M6" s="15"/>
      <c r="N6" s="6"/>
    </row>
    <row r="7" spans="1:14" s="1" customFormat="1" ht="21.75" customHeight="1">
      <c r="A7" s="27" t="s">
        <v>11</v>
      </c>
      <c r="B7" s="28">
        <v>44865</v>
      </c>
      <c r="C7" s="29">
        <v>3000</v>
      </c>
      <c r="D7" s="30">
        <v>51.25</v>
      </c>
      <c r="E7" s="31">
        <v>154090.54</v>
      </c>
      <c r="F7" s="30">
        <v>43.5</v>
      </c>
      <c r="G7" s="31">
        <v>130210.95</v>
      </c>
      <c r="H7" s="40">
        <f>G7-E7</f>
        <v>-23879.590000000011</v>
      </c>
      <c r="I7" s="11"/>
      <c r="J7" s="7"/>
      <c r="K7" s="7"/>
      <c r="L7" s="15"/>
      <c r="M7" s="15"/>
      <c r="N7" s="6"/>
    </row>
    <row r="8" spans="1:14" ht="21.75" customHeight="1">
      <c r="A8" s="26"/>
      <c r="B8" s="28"/>
      <c r="C8" s="29"/>
      <c r="D8" s="33"/>
      <c r="E8" s="32">
        <f>SUM(E4:E7)</f>
        <v>466029.94000000006</v>
      </c>
      <c r="F8" s="30"/>
      <c r="G8" s="32">
        <f>SUM(G4:G7)</f>
        <v>428872.98000000004</v>
      </c>
      <c r="H8" s="40">
        <f>SUM(H4:H7)</f>
        <v>-37156.960000000014</v>
      </c>
      <c r="K8" s="7"/>
      <c r="L8" s="15"/>
      <c r="M8" s="15"/>
    </row>
    <row r="9" spans="1:14" s="1" customFormat="1" ht="21.75" customHeight="1">
      <c r="A9" s="26"/>
      <c r="B9" s="28"/>
      <c r="C9" s="29"/>
      <c r="D9" s="33"/>
      <c r="E9" s="32"/>
      <c r="F9" s="30"/>
      <c r="G9" s="32" t="s">
        <v>31</v>
      </c>
      <c r="H9" s="34">
        <f>H3+H8</f>
        <v>-31891.960000000014</v>
      </c>
      <c r="I9" s="11"/>
      <c r="J9" s="7"/>
      <c r="K9" s="7"/>
      <c r="L9" s="15"/>
      <c r="M9" s="15"/>
      <c r="N9" s="6"/>
    </row>
    <row r="10" spans="1:14" ht="21.75" customHeight="1">
      <c r="A10" s="26"/>
      <c r="B10" s="28"/>
      <c r="C10" s="29"/>
      <c r="D10" s="33"/>
      <c r="E10" s="32"/>
      <c r="F10" s="30"/>
      <c r="G10" s="32" t="s">
        <v>36</v>
      </c>
      <c r="H10" s="32">
        <v>551927.90200000012</v>
      </c>
      <c r="K10" s="7"/>
      <c r="L10" s="15"/>
      <c r="M10" s="15"/>
    </row>
    <row r="11" spans="1:14" ht="21.75" customHeight="1">
      <c r="A11" s="26"/>
      <c r="B11" s="28"/>
      <c r="C11" s="29"/>
      <c r="D11" s="33"/>
      <c r="E11" s="32"/>
      <c r="F11" s="30"/>
      <c r="G11" s="32" t="s">
        <v>37</v>
      </c>
      <c r="H11" s="41">
        <f>H9+H10</f>
        <v>520035.9420000001</v>
      </c>
      <c r="K11" s="7"/>
      <c r="L11" s="15"/>
      <c r="M11" s="15"/>
    </row>
    <row r="12" spans="1:14" ht="21.75" customHeight="1">
      <c r="A12" s="26"/>
      <c r="B12" s="28"/>
      <c r="C12" s="29"/>
      <c r="D12" s="33"/>
      <c r="E12" s="32"/>
      <c r="F12" s="30"/>
      <c r="G12" s="32" t="s">
        <v>16</v>
      </c>
      <c r="H12" s="35">
        <v>503685</v>
      </c>
      <c r="K12" s="7"/>
      <c r="L12" s="15"/>
      <c r="M12" s="15"/>
    </row>
    <row r="13" spans="1:14" ht="21.75" customHeight="1">
      <c r="A13" s="26"/>
      <c r="B13" s="28"/>
      <c r="C13" s="29"/>
      <c r="D13" s="33"/>
      <c r="E13" s="32"/>
      <c r="F13" s="30"/>
      <c r="G13" s="32" t="s">
        <v>69</v>
      </c>
      <c r="H13" s="35">
        <v>71130</v>
      </c>
      <c r="K13" s="7"/>
      <c r="L13" s="15"/>
      <c r="M13" s="15"/>
    </row>
    <row r="14" spans="1:14" s="1" customFormat="1" ht="21.75" customHeight="1">
      <c r="A14" s="26"/>
      <c r="B14" s="28"/>
      <c r="C14" s="29"/>
      <c r="D14" s="33"/>
      <c r="E14" s="32"/>
      <c r="F14" s="30"/>
      <c r="G14" s="32" t="s">
        <v>18</v>
      </c>
      <c r="H14" s="41">
        <f>H12+H13</f>
        <v>574815</v>
      </c>
      <c r="I14" s="11"/>
      <c r="J14" s="7"/>
      <c r="K14" s="7"/>
      <c r="L14" s="15"/>
      <c r="M14" s="15"/>
      <c r="N14" s="6"/>
    </row>
    <row r="15" spans="1:14" s="1" customFormat="1" ht="21.75" customHeight="1">
      <c r="A15" s="5"/>
      <c r="B15" s="12"/>
      <c r="C15" s="8"/>
      <c r="D15" s="9"/>
      <c r="E15" s="7"/>
      <c r="F15" s="10"/>
      <c r="G15" s="32" t="s">
        <v>19</v>
      </c>
      <c r="H15" s="45">
        <f>H11-H14</f>
        <v>-54779.057999999903</v>
      </c>
      <c r="I15" s="11"/>
      <c r="J15" s="7"/>
      <c r="K15" s="7"/>
      <c r="L15" s="15"/>
      <c r="M15" s="15"/>
      <c r="N15" s="6"/>
    </row>
    <row r="16" spans="1:14" s="1" customFormat="1" ht="21.75" customHeight="1">
      <c r="A16" s="5"/>
      <c r="B16" s="12"/>
      <c r="C16" s="8"/>
      <c r="D16" s="9"/>
      <c r="E16" s="7"/>
      <c r="F16" s="10"/>
      <c r="G16" s="38" t="s">
        <v>39</v>
      </c>
      <c r="H16" s="38">
        <v>112000</v>
      </c>
      <c r="I16" s="11"/>
      <c r="J16" s="7"/>
      <c r="K16" s="7"/>
      <c r="L16" s="15"/>
      <c r="M16" s="15"/>
      <c r="N16" s="6"/>
    </row>
    <row r="17" spans="1:14" s="1" customFormat="1" ht="21.75" customHeight="1">
      <c r="A17" s="6"/>
      <c r="B17" s="12"/>
      <c r="C17" s="8"/>
      <c r="D17" s="10"/>
      <c r="E17" s="14"/>
      <c r="F17" s="10"/>
      <c r="G17" s="38" t="s">
        <v>40</v>
      </c>
      <c r="H17" s="42">
        <f>H15+H16</f>
        <v>57220.942000000097</v>
      </c>
      <c r="I17" s="11"/>
      <c r="J17" s="7"/>
      <c r="K17" s="7"/>
      <c r="L17" s="15"/>
      <c r="M17" s="15"/>
      <c r="N17" s="6"/>
    </row>
    <row r="18" spans="1:14">
      <c r="K18" s="7"/>
      <c r="M18" s="7"/>
    </row>
    <row r="19" spans="1:14">
      <c r="M19" s="7"/>
    </row>
    <row r="20" spans="1:14">
      <c r="M20" s="7"/>
    </row>
    <row r="21" spans="1:14">
      <c r="C21" s="12"/>
      <c r="D21" s="8"/>
      <c r="E21" s="9"/>
      <c r="F21" s="7"/>
      <c r="G21" s="10"/>
      <c r="I21" s="7"/>
      <c r="J21" s="11"/>
      <c r="K21" s="7"/>
      <c r="L21" s="6"/>
      <c r="M21" s="7"/>
    </row>
  </sheetData>
  <sheetProtection selectLockedCells="1" selectUnlockedCells="1"/>
  <pageMargins left="0.75" right="0.75" top="1" bottom="1" header="0.51180555555555551" footer="0.51180555555555551"/>
  <pageSetup paperSize="9" firstPageNumber="0" orientation="portrait" horizontalDpi="300" verticalDpi="300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C98757-5F3D-4FA1-98E2-779A87752594}">
  <dimension ref="A1:N25"/>
  <sheetViews>
    <sheetView workbookViewId="0">
      <pane ySplit="1" topLeftCell="A9" activePane="bottomLeft" state="frozen"/>
      <selection pane="bottomLeft" activeCell="H15" sqref="H15"/>
    </sheetView>
  </sheetViews>
  <sheetFormatPr defaultColWidth="8.5703125" defaultRowHeight="13.9"/>
  <cols>
    <col min="1" max="1" width="12.42578125" style="5" customWidth="1"/>
    <col min="2" max="2" width="11.42578125" style="18" customWidth="1"/>
    <col min="3" max="3" width="8.42578125" style="8" customWidth="1"/>
    <col min="4" max="4" width="13" style="9" bestFit="1" customWidth="1"/>
    <col min="5" max="5" width="14.7109375" style="7" customWidth="1"/>
    <col min="6" max="6" width="13" style="10" bestFit="1" customWidth="1"/>
    <col min="7" max="7" width="14.7109375" style="7" customWidth="1"/>
    <col min="8" max="8" width="13.42578125" style="7" bestFit="1" customWidth="1"/>
    <col min="9" max="9" width="10.42578125" style="11" bestFit="1" customWidth="1"/>
    <col min="10" max="10" width="12.42578125" style="7" customWidth="1"/>
    <col min="11" max="11" width="13" style="6" customWidth="1"/>
    <col min="12" max="12" width="12.42578125" style="7" customWidth="1"/>
    <col min="13" max="13" width="12.85546875" style="6" customWidth="1"/>
    <col min="14" max="14" width="8.7109375" style="6" bestFit="1" customWidth="1"/>
    <col min="15" max="16384" width="8.5703125" style="6"/>
  </cols>
  <sheetData>
    <row r="1" spans="1:14" s="1" customFormat="1" ht="21">
      <c r="A1" s="20" t="s">
        <v>0</v>
      </c>
      <c r="B1" s="21" t="s">
        <v>1</v>
      </c>
      <c r="C1" s="22" t="s">
        <v>2</v>
      </c>
      <c r="D1" s="23" t="s">
        <v>3</v>
      </c>
      <c r="E1" s="24" t="s">
        <v>4</v>
      </c>
      <c r="F1" s="25" t="s">
        <v>5</v>
      </c>
      <c r="G1" s="24" t="s">
        <v>6</v>
      </c>
      <c r="H1" s="26" t="s">
        <v>7</v>
      </c>
      <c r="I1" s="3"/>
      <c r="J1" s="5"/>
      <c r="K1" s="6"/>
      <c r="L1" s="6"/>
      <c r="M1" s="6"/>
      <c r="N1" s="6"/>
    </row>
    <row r="2" spans="1:14" s="1" customFormat="1" ht="21">
      <c r="A2" s="27" t="s">
        <v>35</v>
      </c>
      <c r="B2" s="28">
        <v>44846</v>
      </c>
      <c r="C2" s="29">
        <v>0</v>
      </c>
      <c r="D2" s="30" t="s">
        <v>21</v>
      </c>
      <c r="E2" s="31"/>
      <c r="F2" s="37">
        <v>1.3</v>
      </c>
      <c r="G2" s="31">
        <f>C2*F2</f>
        <v>0</v>
      </c>
      <c r="H2" s="32">
        <f>G2*0.9</f>
        <v>0</v>
      </c>
      <c r="I2" s="11"/>
      <c r="J2" s="7"/>
      <c r="K2" s="7"/>
      <c r="L2" s="15"/>
      <c r="M2" s="15"/>
      <c r="N2" s="6"/>
    </row>
    <row r="3" spans="1:14" s="1" customFormat="1" ht="21.75" customHeight="1">
      <c r="A3" s="27"/>
      <c r="B3" s="28"/>
      <c r="C3" s="29"/>
      <c r="D3" s="30"/>
      <c r="E3" s="31"/>
      <c r="F3" s="30"/>
      <c r="G3" s="31"/>
      <c r="H3" s="34">
        <f>SUM(H2:H2)</f>
        <v>0</v>
      </c>
      <c r="I3" s="11"/>
      <c r="J3" s="7"/>
      <c r="K3" s="7"/>
      <c r="L3" s="15"/>
      <c r="M3" s="15"/>
      <c r="N3" s="6"/>
    </row>
    <row r="4" spans="1:14" s="1" customFormat="1" ht="21.75" customHeight="1">
      <c r="A4" s="27" t="s">
        <v>12</v>
      </c>
      <c r="B4" s="28">
        <v>44866</v>
      </c>
      <c r="C4" s="29">
        <v>2500</v>
      </c>
      <c r="D4" s="30">
        <v>25.75</v>
      </c>
      <c r="E4" s="31">
        <v>64517.59</v>
      </c>
      <c r="F4" s="30">
        <v>19.2</v>
      </c>
      <c r="G4" s="31">
        <v>47893.68</v>
      </c>
      <c r="H4" s="32">
        <f t="shared" ref="H4:H11" si="0">G4-E4</f>
        <v>-16623.909999999996</v>
      </c>
      <c r="I4" s="11"/>
      <c r="J4" s="7"/>
      <c r="K4" s="7"/>
      <c r="L4" s="15"/>
      <c r="M4" s="15"/>
      <c r="N4" s="6"/>
    </row>
    <row r="5" spans="1:14" s="1" customFormat="1" ht="21.75" customHeight="1">
      <c r="A5" s="27" t="s">
        <v>15</v>
      </c>
      <c r="B5" s="28">
        <v>44866</v>
      </c>
      <c r="C5" s="29">
        <v>1000</v>
      </c>
      <c r="D5" s="30">
        <v>57.5</v>
      </c>
      <c r="E5" s="31">
        <v>57627.360000000001</v>
      </c>
      <c r="F5" s="30">
        <v>44.25</v>
      </c>
      <c r="G5" s="31">
        <v>44151.99</v>
      </c>
      <c r="H5" s="32">
        <f t="shared" si="0"/>
        <v>-13475.370000000003</v>
      </c>
      <c r="I5" s="11"/>
      <c r="J5" s="7"/>
      <c r="K5" s="7"/>
      <c r="L5" s="15"/>
      <c r="M5" s="15"/>
      <c r="N5" s="6"/>
    </row>
    <row r="6" spans="1:14" s="1" customFormat="1" ht="21.75" customHeight="1">
      <c r="A6" s="27" t="s">
        <v>42</v>
      </c>
      <c r="B6" s="28">
        <v>44867</v>
      </c>
      <c r="C6" s="29">
        <v>3000</v>
      </c>
      <c r="D6" s="30">
        <v>24.5</v>
      </c>
      <c r="E6" s="31">
        <v>73662.8</v>
      </c>
      <c r="F6" s="30">
        <v>16.100000000000001</v>
      </c>
      <c r="G6" s="31">
        <v>48193.02</v>
      </c>
      <c r="H6" s="32">
        <f t="shared" si="0"/>
        <v>-25469.780000000006</v>
      </c>
      <c r="I6" s="11"/>
      <c r="J6" s="7"/>
      <c r="K6" s="7"/>
      <c r="L6" s="15"/>
      <c r="M6" s="15"/>
      <c r="N6" s="6"/>
    </row>
    <row r="7" spans="1:14" s="1" customFormat="1" ht="21.75" customHeight="1">
      <c r="A7" s="27" t="s">
        <v>59</v>
      </c>
      <c r="B7" s="28">
        <v>44872</v>
      </c>
      <c r="C7" s="29">
        <v>300</v>
      </c>
      <c r="D7" s="30">
        <v>384</v>
      </c>
      <c r="E7" s="31">
        <v>115455.15</v>
      </c>
      <c r="F7" s="30">
        <v>340</v>
      </c>
      <c r="G7" s="31">
        <v>101774.08</v>
      </c>
      <c r="H7" s="32">
        <f t="shared" si="0"/>
        <v>-13681.069999999992</v>
      </c>
      <c r="I7" s="11"/>
      <c r="J7" s="7"/>
      <c r="K7" s="7"/>
      <c r="L7" s="15"/>
      <c r="M7" s="15"/>
      <c r="N7" s="6"/>
    </row>
    <row r="8" spans="1:14" s="1" customFormat="1" ht="21.75" customHeight="1">
      <c r="A8" s="27" t="s">
        <v>66</v>
      </c>
      <c r="B8" s="28">
        <v>44873</v>
      </c>
      <c r="C8" s="29">
        <v>15000</v>
      </c>
      <c r="D8" s="30">
        <v>6.7</v>
      </c>
      <c r="E8" s="31">
        <v>100722.6</v>
      </c>
      <c r="F8" s="30">
        <v>6.15</v>
      </c>
      <c r="G8" s="31">
        <v>92045.67</v>
      </c>
      <c r="H8" s="32">
        <f t="shared" si="0"/>
        <v>-8676.9300000000076</v>
      </c>
      <c r="I8" s="11"/>
      <c r="J8" s="7"/>
      <c r="K8" s="7"/>
      <c r="L8" s="15"/>
      <c r="M8" s="15"/>
      <c r="N8" s="6"/>
    </row>
    <row r="9" spans="1:14" s="1" customFormat="1" ht="21.75" customHeight="1">
      <c r="A9" s="27" t="s">
        <v>70</v>
      </c>
      <c r="B9" s="28">
        <v>44880</v>
      </c>
      <c r="C9" s="29">
        <v>2400</v>
      </c>
      <c r="D9" s="30">
        <v>20.25</v>
      </c>
      <c r="E9" s="31">
        <v>48707.64</v>
      </c>
      <c r="F9" s="30">
        <v>13.7</v>
      </c>
      <c r="G9" s="31">
        <v>32807.18</v>
      </c>
      <c r="H9" s="32">
        <f t="shared" si="0"/>
        <v>-15900.46</v>
      </c>
      <c r="I9" s="11"/>
      <c r="J9" s="7"/>
      <c r="K9" s="7"/>
      <c r="L9" s="15"/>
      <c r="M9" s="15"/>
      <c r="N9" s="6"/>
    </row>
    <row r="10" spans="1:14" s="1" customFormat="1" ht="21.75" customHeight="1">
      <c r="A10" s="27" t="s">
        <v>70</v>
      </c>
      <c r="B10" s="28">
        <v>44886</v>
      </c>
      <c r="C10" s="29">
        <v>2400</v>
      </c>
      <c r="D10" s="30">
        <v>20.25</v>
      </c>
      <c r="E10" s="31">
        <v>48707.64</v>
      </c>
      <c r="F10" s="30">
        <v>14.2</v>
      </c>
      <c r="G10" s="31">
        <v>34004.51</v>
      </c>
      <c r="H10" s="32">
        <f t="shared" si="0"/>
        <v>-14703.129999999997</v>
      </c>
      <c r="I10" s="11"/>
      <c r="J10" s="7"/>
      <c r="K10" s="7"/>
      <c r="L10" s="15"/>
      <c r="M10" s="15"/>
      <c r="N10" s="6"/>
    </row>
    <row r="11" spans="1:14" s="1" customFormat="1" ht="21.75" customHeight="1">
      <c r="A11" s="27" t="s">
        <v>71</v>
      </c>
      <c r="B11" s="28">
        <v>44887</v>
      </c>
      <c r="C11" s="29">
        <v>500</v>
      </c>
      <c r="D11" s="30">
        <v>210</v>
      </c>
      <c r="E11" s="31">
        <v>105232.56</v>
      </c>
      <c r="F11" s="30">
        <v>220</v>
      </c>
      <c r="G11" s="31">
        <v>109756.36</v>
      </c>
      <c r="H11" s="32">
        <f t="shared" si="0"/>
        <v>4523.8000000000029</v>
      </c>
      <c r="I11" s="11"/>
      <c r="J11" s="7"/>
      <c r="K11" s="7"/>
      <c r="L11" s="15"/>
      <c r="M11" s="15"/>
      <c r="N11" s="6"/>
    </row>
    <row r="12" spans="1:14" ht="21.75" customHeight="1">
      <c r="A12" s="26"/>
      <c r="B12" s="28"/>
      <c r="C12" s="29"/>
      <c r="D12" s="33"/>
      <c r="E12" s="32">
        <f>SUM(E4:E11)</f>
        <v>614633.34000000008</v>
      </c>
      <c r="F12" s="30"/>
      <c r="G12" s="32">
        <f t="shared" ref="G12:H12" si="1">SUM(G4:G11)</f>
        <v>510626.49</v>
      </c>
      <c r="H12" s="32">
        <f t="shared" si="1"/>
        <v>-104006.85000000002</v>
      </c>
      <c r="K12" s="7"/>
      <c r="L12" s="15"/>
      <c r="M12" s="15"/>
    </row>
    <row r="13" spans="1:14" s="1" customFormat="1" ht="21.75" customHeight="1">
      <c r="A13" s="26"/>
      <c r="B13" s="28"/>
      <c r="C13" s="29"/>
      <c r="D13" s="33"/>
      <c r="E13" s="32"/>
      <c r="F13" s="30"/>
      <c r="G13" s="32" t="s">
        <v>31</v>
      </c>
      <c r="H13" s="43">
        <f>H3+H12</f>
        <v>-104006.85000000002</v>
      </c>
      <c r="I13" s="11"/>
      <c r="J13" s="7"/>
      <c r="K13" s="7"/>
      <c r="L13" s="15"/>
      <c r="M13" s="15"/>
      <c r="N13" s="6"/>
    </row>
    <row r="14" spans="1:14" ht="21.75" customHeight="1">
      <c r="A14" s="26"/>
      <c r="B14" s="28"/>
      <c r="C14" s="29"/>
      <c r="D14" s="33"/>
      <c r="E14" s="32"/>
      <c r="F14" s="30"/>
      <c r="G14" s="32" t="s">
        <v>36</v>
      </c>
      <c r="H14" s="32">
        <v>520035.9420000001</v>
      </c>
      <c r="K14" s="7"/>
      <c r="L14" s="15"/>
      <c r="M14" s="15"/>
    </row>
    <row r="15" spans="1:14" ht="21.75" customHeight="1">
      <c r="A15" s="26"/>
      <c r="B15" s="28"/>
      <c r="C15" s="29"/>
      <c r="D15" s="33"/>
      <c r="E15" s="32"/>
      <c r="F15" s="30"/>
      <c r="G15" s="32" t="s">
        <v>37</v>
      </c>
      <c r="H15" s="41">
        <f>H13+H14</f>
        <v>416029.09200000006</v>
      </c>
      <c r="K15" s="7"/>
      <c r="L15" s="15"/>
      <c r="M15" s="15"/>
    </row>
    <row r="16" spans="1:14" ht="21.75" customHeight="1">
      <c r="A16" s="26"/>
      <c r="B16" s="28"/>
      <c r="C16" s="29"/>
      <c r="D16" s="33"/>
      <c r="E16" s="32"/>
      <c r="F16" s="30"/>
      <c r="G16" s="32" t="s">
        <v>16</v>
      </c>
      <c r="H16" s="35">
        <v>574815</v>
      </c>
      <c r="K16" s="7"/>
      <c r="L16" s="15"/>
      <c r="M16" s="15"/>
    </row>
    <row r="17" spans="1:14" ht="21.75" customHeight="1">
      <c r="A17" s="26"/>
      <c r="B17" s="28"/>
      <c r="C17" s="29"/>
      <c r="D17" s="33"/>
      <c r="E17" s="32"/>
      <c r="F17" s="30"/>
      <c r="G17" s="32" t="s">
        <v>72</v>
      </c>
      <c r="H17" s="35">
        <v>37950</v>
      </c>
      <c r="K17" s="7"/>
      <c r="L17" s="15"/>
      <c r="M17" s="15"/>
    </row>
    <row r="18" spans="1:14" s="1" customFormat="1" ht="21.75" customHeight="1">
      <c r="A18" s="26"/>
      <c r="B18" s="28"/>
      <c r="C18" s="29"/>
      <c r="D18" s="33"/>
      <c r="E18" s="32"/>
      <c r="F18" s="30"/>
      <c r="G18" s="32" t="s">
        <v>18</v>
      </c>
      <c r="H18" s="41">
        <f>H16+H17</f>
        <v>612765</v>
      </c>
      <c r="I18" s="11"/>
      <c r="J18" s="7"/>
      <c r="K18" s="7"/>
      <c r="L18" s="15"/>
      <c r="M18" s="15"/>
      <c r="N18" s="6"/>
    </row>
    <row r="19" spans="1:14" s="1" customFormat="1" ht="21.75" customHeight="1">
      <c r="A19" s="5"/>
      <c r="B19" s="12"/>
      <c r="C19" s="8"/>
      <c r="D19" s="9"/>
      <c r="E19" s="7"/>
      <c r="F19" s="10"/>
      <c r="G19" s="32" t="s">
        <v>19</v>
      </c>
      <c r="H19" s="45">
        <f>H15-H18</f>
        <v>-196735.90799999994</v>
      </c>
      <c r="I19" s="11"/>
      <c r="J19" s="7"/>
      <c r="K19" s="7"/>
      <c r="L19" s="15"/>
      <c r="M19" s="15"/>
      <c r="N19" s="6"/>
    </row>
    <row r="20" spans="1:14" s="1" customFormat="1" ht="21.75" customHeight="1">
      <c r="A20" s="5"/>
      <c r="B20" s="12"/>
      <c r="C20" s="8"/>
      <c r="D20" s="9"/>
      <c r="E20" s="7"/>
      <c r="F20" s="10"/>
      <c r="G20" s="38" t="s">
        <v>39</v>
      </c>
      <c r="H20" s="38">
        <v>112000</v>
      </c>
      <c r="I20" s="11"/>
      <c r="J20" s="7"/>
      <c r="K20" s="7"/>
      <c r="L20" s="15"/>
      <c r="M20" s="15"/>
      <c r="N20" s="6"/>
    </row>
    <row r="21" spans="1:14" s="1" customFormat="1" ht="21.75" customHeight="1">
      <c r="A21" s="6"/>
      <c r="B21" s="12"/>
      <c r="C21" s="8"/>
      <c r="D21" s="10"/>
      <c r="E21" s="14"/>
      <c r="F21" s="10"/>
      <c r="G21" s="38" t="s">
        <v>40</v>
      </c>
      <c r="H21" s="42">
        <f>H19+H20</f>
        <v>-84735.907999999938</v>
      </c>
      <c r="I21" s="11"/>
      <c r="J21" s="7"/>
      <c r="K21" s="7"/>
      <c r="L21" s="15"/>
      <c r="M21" s="15"/>
      <c r="N21" s="6"/>
    </row>
    <row r="22" spans="1:14">
      <c r="K22" s="7"/>
      <c r="M22" s="7"/>
    </row>
    <row r="23" spans="1:14">
      <c r="M23" s="7"/>
    </row>
    <row r="24" spans="1:14">
      <c r="M24" s="7"/>
    </row>
    <row r="25" spans="1:14">
      <c r="C25" s="12"/>
      <c r="D25" s="8"/>
      <c r="E25" s="9"/>
      <c r="F25" s="7"/>
      <c r="G25" s="10"/>
      <c r="I25" s="7"/>
      <c r="J25" s="11"/>
      <c r="K25" s="7"/>
      <c r="L25" s="6"/>
      <c r="M25" s="7"/>
    </row>
  </sheetData>
  <sheetProtection selectLockedCells="1" selectUnlockedCells="1"/>
  <pageMargins left="0.75" right="0.75" top="1" bottom="1" header="0.51180555555555551" footer="0.51180555555555551"/>
  <pageSetup paperSize="9" firstPageNumber="0" orientation="portrait" horizontalDpi="300" verticalDpi="300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BD29C-D904-43CE-A7C2-0CB7DA792816}">
  <dimension ref="A1:N32"/>
  <sheetViews>
    <sheetView workbookViewId="0">
      <pane ySplit="1" topLeftCell="D17" activePane="bottomLeft" state="frozen"/>
      <selection pane="bottomLeft" activeCell="H28" sqref="H28"/>
    </sheetView>
  </sheetViews>
  <sheetFormatPr defaultColWidth="8.5703125" defaultRowHeight="13.9"/>
  <cols>
    <col min="1" max="1" width="12.42578125" style="5" customWidth="1"/>
    <col min="2" max="2" width="12.5703125" style="18" bestFit="1" customWidth="1"/>
    <col min="3" max="3" width="8.42578125" style="8" customWidth="1"/>
    <col min="4" max="4" width="13" style="9" bestFit="1" customWidth="1"/>
    <col min="5" max="5" width="14.7109375" style="7" customWidth="1"/>
    <col min="6" max="6" width="13" style="10" bestFit="1" customWidth="1"/>
    <col min="7" max="7" width="14.7109375" style="7" customWidth="1"/>
    <col min="8" max="8" width="13.42578125" style="7" bestFit="1" customWidth="1"/>
    <col min="9" max="9" width="10.42578125" style="11" bestFit="1" customWidth="1"/>
    <col min="10" max="10" width="12.42578125" style="7" customWidth="1"/>
    <col min="11" max="11" width="13" style="6" customWidth="1"/>
    <col min="12" max="12" width="12.42578125" style="7" customWidth="1"/>
    <col min="13" max="13" width="12.85546875" style="6" customWidth="1"/>
    <col min="14" max="14" width="8.7109375" style="6" bestFit="1" customWidth="1"/>
    <col min="15" max="16384" width="8.5703125" style="6"/>
  </cols>
  <sheetData>
    <row r="1" spans="1:14" s="1" customFormat="1" ht="21">
      <c r="A1" s="20" t="s">
        <v>0</v>
      </c>
      <c r="B1" s="21" t="s">
        <v>1</v>
      </c>
      <c r="C1" s="22" t="s">
        <v>2</v>
      </c>
      <c r="D1" s="23" t="s">
        <v>3</v>
      </c>
      <c r="E1" s="24" t="s">
        <v>4</v>
      </c>
      <c r="F1" s="25" t="s">
        <v>5</v>
      </c>
      <c r="G1" s="24" t="s">
        <v>6</v>
      </c>
      <c r="H1" s="26" t="s">
        <v>7</v>
      </c>
      <c r="I1" s="3"/>
      <c r="J1" s="5"/>
      <c r="K1" s="6"/>
      <c r="L1" s="6"/>
      <c r="M1" s="6"/>
      <c r="N1" s="6"/>
    </row>
    <row r="2" spans="1:14" s="1" customFormat="1" ht="21">
      <c r="A2" s="27" t="s">
        <v>27</v>
      </c>
      <c r="B2" s="28">
        <v>44897</v>
      </c>
      <c r="C2" s="29">
        <v>20000</v>
      </c>
      <c r="D2" s="30" t="s">
        <v>21</v>
      </c>
      <c r="E2" s="31"/>
      <c r="F2" s="37">
        <v>0.3</v>
      </c>
      <c r="G2" s="31">
        <f t="shared" ref="G2:G11" si="0">C2*F2</f>
        <v>6000</v>
      </c>
      <c r="H2" s="32">
        <f>G2*0.9</f>
        <v>5400</v>
      </c>
      <c r="I2" s="11"/>
      <c r="J2" s="7"/>
      <c r="K2" s="7"/>
      <c r="L2" s="15"/>
      <c r="M2" s="15"/>
      <c r="N2" s="6"/>
    </row>
    <row r="3" spans="1:14" s="1" customFormat="1" ht="21">
      <c r="A3" s="27" t="s">
        <v>22</v>
      </c>
      <c r="B3" s="28">
        <v>44901</v>
      </c>
      <c r="C3" s="29">
        <v>60000</v>
      </c>
      <c r="D3" s="30" t="s">
        <v>21</v>
      </c>
      <c r="E3" s="31"/>
      <c r="F3" s="37">
        <v>2.5000000000000001E-2</v>
      </c>
      <c r="G3" s="31">
        <f t="shared" si="0"/>
        <v>1500</v>
      </c>
      <c r="H3" s="32">
        <f>G3*0.9</f>
        <v>1350</v>
      </c>
      <c r="I3" s="11"/>
      <c r="J3" s="7"/>
      <c r="K3" s="7"/>
      <c r="L3" s="15"/>
      <c r="M3" s="15"/>
      <c r="N3" s="6"/>
    </row>
    <row r="4" spans="1:14" s="1" customFormat="1" ht="21">
      <c r="A4" s="27" t="s">
        <v>25</v>
      </c>
      <c r="B4" s="28">
        <v>44901</v>
      </c>
      <c r="C4" s="29">
        <v>40000</v>
      </c>
      <c r="D4" s="30" t="s">
        <v>21</v>
      </c>
      <c r="E4" s="31"/>
      <c r="F4" s="37">
        <v>0.26</v>
      </c>
      <c r="G4" s="31">
        <f t="shared" si="0"/>
        <v>10400</v>
      </c>
      <c r="H4" s="32">
        <f>G4</f>
        <v>10400</v>
      </c>
      <c r="I4" s="11"/>
      <c r="J4" s="7"/>
      <c r="K4" s="7"/>
      <c r="L4" s="15"/>
      <c r="M4" s="15"/>
      <c r="N4" s="6"/>
    </row>
    <row r="5" spans="1:14" s="1" customFormat="1" ht="21">
      <c r="A5" s="27" t="s">
        <v>28</v>
      </c>
      <c r="B5" s="28">
        <v>44903</v>
      </c>
      <c r="C5" s="29">
        <v>130000</v>
      </c>
      <c r="D5" s="30" t="s">
        <v>21</v>
      </c>
      <c r="E5" s="31"/>
      <c r="F5" s="37">
        <v>0.23</v>
      </c>
      <c r="G5" s="31">
        <f t="shared" si="0"/>
        <v>29900</v>
      </c>
      <c r="H5" s="32">
        <f>G5</f>
        <v>29900</v>
      </c>
      <c r="I5" s="11"/>
      <c r="J5" s="7"/>
      <c r="K5" s="7"/>
      <c r="L5" s="15"/>
      <c r="M5" s="15"/>
      <c r="N5" s="6"/>
    </row>
    <row r="6" spans="1:14" s="1" customFormat="1" ht="21">
      <c r="A6" s="27" t="s">
        <v>49</v>
      </c>
      <c r="B6" s="28">
        <v>44904</v>
      </c>
      <c r="C6" s="29">
        <v>24000</v>
      </c>
      <c r="D6" s="30" t="s">
        <v>21</v>
      </c>
      <c r="E6" s="31"/>
      <c r="F6" s="37">
        <v>2.25</v>
      </c>
      <c r="G6" s="31">
        <f t="shared" si="0"/>
        <v>54000</v>
      </c>
      <c r="H6" s="32">
        <v>49800</v>
      </c>
      <c r="I6" s="11"/>
      <c r="J6" s="7"/>
      <c r="K6" s="7"/>
      <c r="L6" s="15"/>
      <c r="M6" s="15"/>
      <c r="N6" s="6"/>
    </row>
    <row r="7" spans="1:14" s="1" customFormat="1" ht="21">
      <c r="A7" s="27" t="s">
        <v>30</v>
      </c>
      <c r="B7" s="28">
        <v>44908</v>
      </c>
      <c r="C7" s="29">
        <v>30000</v>
      </c>
      <c r="D7" s="30" t="s">
        <v>21</v>
      </c>
      <c r="E7" s="31"/>
      <c r="F7" s="37">
        <v>0.25530000000000003</v>
      </c>
      <c r="G7" s="31">
        <f t="shared" si="0"/>
        <v>7659.0000000000009</v>
      </c>
      <c r="H7" s="32">
        <f>G7*0.9</f>
        <v>6893.1000000000013</v>
      </c>
      <c r="I7" s="11"/>
      <c r="J7" s="7"/>
      <c r="K7" s="7"/>
      <c r="L7" s="15"/>
      <c r="M7" s="15"/>
      <c r="N7" s="6"/>
    </row>
    <row r="8" spans="1:14" s="1" customFormat="1" ht="21">
      <c r="A8" s="27" t="s">
        <v>14</v>
      </c>
      <c r="B8" s="28">
        <v>44910</v>
      </c>
      <c r="C8" s="29">
        <v>40000</v>
      </c>
      <c r="D8" s="30" t="s">
        <v>21</v>
      </c>
      <c r="E8" s="31"/>
      <c r="F8" s="37">
        <v>0.18940000000000001</v>
      </c>
      <c r="G8" s="31">
        <f t="shared" si="0"/>
        <v>7576.0000000000009</v>
      </c>
      <c r="H8" s="32">
        <f>G8*0.9</f>
        <v>6818.4000000000005</v>
      </c>
      <c r="I8" s="11"/>
      <c r="J8" s="7"/>
      <c r="K8" s="7"/>
      <c r="L8" s="15"/>
      <c r="M8" s="15"/>
      <c r="N8" s="6"/>
    </row>
    <row r="9" spans="1:14" s="1" customFormat="1" ht="21">
      <c r="A9" s="27" t="s">
        <v>48</v>
      </c>
      <c r="B9" s="28">
        <v>44910</v>
      </c>
      <c r="C9" s="29">
        <v>2400</v>
      </c>
      <c r="D9" s="30" t="s">
        <v>21</v>
      </c>
      <c r="E9" s="31"/>
      <c r="F9" s="37">
        <v>0.4</v>
      </c>
      <c r="G9" s="31">
        <f t="shared" si="0"/>
        <v>960</v>
      </c>
      <c r="H9" s="32">
        <f>G9*0.9</f>
        <v>864</v>
      </c>
      <c r="I9" s="11"/>
      <c r="J9" s="7"/>
      <c r="K9" s="7"/>
      <c r="L9" s="15"/>
      <c r="M9" s="15"/>
      <c r="N9" s="6"/>
    </row>
    <row r="10" spans="1:14" s="1" customFormat="1" ht="21">
      <c r="A10" s="27" t="s">
        <v>26</v>
      </c>
      <c r="B10" s="28">
        <v>44918</v>
      </c>
      <c r="C10" s="29">
        <v>20000</v>
      </c>
      <c r="D10" s="30" t="s">
        <v>21</v>
      </c>
      <c r="E10" s="31"/>
      <c r="F10" s="37">
        <v>0.19109999999999999</v>
      </c>
      <c r="G10" s="31">
        <f t="shared" si="0"/>
        <v>3822</v>
      </c>
      <c r="H10" s="32">
        <f>G10*0.9</f>
        <v>3439.8</v>
      </c>
      <c r="I10" s="11"/>
      <c r="J10" s="7"/>
      <c r="K10" s="7"/>
      <c r="L10" s="15"/>
      <c r="M10" s="15"/>
      <c r="N10" s="6"/>
    </row>
    <row r="11" spans="1:14" s="1" customFormat="1" ht="21">
      <c r="A11" s="27" t="s">
        <v>29</v>
      </c>
      <c r="B11" s="28">
        <v>44923</v>
      </c>
      <c r="C11" s="29">
        <v>10000</v>
      </c>
      <c r="D11" s="30" t="s">
        <v>21</v>
      </c>
      <c r="E11" s="31"/>
      <c r="F11" s="37">
        <v>0.1003</v>
      </c>
      <c r="G11" s="31">
        <f t="shared" si="0"/>
        <v>1003</v>
      </c>
      <c r="H11" s="32">
        <f>G11</f>
        <v>1003</v>
      </c>
      <c r="I11" s="11"/>
      <c r="J11" s="7"/>
      <c r="K11" s="7"/>
      <c r="L11" s="15"/>
      <c r="M11" s="15"/>
      <c r="N11" s="6"/>
    </row>
    <row r="12" spans="1:14" s="1" customFormat="1" ht="21.75" customHeight="1">
      <c r="A12" s="27"/>
      <c r="B12" s="28"/>
      <c r="C12" s="29"/>
      <c r="D12" s="30"/>
      <c r="E12" s="31"/>
      <c r="F12" s="30"/>
      <c r="G12" s="31"/>
      <c r="H12" s="34">
        <f>SUM(H2:H11)</f>
        <v>115868.3</v>
      </c>
      <c r="I12" s="11"/>
      <c r="J12" s="7"/>
      <c r="K12" s="7"/>
      <c r="L12" s="15"/>
      <c r="M12" s="15"/>
      <c r="N12" s="6"/>
    </row>
    <row r="13" spans="1:14" s="1" customFormat="1" ht="21.75" customHeight="1">
      <c r="A13" s="27" t="s">
        <v>10</v>
      </c>
      <c r="B13" s="28">
        <v>44915</v>
      </c>
      <c r="C13" s="29">
        <v>3600</v>
      </c>
      <c r="D13" s="30">
        <v>28</v>
      </c>
      <c r="E13" s="31">
        <v>101023.27</v>
      </c>
      <c r="F13" s="30">
        <v>30</v>
      </c>
      <c r="G13" s="31">
        <v>107760.79</v>
      </c>
      <c r="H13" s="32">
        <f t="shared" ref="H13:H18" si="1">G13-E13</f>
        <v>6737.5199999999895</v>
      </c>
      <c r="I13" s="11"/>
      <c r="J13" s="7"/>
      <c r="K13" s="7"/>
      <c r="L13" s="15"/>
      <c r="M13" s="15"/>
      <c r="N13" s="6"/>
    </row>
    <row r="14" spans="1:14" s="1" customFormat="1" ht="21.75" customHeight="1">
      <c r="A14" s="27" t="s">
        <v>70</v>
      </c>
      <c r="B14" s="28">
        <v>44918</v>
      </c>
      <c r="C14" s="29">
        <v>2400</v>
      </c>
      <c r="D14" s="30">
        <v>20.25</v>
      </c>
      <c r="E14" s="31">
        <v>48707.64</v>
      </c>
      <c r="F14" s="30">
        <v>14.6</v>
      </c>
      <c r="G14" s="31">
        <v>34962.39</v>
      </c>
      <c r="H14" s="32">
        <f t="shared" si="1"/>
        <v>-13745.25</v>
      </c>
      <c r="I14" s="11"/>
      <c r="J14" s="7"/>
      <c r="K14" s="7"/>
      <c r="L14" s="15"/>
      <c r="M14" s="15"/>
      <c r="N14" s="6"/>
    </row>
    <row r="15" spans="1:14" s="1" customFormat="1" ht="21.75" customHeight="1">
      <c r="A15" s="27" t="s">
        <v>12</v>
      </c>
      <c r="B15" s="28">
        <v>44922</v>
      </c>
      <c r="C15" s="29">
        <v>2500</v>
      </c>
      <c r="D15" s="30">
        <v>29.5</v>
      </c>
      <c r="E15" s="31">
        <v>73913.350000000006</v>
      </c>
      <c r="F15" s="30">
        <v>19.7</v>
      </c>
      <c r="G15" s="31">
        <v>49140.91</v>
      </c>
      <c r="H15" s="32">
        <f t="shared" si="1"/>
        <v>-24772.440000000002</v>
      </c>
      <c r="I15" s="11"/>
      <c r="J15" s="7"/>
      <c r="K15" s="7"/>
      <c r="L15" s="15"/>
      <c r="M15" s="15"/>
      <c r="N15" s="6"/>
    </row>
    <row r="16" spans="1:14" s="1" customFormat="1" ht="21.75" customHeight="1">
      <c r="A16" s="27" t="s">
        <v>12</v>
      </c>
      <c r="B16" s="28">
        <v>44923</v>
      </c>
      <c r="C16" s="29">
        <v>2500</v>
      </c>
      <c r="D16" s="30">
        <v>29.5</v>
      </c>
      <c r="E16" s="31">
        <v>73913.350000000006</v>
      </c>
      <c r="F16" s="30">
        <v>20.3</v>
      </c>
      <c r="G16" s="31">
        <v>50637.599999999999</v>
      </c>
      <c r="H16" s="32">
        <f t="shared" si="1"/>
        <v>-23275.750000000007</v>
      </c>
      <c r="I16" s="11"/>
      <c r="J16" s="7"/>
      <c r="K16" s="7"/>
      <c r="L16" s="15"/>
      <c r="M16" s="15"/>
      <c r="N16" s="6"/>
    </row>
    <row r="17" spans="1:14" s="1" customFormat="1" ht="21.75" customHeight="1">
      <c r="A17" s="27" t="s">
        <v>43</v>
      </c>
      <c r="B17" s="28">
        <v>44923</v>
      </c>
      <c r="C17" s="29">
        <v>12000</v>
      </c>
      <c r="D17" s="30">
        <v>9</v>
      </c>
      <c r="E17" s="31">
        <v>108239.21</v>
      </c>
      <c r="F17" s="30">
        <v>7.75</v>
      </c>
      <c r="G17" s="31">
        <v>92794.01</v>
      </c>
      <c r="H17" s="32">
        <f t="shared" si="1"/>
        <v>-15445.200000000012</v>
      </c>
      <c r="I17" s="11"/>
      <c r="J17" s="7"/>
      <c r="K17" s="7"/>
      <c r="L17" s="15"/>
      <c r="M17" s="15"/>
      <c r="N17" s="6"/>
    </row>
    <row r="18" spans="1:14" s="1" customFormat="1" ht="21.75" customHeight="1">
      <c r="A18" s="27" t="s">
        <v>42</v>
      </c>
      <c r="B18" s="28">
        <v>44925</v>
      </c>
      <c r="C18" s="29">
        <v>3000</v>
      </c>
      <c r="D18" s="30">
        <v>17</v>
      </c>
      <c r="E18" s="31">
        <v>51112.959999999999</v>
      </c>
      <c r="F18" s="30">
        <v>16.5</v>
      </c>
      <c r="G18" s="31">
        <v>49390.36</v>
      </c>
      <c r="H18" s="32">
        <f t="shared" si="1"/>
        <v>-1722.5999999999985</v>
      </c>
      <c r="I18" s="11"/>
      <c r="J18" s="7"/>
      <c r="K18" s="7"/>
      <c r="L18" s="15"/>
      <c r="M18" s="15"/>
      <c r="N18" s="6"/>
    </row>
    <row r="19" spans="1:14" ht="21.75" customHeight="1">
      <c r="A19" s="26"/>
      <c r="B19" s="28"/>
      <c r="C19" s="29"/>
      <c r="D19" s="33"/>
      <c r="E19" s="32">
        <f>SUM(E13:E18)</f>
        <v>456909.78</v>
      </c>
      <c r="F19" s="30"/>
      <c r="G19" s="32">
        <f>SUM(G13:G18)</f>
        <v>384686.06</v>
      </c>
      <c r="H19" s="40">
        <f>SUM(H13:H18)</f>
        <v>-72223.72000000003</v>
      </c>
      <c r="K19" s="7"/>
      <c r="L19" s="15"/>
      <c r="M19" s="15"/>
    </row>
    <row r="20" spans="1:14" s="1" customFormat="1" ht="21.75" customHeight="1">
      <c r="A20" s="26"/>
      <c r="B20" s="28"/>
      <c r="C20" s="29"/>
      <c r="D20" s="33"/>
      <c r="E20" s="32"/>
      <c r="F20" s="30"/>
      <c r="G20" s="32" t="s">
        <v>31</v>
      </c>
      <c r="H20" s="34">
        <f>H12+H19</f>
        <v>43644.579999999973</v>
      </c>
      <c r="I20" s="11"/>
      <c r="J20" s="7"/>
      <c r="K20" s="7"/>
      <c r="L20" s="15"/>
      <c r="M20" s="15"/>
      <c r="N20" s="6"/>
    </row>
    <row r="21" spans="1:14" ht="21.75" customHeight="1">
      <c r="A21" s="26"/>
      <c r="B21" s="28"/>
      <c r="C21" s="29"/>
      <c r="D21" s="33"/>
      <c r="E21" s="32"/>
      <c r="F21" s="30"/>
      <c r="G21" s="32" t="s">
        <v>36</v>
      </c>
      <c r="H21" s="32">
        <v>416029.09200000006</v>
      </c>
      <c r="K21" s="7"/>
      <c r="L21" s="15"/>
      <c r="M21" s="15"/>
    </row>
    <row r="22" spans="1:14" ht="21.75" customHeight="1">
      <c r="A22" s="26"/>
      <c r="B22" s="28"/>
      <c r="C22" s="29"/>
      <c r="D22" s="33"/>
      <c r="E22" s="32"/>
      <c r="F22" s="30"/>
      <c r="G22" s="32" t="s">
        <v>37</v>
      </c>
      <c r="H22" s="41">
        <f>H20+H21</f>
        <v>459673.67200000002</v>
      </c>
      <c r="K22" s="7"/>
      <c r="L22" s="15"/>
      <c r="M22" s="15"/>
    </row>
    <row r="23" spans="1:14" ht="21.75" customHeight="1">
      <c r="A23" s="26"/>
      <c r="B23" s="28"/>
      <c r="C23" s="29"/>
      <c r="D23" s="33"/>
      <c r="E23" s="32"/>
      <c r="F23" s="30"/>
      <c r="G23" s="32" t="s">
        <v>16</v>
      </c>
      <c r="H23" s="35">
        <v>612765</v>
      </c>
      <c r="K23" s="7"/>
      <c r="L23" s="15"/>
      <c r="M23" s="15"/>
    </row>
    <row r="24" spans="1:14" ht="21.75" customHeight="1">
      <c r="A24" s="26"/>
      <c r="B24" s="28"/>
      <c r="C24" s="29"/>
      <c r="D24" s="33"/>
      <c r="E24" s="32"/>
      <c r="F24" s="30"/>
      <c r="G24" s="32" t="s">
        <v>73</v>
      </c>
      <c r="H24" s="35">
        <v>29530</v>
      </c>
      <c r="K24" s="7"/>
      <c r="L24" s="15"/>
      <c r="M24" s="15"/>
    </row>
    <row r="25" spans="1:14" s="1" customFormat="1" ht="21.75" customHeight="1">
      <c r="A25" s="26"/>
      <c r="B25" s="28"/>
      <c r="C25" s="29"/>
      <c r="D25" s="33"/>
      <c r="E25" s="32"/>
      <c r="F25" s="30"/>
      <c r="G25" s="32" t="s">
        <v>18</v>
      </c>
      <c r="H25" s="41">
        <f>H23+H24</f>
        <v>642295</v>
      </c>
      <c r="I25" s="11"/>
      <c r="J25" s="7"/>
      <c r="K25" s="7"/>
      <c r="L25" s="15"/>
      <c r="M25" s="15"/>
      <c r="N25" s="6"/>
    </row>
    <row r="26" spans="1:14" s="1" customFormat="1" ht="21.75" customHeight="1">
      <c r="A26" s="5"/>
      <c r="B26" s="12"/>
      <c r="C26" s="8"/>
      <c r="D26" s="9"/>
      <c r="E26" s="7"/>
      <c r="F26" s="10"/>
      <c r="G26" s="32" t="s">
        <v>19</v>
      </c>
      <c r="H26" s="36">
        <f>H22-H25</f>
        <v>-182621.32799999998</v>
      </c>
      <c r="I26" s="11"/>
      <c r="J26" s="7"/>
      <c r="K26" s="7"/>
      <c r="L26" s="15"/>
      <c r="M26" s="15"/>
      <c r="N26" s="6"/>
    </row>
    <row r="27" spans="1:14" s="1" customFormat="1" ht="21.75" customHeight="1">
      <c r="A27" s="5"/>
      <c r="B27" s="12"/>
      <c r="C27" s="8"/>
      <c r="D27" s="9"/>
      <c r="E27" s="7"/>
      <c r="F27" s="10"/>
      <c r="G27" s="38" t="s">
        <v>39</v>
      </c>
      <c r="H27" s="38">
        <v>112000</v>
      </c>
      <c r="I27" s="11"/>
      <c r="J27" s="7"/>
      <c r="K27" s="7"/>
      <c r="L27" s="15"/>
      <c r="M27" s="15"/>
      <c r="N27" s="6"/>
    </row>
    <row r="28" spans="1:14" s="1" customFormat="1" ht="21.75" customHeight="1">
      <c r="A28" s="6"/>
      <c r="B28" s="12"/>
      <c r="C28" s="8"/>
      <c r="D28" s="10"/>
      <c r="E28" s="14"/>
      <c r="F28" s="10"/>
      <c r="G28" s="38" t="s">
        <v>40</v>
      </c>
      <c r="H28" s="48">
        <f>H26+H27</f>
        <v>-70621.32799999998</v>
      </c>
      <c r="I28" s="11"/>
      <c r="J28" s="7"/>
      <c r="K28" s="7"/>
      <c r="L28" s="15"/>
      <c r="M28" s="15"/>
      <c r="N28" s="6"/>
    </row>
    <row r="29" spans="1:14">
      <c r="K29" s="7"/>
      <c r="M29" s="7"/>
    </row>
    <row r="30" spans="1:14">
      <c r="M30" s="7"/>
    </row>
    <row r="31" spans="1:14">
      <c r="M31" s="7"/>
    </row>
    <row r="32" spans="1:14">
      <c r="C32" s="12"/>
      <c r="D32" s="8"/>
      <c r="E32" s="9"/>
      <c r="F32" s="7"/>
      <c r="G32" s="10"/>
      <c r="I32" s="7"/>
      <c r="J32" s="11"/>
      <c r="K32" s="7"/>
      <c r="L32" s="6"/>
      <c r="M32" s="7"/>
    </row>
  </sheetData>
  <sheetProtection selectLockedCells="1" selectUnlockedCells="1"/>
  <sortState xmlns:xlrd2="http://schemas.microsoft.com/office/spreadsheetml/2017/richdata2" ref="A2:H11">
    <sortCondition ref="B2:B11"/>
    <sortCondition ref="A2:A11"/>
  </sortState>
  <pageMargins left="0.75" right="0.75" top="1" bottom="1" header="0.51180555555555551" footer="0.51180555555555551"/>
  <pageSetup paperSize="9" firstPageNumber="0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74D68-3DFE-4CE9-AFD6-DD45A9A60264}">
  <dimension ref="A1:L17"/>
  <sheetViews>
    <sheetView workbookViewId="0">
      <selection activeCell="H12" sqref="H12"/>
    </sheetView>
  </sheetViews>
  <sheetFormatPr defaultColWidth="8.5703125" defaultRowHeight="12.75"/>
  <cols>
    <col min="1" max="1" width="8.140625" style="5" bestFit="1" customWidth="1"/>
    <col min="2" max="2" width="11.42578125" style="12" customWidth="1"/>
    <col min="3" max="3" width="8.42578125" style="8" customWidth="1"/>
    <col min="4" max="4" width="7.28515625" style="9" customWidth="1"/>
    <col min="5" max="5" width="14.7109375" style="7" customWidth="1"/>
    <col min="6" max="6" width="7.28515625" style="10" customWidth="1"/>
    <col min="7" max="7" width="14.7109375" style="7" customWidth="1"/>
    <col min="8" max="8" width="12.85546875" style="7" customWidth="1"/>
    <col min="9" max="9" width="8.28515625" style="11" customWidth="1"/>
    <col min="10" max="10" width="12.42578125" style="7" customWidth="1"/>
    <col min="11" max="11" width="13" style="6" customWidth="1"/>
    <col min="12" max="12" width="12.42578125" style="7" customWidth="1"/>
    <col min="13" max="13" width="12.85546875" style="6" customWidth="1"/>
    <col min="14" max="14" width="10.5703125" style="6" bestFit="1" customWidth="1"/>
    <col min="15" max="15" width="10" style="6" bestFit="1" customWidth="1"/>
    <col min="16" max="16384" width="8.5703125" style="6"/>
  </cols>
  <sheetData>
    <row r="1" spans="1:12" s="1" customFormat="1" ht="15" customHeight="1">
      <c r="A1" s="20" t="s">
        <v>0</v>
      </c>
      <c r="B1" s="21" t="s">
        <v>1</v>
      </c>
      <c r="C1" s="22" t="s">
        <v>2</v>
      </c>
      <c r="D1" s="23" t="s">
        <v>3</v>
      </c>
      <c r="E1" s="24" t="s">
        <v>4</v>
      </c>
      <c r="F1" s="25" t="s">
        <v>5</v>
      </c>
      <c r="G1" s="24" t="s">
        <v>6</v>
      </c>
      <c r="H1" s="26" t="s">
        <v>7</v>
      </c>
      <c r="I1" s="16"/>
      <c r="J1" s="16"/>
      <c r="K1" s="5"/>
    </row>
    <row r="2" spans="1:12" s="1" customFormat="1" ht="15" customHeight="1">
      <c r="A2" s="27" t="s">
        <v>20</v>
      </c>
      <c r="B2" s="28">
        <v>44607</v>
      </c>
      <c r="C2" s="29">
        <v>0</v>
      </c>
      <c r="D2" s="30" t="s">
        <v>21</v>
      </c>
      <c r="E2" s="31" t="s">
        <v>21</v>
      </c>
      <c r="F2" s="30">
        <v>0.1719</v>
      </c>
      <c r="G2" s="31">
        <f>C2*F2</f>
        <v>0</v>
      </c>
      <c r="H2" s="32">
        <f>G2*0.9</f>
        <v>0</v>
      </c>
      <c r="I2" s="15"/>
      <c r="J2" s="15"/>
      <c r="K2" s="6"/>
    </row>
    <row r="3" spans="1:12" s="1" customFormat="1" ht="15" customHeight="1">
      <c r="A3" s="27"/>
      <c r="B3" s="28"/>
      <c r="C3" s="29"/>
      <c r="D3" s="30"/>
      <c r="E3" s="31"/>
      <c r="F3" s="30"/>
      <c r="G3" s="31"/>
      <c r="H3" s="32"/>
      <c r="I3" s="15"/>
      <c r="J3" s="15"/>
      <c r="K3" s="6"/>
    </row>
    <row r="4" spans="1:12" s="1" customFormat="1" ht="15" customHeight="1">
      <c r="A4" s="27" t="s">
        <v>15</v>
      </c>
      <c r="B4" s="28">
        <v>44958</v>
      </c>
      <c r="C4" s="29">
        <v>1000</v>
      </c>
      <c r="D4" s="30">
        <v>62.75</v>
      </c>
      <c r="E4" s="31">
        <v>62888.98</v>
      </c>
      <c r="F4" s="30">
        <v>56</v>
      </c>
      <c r="G4" s="31">
        <v>55875.97</v>
      </c>
      <c r="H4" s="32">
        <f t="shared" ref="H4:H8" si="0">G4-E4</f>
        <v>-7013.010000000002</v>
      </c>
      <c r="I4" s="15"/>
      <c r="J4" s="15"/>
      <c r="K4" s="6"/>
    </row>
    <row r="5" spans="1:12" s="1" customFormat="1" ht="15" customHeight="1">
      <c r="A5" s="27" t="s">
        <v>15</v>
      </c>
      <c r="B5" s="28">
        <v>44965</v>
      </c>
      <c r="C5" s="29">
        <v>1000</v>
      </c>
      <c r="D5" s="30">
        <v>64.25</v>
      </c>
      <c r="E5" s="31">
        <v>64392.31</v>
      </c>
      <c r="F5" s="30">
        <v>54.5</v>
      </c>
      <c r="G5" s="31">
        <v>54379.28</v>
      </c>
      <c r="H5" s="32">
        <f t="shared" si="0"/>
        <v>-10013.029999999999</v>
      </c>
      <c r="I5" s="15"/>
      <c r="J5" s="15"/>
      <c r="K5" s="6"/>
    </row>
    <row r="6" spans="1:12" s="1" customFormat="1" ht="15" customHeight="1">
      <c r="A6" s="27" t="s">
        <v>15</v>
      </c>
      <c r="B6" s="28">
        <v>44965</v>
      </c>
      <c r="C6" s="29">
        <v>1000</v>
      </c>
      <c r="D6" s="30">
        <v>58</v>
      </c>
      <c r="E6" s="31">
        <v>58128.46</v>
      </c>
      <c r="F6" s="30">
        <v>54.5</v>
      </c>
      <c r="G6" s="31">
        <v>54379.28</v>
      </c>
      <c r="H6" s="32">
        <f t="shared" si="0"/>
        <v>-3749.1800000000003</v>
      </c>
      <c r="I6" s="15"/>
      <c r="J6" s="15"/>
      <c r="K6" s="6"/>
    </row>
    <row r="7" spans="1:12" s="1" customFormat="1" ht="15" customHeight="1">
      <c r="A7" s="27" t="s">
        <v>22</v>
      </c>
      <c r="B7" s="28">
        <v>44965</v>
      </c>
      <c r="C7" s="29">
        <v>60000</v>
      </c>
      <c r="D7" s="30">
        <v>2.96</v>
      </c>
      <c r="E7" s="31">
        <v>177993.36</v>
      </c>
      <c r="F7" s="30">
        <v>2.86</v>
      </c>
      <c r="G7" s="31">
        <v>171219.93</v>
      </c>
      <c r="H7" s="32">
        <f t="shared" si="0"/>
        <v>-6773.429999999993</v>
      </c>
      <c r="I7" s="15"/>
      <c r="J7" s="15"/>
      <c r="K7" s="6"/>
    </row>
    <row r="8" spans="1:12" s="1" customFormat="1" ht="15" customHeight="1">
      <c r="A8" s="27" t="s">
        <v>12</v>
      </c>
      <c r="B8" s="28">
        <v>44965</v>
      </c>
      <c r="C8" s="29">
        <v>2500</v>
      </c>
      <c r="D8" s="30">
        <v>37.75</v>
      </c>
      <c r="E8" s="31">
        <v>94584.04</v>
      </c>
      <c r="F8" s="30">
        <v>24.1</v>
      </c>
      <c r="G8" s="31">
        <v>60116.55</v>
      </c>
      <c r="H8" s="32">
        <f t="shared" si="0"/>
        <v>-34467.489999999991</v>
      </c>
      <c r="I8" s="15"/>
      <c r="J8" s="15"/>
      <c r="K8" s="6"/>
    </row>
    <row r="9" spans="1:12" s="1" customFormat="1" ht="15" customHeight="1">
      <c r="A9" s="27" t="s">
        <v>23</v>
      </c>
      <c r="B9" s="28">
        <v>44970</v>
      </c>
      <c r="C9" s="29">
        <v>1200</v>
      </c>
      <c r="D9" s="30">
        <v>171</v>
      </c>
      <c r="E9" s="31">
        <v>205654.49</v>
      </c>
      <c r="F9" s="30">
        <v>158.5</v>
      </c>
      <c r="G9" s="31">
        <v>189778.73</v>
      </c>
      <c r="H9" s="32">
        <f t="shared" ref="H9" si="1">G9-E9</f>
        <v>-15875.75999999998</v>
      </c>
      <c r="I9" s="15"/>
      <c r="J9" s="15"/>
      <c r="K9" s="6"/>
    </row>
    <row r="10" spans="1:12" ht="15" customHeight="1">
      <c r="A10" s="26"/>
      <c r="B10" s="28"/>
      <c r="C10" s="29"/>
      <c r="D10" s="33"/>
      <c r="E10" s="32">
        <f>SUM(E4:E9)</f>
        <v>663641.6399999999</v>
      </c>
      <c r="F10" s="30"/>
      <c r="G10" s="32">
        <f>SUM(G4:G9)</f>
        <v>585749.74</v>
      </c>
      <c r="H10" s="34">
        <f>SUM(H4:H9)</f>
        <v>-77891.899999999965</v>
      </c>
      <c r="I10" s="15"/>
      <c r="J10" s="15"/>
      <c r="K10" s="15"/>
      <c r="L10" s="6"/>
    </row>
    <row r="11" spans="1:12" ht="15" customHeight="1">
      <c r="A11" s="26"/>
      <c r="B11" s="28"/>
      <c r="C11" s="29"/>
      <c r="D11" s="33"/>
      <c r="E11" s="32"/>
      <c r="F11" s="30"/>
      <c r="G11" s="32"/>
      <c r="H11" s="32">
        <v>-81338.25999999998</v>
      </c>
      <c r="I11" s="15"/>
      <c r="J11" s="15"/>
      <c r="L11" s="6"/>
    </row>
    <row r="12" spans="1:12" ht="15" customHeight="1">
      <c r="A12" s="26"/>
      <c r="B12" s="28"/>
      <c r="C12" s="29"/>
      <c r="D12" s="33"/>
      <c r="E12" s="32"/>
      <c r="F12" s="30"/>
      <c r="G12" s="32"/>
      <c r="H12" s="34">
        <f>SUM(H2,H10,H11)</f>
        <v>-159230.15999999995</v>
      </c>
      <c r="I12" s="15"/>
      <c r="J12" s="15"/>
      <c r="L12" s="6"/>
    </row>
    <row r="13" spans="1:12" ht="15" customHeight="1">
      <c r="A13" s="26"/>
      <c r="B13" s="28"/>
      <c r="C13" s="29"/>
      <c r="D13" s="33"/>
      <c r="E13" s="32"/>
      <c r="F13" s="30"/>
      <c r="G13" s="32" t="s">
        <v>16</v>
      </c>
      <c r="H13" s="35">
        <v>76110</v>
      </c>
      <c r="I13" s="15"/>
      <c r="J13" s="15"/>
      <c r="L13" s="6"/>
    </row>
    <row r="14" spans="1:12" ht="15" customHeight="1">
      <c r="A14" s="26"/>
      <c r="B14" s="28"/>
      <c r="C14" s="29"/>
      <c r="D14" s="33"/>
      <c r="E14" s="32"/>
      <c r="F14" s="30"/>
      <c r="G14" s="32" t="s">
        <v>24</v>
      </c>
      <c r="H14" s="35">
        <v>63980</v>
      </c>
      <c r="I14" s="15"/>
      <c r="J14" s="15"/>
      <c r="L14" s="6"/>
    </row>
    <row r="15" spans="1:12" ht="15" customHeight="1">
      <c r="A15" s="26"/>
      <c r="B15" s="28"/>
      <c r="C15" s="29"/>
      <c r="D15" s="33"/>
      <c r="E15" s="32"/>
      <c r="F15" s="30"/>
      <c r="G15" s="32" t="s">
        <v>18</v>
      </c>
      <c r="H15" s="32">
        <f>H13+H14</f>
        <v>140090</v>
      </c>
      <c r="I15" s="15"/>
      <c r="J15" s="15"/>
      <c r="L15" s="6"/>
    </row>
    <row r="16" spans="1:12" ht="15" customHeight="1">
      <c r="A16" s="26"/>
      <c r="B16" s="28"/>
      <c r="C16" s="29"/>
      <c r="D16" s="33"/>
      <c r="E16" s="32"/>
      <c r="F16" s="30"/>
      <c r="G16" s="32" t="s">
        <v>19</v>
      </c>
      <c r="H16" s="36">
        <f>H12-H15</f>
        <v>-299320.15999999992</v>
      </c>
      <c r="I16" s="15"/>
      <c r="J16" s="15"/>
      <c r="L16" s="6"/>
    </row>
    <row r="17" spans="2:12" ht="13.9">
      <c r="B17" s="18"/>
      <c r="H17" s="6"/>
      <c r="I17" s="15"/>
      <c r="J17" s="15"/>
      <c r="L17" s="6"/>
    </row>
  </sheetData>
  <sheetProtection selectLockedCells="1" selectUnlockedCells="1"/>
  <pageMargins left="0.75" right="0.75" top="1" bottom="1" header="0.51180555555555551" footer="0.51180555555555551"/>
  <pageSetup paperSize="9"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11ED3-C20C-4156-9EBA-059780905D86}">
  <dimension ref="A1:L21"/>
  <sheetViews>
    <sheetView workbookViewId="0">
      <selection activeCell="H12" sqref="H12"/>
    </sheetView>
  </sheetViews>
  <sheetFormatPr defaultColWidth="8.5703125" defaultRowHeight="12.75"/>
  <cols>
    <col min="1" max="1" width="8.140625" style="5" bestFit="1" customWidth="1"/>
    <col min="2" max="2" width="11.42578125" style="12" customWidth="1"/>
    <col min="3" max="3" width="8.42578125" style="8" customWidth="1"/>
    <col min="4" max="4" width="7.28515625" style="9" customWidth="1"/>
    <col min="5" max="5" width="14.7109375" style="7" customWidth="1"/>
    <col min="6" max="6" width="8.42578125" style="49" customWidth="1"/>
    <col min="7" max="7" width="14.7109375" style="7" customWidth="1"/>
    <col min="8" max="8" width="12.85546875" style="7" customWidth="1"/>
    <col min="9" max="9" width="8.28515625" style="11" customWidth="1"/>
    <col min="10" max="10" width="12.42578125" style="7" customWidth="1"/>
    <col min="11" max="11" width="13" style="6" customWidth="1"/>
    <col min="12" max="12" width="12.42578125" style="7" customWidth="1"/>
    <col min="13" max="13" width="12.85546875" style="6" customWidth="1"/>
    <col min="14" max="14" width="10.5703125" style="6" bestFit="1" customWidth="1"/>
    <col min="15" max="15" width="10" style="6" bestFit="1" customWidth="1"/>
    <col min="16" max="16384" width="8.5703125" style="6"/>
  </cols>
  <sheetData>
    <row r="1" spans="1:12" s="1" customFormat="1" ht="15" customHeight="1">
      <c r="A1" s="50" t="s">
        <v>0</v>
      </c>
      <c r="B1" s="51" t="s">
        <v>1</v>
      </c>
      <c r="C1" s="52" t="s">
        <v>2</v>
      </c>
      <c r="D1" s="53" t="s">
        <v>3</v>
      </c>
      <c r="E1" s="54" t="s">
        <v>4</v>
      </c>
      <c r="F1" s="55" t="s">
        <v>5</v>
      </c>
      <c r="G1" s="54" t="s">
        <v>6</v>
      </c>
      <c r="H1" s="56" t="s">
        <v>7</v>
      </c>
      <c r="I1" s="16"/>
      <c r="J1" s="16"/>
      <c r="K1" s="5"/>
    </row>
    <row r="2" spans="1:12" s="1" customFormat="1" ht="15" customHeight="1">
      <c r="A2" s="57" t="s">
        <v>25</v>
      </c>
      <c r="B2" s="58">
        <v>44992</v>
      </c>
      <c r="C2" s="59">
        <v>40000</v>
      </c>
      <c r="D2" s="60" t="s">
        <v>21</v>
      </c>
      <c r="E2" s="61" t="s">
        <v>21</v>
      </c>
      <c r="F2" s="62">
        <v>0.2535</v>
      </c>
      <c r="G2" s="61">
        <f>C2*F2</f>
        <v>10140</v>
      </c>
      <c r="H2" s="63">
        <f>G2*0.9</f>
        <v>9126</v>
      </c>
      <c r="I2" s="15"/>
      <c r="J2" s="15"/>
      <c r="K2" s="6"/>
    </row>
    <row r="3" spans="1:12" s="1" customFormat="1" ht="15" customHeight="1">
      <c r="A3" s="57" t="s">
        <v>26</v>
      </c>
      <c r="B3" s="58">
        <v>44995</v>
      </c>
      <c r="C3" s="59">
        <v>40000</v>
      </c>
      <c r="D3" s="60" t="s">
        <v>21</v>
      </c>
      <c r="E3" s="61" t="s">
        <v>21</v>
      </c>
      <c r="F3" s="62">
        <v>0.19800000000000001</v>
      </c>
      <c r="G3" s="61">
        <f>C3*F3</f>
        <v>7920</v>
      </c>
      <c r="H3" s="63">
        <f>G3*0.9</f>
        <v>7128</v>
      </c>
      <c r="I3" s="15"/>
      <c r="J3" s="15"/>
      <c r="K3" s="6"/>
    </row>
    <row r="4" spans="1:12" s="1" customFormat="1" ht="15" customHeight="1">
      <c r="A4" s="57" t="s">
        <v>27</v>
      </c>
      <c r="B4" s="58">
        <v>45001</v>
      </c>
      <c r="C4" s="59">
        <v>40000</v>
      </c>
      <c r="D4" s="60" t="s">
        <v>21</v>
      </c>
      <c r="E4" s="61" t="s">
        <v>21</v>
      </c>
      <c r="F4" s="62">
        <v>6.0699999999999997E-2</v>
      </c>
      <c r="G4" s="61">
        <f>C4*F4</f>
        <v>2428</v>
      </c>
      <c r="H4" s="63">
        <f>G4*0.9</f>
        <v>2185.2000000000003</v>
      </c>
      <c r="I4" s="15"/>
      <c r="J4" s="15"/>
      <c r="K4" s="6"/>
    </row>
    <row r="5" spans="1:12" s="1" customFormat="1" ht="15" customHeight="1">
      <c r="A5" s="57" t="s">
        <v>28</v>
      </c>
      <c r="B5" s="58">
        <v>45005</v>
      </c>
      <c r="C5" s="59">
        <v>130000</v>
      </c>
      <c r="D5" s="60" t="s">
        <v>21</v>
      </c>
      <c r="E5" s="61" t="s">
        <v>21</v>
      </c>
      <c r="F5" s="62">
        <v>0.23</v>
      </c>
      <c r="G5" s="61">
        <f>C5*F5</f>
        <v>29900</v>
      </c>
      <c r="H5" s="63">
        <f>G5</f>
        <v>29900</v>
      </c>
      <c r="I5" s="15"/>
      <c r="J5" s="15"/>
      <c r="K5" s="6"/>
    </row>
    <row r="6" spans="1:12" s="1" customFormat="1" ht="15" customHeight="1">
      <c r="A6" s="57" t="s">
        <v>29</v>
      </c>
      <c r="B6" s="58">
        <v>45006</v>
      </c>
      <c r="C6" s="59">
        <v>10000</v>
      </c>
      <c r="D6" s="60" t="s">
        <v>21</v>
      </c>
      <c r="E6" s="61" t="s">
        <v>21</v>
      </c>
      <c r="F6" s="62">
        <v>0.1032</v>
      </c>
      <c r="G6" s="61">
        <f>C6*F6</f>
        <v>1032</v>
      </c>
      <c r="H6" s="63">
        <f>G6</f>
        <v>1032</v>
      </c>
      <c r="I6" s="15"/>
      <c r="J6" s="15"/>
      <c r="K6" s="6"/>
    </row>
    <row r="7" spans="1:12" s="1" customFormat="1" ht="15" customHeight="1">
      <c r="A7" s="57" t="s">
        <v>30</v>
      </c>
      <c r="B7" s="58">
        <v>45009</v>
      </c>
      <c r="C7" s="59">
        <v>30000</v>
      </c>
      <c r="D7" s="60" t="s">
        <v>21</v>
      </c>
      <c r="E7" s="61" t="s">
        <v>21</v>
      </c>
      <c r="F7" s="62">
        <v>0.1265</v>
      </c>
      <c r="G7" s="61">
        <f>C7*F7</f>
        <v>3795</v>
      </c>
      <c r="H7" s="63">
        <f>G7*0.9</f>
        <v>3415.5</v>
      </c>
      <c r="I7" s="15"/>
      <c r="J7" s="15"/>
      <c r="K7" s="6"/>
    </row>
    <row r="8" spans="1:12" s="1" customFormat="1" ht="15" customHeight="1">
      <c r="A8" s="57" t="s">
        <v>14</v>
      </c>
      <c r="B8" s="58">
        <v>45015</v>
      </c>
      <c r="C8" s="59">
        <v>50000</v>
      </c>
      <c r="D8" s="60" t="s">
        <v>21</v>
      </c>
      <c r="E8" s="61" t="s">
        <v>21</v>
      </c>
      <c r="F8" s="62">
        <v>0.12180000000000001</v>
      </c>
      <c r="G8" s="61">
        <f>C8*F8</f>
        <v>6090</v>
      </c>
      <c r="H8" s="63">
        <f>G8*0.9</f>
        <v>5481</v>
      </c>
      <c r="I8" s="15"/>
      <c r="J8" s="15"/>
      <c r="K8" s="6"/>
    </row>
    <row r="9" spans="1:12" s="1" customFormat="1" ht="15" customHeight="1">
      <c r="A9" s="57"/>
      <c r="B9" s="58"/>
      <c r="C9" s="59"/>
      <c r="D9" s="60"/>
      <c r="E9" s="61"/>
      <c r="F9" s="62"/>
      <c r="G9" s="61"/>
      <c r="H9" s="63">
        <f>SUM(H2:H8)</f>
        <v>58267.7</v>
      </c>
      <c r="I9" s="15"/>
      <c r="J9" s="15"/>
      <c r="K9" s="6"/>
    </row>
    <row r="10" spans="1:12" s="1" customFormat="1" ht="15" customHeight="1">
      <c r="A10" s="57" t="s">
        <v>25</v>
      </c>
      <c r="B10" s="58">
        <v>44992</v>
      </c>
      <c r="C10" s="59">
        <v>10000</v>
      </c>
      <c r="D10" s="60">
        <v>14.7</v>
      </c>
      <c r="E10" s="61">
        <v>147325.59</v>
      </c>
      <c r="F10" s="62">
        <v>13.3</v>
      </c>
      <c r="G10" s="61">
        <v>132705.42000000001</v>
      </c>
      <c r="H10" s="63">
        <f t="shared" ref="H10:H11" si="0">G10-E10</f>
        <v>-14620.169999999984</v>
      </c>
      <c r="I10" s="15"/>
      <c r="J10" s="15"/>
      <c r="K10" s="6"/>
    </row>
    <row r="11" spans="1:12" s="1" customFormat="1" ht="15" customHeight="1">
      <c r="A11" s="57" t="s">
        <v>29</v>
      </c>
      <c r="B11" s="58">
        <v>45012</v>
      </c>
      <c r="C11" s="59">
        <v>10000</v>
      </c>
      <c r="D11" s="60">
        <v>7.5</v>
      </c>
      <c r="E11" s="61">
        <v>75166.12</v>
      </c>
      <c r="F11" s="62">
        <v>7.75</v>
      </c>
      <c r="G11" s="61">
        <v>77328.34</v>
      </c>
      <c r="H11" s="63">
        <f t="shared" si="0"/>
        <v>2162.2200000000012</v>
      </c>
      <c r="I11" s="15"/>
      <c r="J11" s="15"/>
      <c r="K11" s="6"/>
    </row>
    <row r="12" spans="1:12" s="1" customFormat="1" ht="15" customHeight="1">
      <c r="A12" s="57" t="s">
        <v>26</v>
      </c>
      <c r="B12" s="58">
        <v>45012</v>
      </c>
      <c r="C12" s="59">
        <v>10000</v>
      </c>
      <c r="D12" s="60">
        <v>8.9</v>
      </c>
      <c r="E12" s="61">
        <v>89197.13</v>
      </c>
      <c r="F12" s="62">
        <v>9.4</v>
      </c>
      <c r="G12" s="61">
        <v>93791.8</v>
      </c>
      <c r="H12" s="63">
        <f t="shared" ref="H12" si="1">G12-E12</f>
        <v>4594.6699999999983</v>
      </c>
      <c r="I12" s="15"/>
      <c r="J12" s="15"/>
      <c r="K12" s="6"/>
    </row>
    <row r="13" spans="1:12" ht="15" customHeight="1">
      <c r="A13" s="56"/>
      <c r="B13" s="58"/>
      <c r="C13" s="59"/>
      <c r="D13" s="64"/>
      <c r="E13" s="63">
        <f>SUM(E10:E12)</f>
        <v>311688.83999999997</v>
      </c>
      <c r="F13" s="62"/>
      <c r="G13" s="63">
        <f t="shared" ref="G13:H13" si="2">SUM(G10:G12)</f>
        <v>303825.56</v>
      </c>
      <c r="H13" s="63">
        <f t="shared" si="2"/>
        <v>-7863.2799999999843</v>
      </c>
      <c r="I13" s="15"/>
      <c r="J13" s="15"/>
      <c r="K13" s="15"/>
      <c r="L13" s="6"/>
    </row>
    <row r="14" spans="1:12">
      <c r="A14" s="56"/>
      <c r="B14" s="58"/>
      <c r="C14" s="59"/>
      <c r="D14" s="64"/>
      <c r="E14" s="63"/>
      <c r="F14" s="62"/>
      <c r="G14" s="63" t="s">
        <v>31</v>
      </c>
      <c r="H14" s="65">
        <f>H9+H13</f>
        <v>50404.420000000013</v>
      </c>
    </row>
    <row r="15" spans="1:12" ht="15" customHeight="1">
      <c r="A15" s="56"/>
      <c r="B15" s="58"/>
      <c r="C15" s="59"/>
      <c r="D15" s="64"/>
      <c r="E15" s="63"/>
      <c r="F15" s="62"/>
      <c r="G15" s="63"/>
      <c r="H15" s="63">
        <v>-159230.15999999995</v>
      </c>
      <c r="I15" s="15"/>
      <c r="J15" s="15"/>
      <c r="L15" s="6"/>
    </row>
    <row r="16" spans="1:12" ht="15" customHeight="1">
      <c r="A16" s="56"/>
      <c r="B16" s="58"/>
      <c r="C16" s="59"/>
      <c r="D16" s="64"/>
      <c r="E16" s="63"/>
      <c r="F16" s="62"/>
      <c r="G16" s="63"/>
      <c r="H16" s="65">
        <f>SUM(H14,H15)</f>
        <v>-108825.73999999993</v>
      </c>
      <c r="I16" s="15"/>
      <c r="J16" s="15"/>
      <c r="L16" s="6"/>
    </row>
    <row r="17" spans="1:12" ht="15" customHeight="1">
      <c r="A17" s="56"/>
      <c r="B17" s="58"/>
      <c r="C17" s="59"/>
      <c r="D17" s="64"/>
      <c r="E17" s="63"/>
      <c r="F17" s="62"/>
      <c r="G17" s="63" t="s">
        <v>16</v>
      </c>
      <c r="H17" s="66">
        <v>140090</v>
      </c>
      <c r="I17" s="15"/>
      <c r="J17" s="15"/>
      <c r="L17" s="6"/>
    </row>
    <row r="18" spans="1:12" ht="15" customHeight="1">
      <c r="A18" s="56"/>
      <c r="B18" s="58"/>
      <c r="C18" s="59"/>
      <c r="D18" s="64"/>
      <c r="E18" s="63"/>
      <c r="F18" s="62"/>
      <c r="G18" s="63" t="s">
        <v>32</v>
      </c>
      <c r="H18" s="66">
        <v>126370</v>
      </c>
      <c r="I18" s="15"/>
      <c r="J18" s="15"/>
      <c r="L18" s="6"/>
    </row>
    <row r="19" spans="1:12" ht="15" customHeight="1">
      <c r="A19" s="56"/>
      <c r="B19" s="58"/>
      <c r="C19" s="59"/>
      <c r="D19" s="64"/>
      <c r="E19" s="63"/>
      <c r="F19" s="62"/>
      <c r="G19" s="63" t="s">
        <v>18</v>
      </c>
      <c r="H19" s="63">
        <f>H17+H18</f>
        <v>266460</v>
      </c>
      <c r="I19" s="15"/>
      <c r="J19" s="15"/>
      <c r="L19" s="6"/>
    </row>
    <row r="20" spans="1:12" ht="15" customHeight="1">
      <c r="A20" s="56"/>
      <c r="B20" s="58"/>
      <c r="C20" s="59"/>
      <c r="D20" s="64"/>
      <c r="E20" s="63"/>
      <c r="F20" s="62"/>
      <c r="G20" s="63" t="s">
        <v>19</v>
      </c>
      <c r="H20" s="67">
        <f>H16-H19</f>
        <v>-375285.73999999993</v>
      </c>
      <c r="I20" s="15"/>
      <c r="J20" s="15"/>
      <c r="L20" s="6"/>
    </row>
    <row r="21" spans="1:12" ht="13.9">
      <c r="B21" s="18"/>
      <c r="H21" s="6"/>
      <c r="I21" s="15"/>
      <c r="J21" s="15"/>
      <c r="L21" s="6"/>
    </row>
  </sheetData>
  <sheetProtection selectLockedCells="1" selectUnlockedCells="1"/>
  <pageMargins left="0.75" right="0.75" top="1" bottom="1" header="0.51180555555555551" footer="0.51180555555555551"/>
  <pageSetup paperSize="9" firstPageNumber="0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9984E-0BE7-4222-8F2E-3B3A78B07AB2}">
  <dimension ref="A1:N22"/>
  <sheetViews>
    <sheetView workbookViewId="0">
      <pane ySplit="1" topLeftCell="A2" activePane="bottomLeft" state="frozen"/>
      <selection pane="bottomLeft" activeCell="H6" sqref="H6"/>
    </sheetView>
  </sheetViews>
  <sheetFormatPr defaultColWidth="8.5703125" defaultRowHeight="12.75"/>
  <cols>
    <col min="1" max="1" width="10.85546875" style="5" bestFit="1" customWidth="1"/>
    <col min="2" max="2" width="11.85546875" style="12" bestFit="1" customWidth="1"/>
    <col min="3" max="3" width="7.5703125" style="8" bestFit="1" customWidth="1"/>
    <col min="4" max="4" width="7.28515625" style="9" customWidth="1"/>
    <col min="5" max="5" width="12.7109375" style="7" bestFit="1" customWidth="1"/>
    <col min="6" max="6" width="8.7109375" style="10" bestFit="1" customWidth="1"/>
    <col min="7" max="7" width="15.85546875" style="7" bestFit="1" customWidth="1"/>
    <col min="8" max="8" width="13.42578125" style="7" bestFit="1" customWidth="1"/>
    <col min="9" max="9" width="8.28515625" style="11" customWidth="1"/>
    <col min="10" max="10" width="10.5703125" style="7" bestFit="1" customWidth="1"/>
    <col min="11" max="11" width="10.5703125" style="6" bestFit="1" customWidth="1"/>
    <col min="12" max="12" width="10.5703125" style="7" bestFit="1" customWidth="1"/>
    <col min="13" max="13" width="10.5703125" style="6" bestFit="1" customWidth="1"/>
    <col min="14" max="14" width="21.28515625" style="6" bestFit="1" customWidth="1"/>
    <col min="15" max="16384" width="8.5703125" style="6"/>
  </cols>
  <sheetData>
    <row r="1" spans="1:14" s="1" customFormat="1" ht="21">
      <c r="A1" s="20" t="s">
        <v>0</v>
      </c>
      <c r="B1" s="21" t="s">
        <v>1</v>
      </c>
      <c r="C1" s="22" t="s">
        <v>2</v>
      </c>
      <c r="D1" s="23" t="s">
        <v>3</v>
      </c>
      <c r="E1" s="24" t="s">
        <v>4</v>
      </c>
      <c r="F1" s="25" t="s">
        <v>5</v>
      </c>
      <c r="G1" s="24" t="s">
        <v>6</v>
      </c>
      <c r="H1" s="26" t="s">
        <v>7</v>
      </c>
      <c r="I1" s="4"/>
      <c r="J1" s="3"/>
      <c r="K1" s="5"/>
      <c r="L1" s="7"/>
      <c r="M1" s="6"/>
      <c r="N1" s="6"/>
    </row>
    <row r="2" spans="1:14" s="1" customFormat="1" ht="21.75">
      <c r="A2" s="27" t="s">
        <v>11</v>
      </c>
      <c r="B2" s="28">
        <v>45042</v>
      </c>
      <c r="C2" s="29">
        <v>6000</v>
      </c>
      <c r="D2" s="30" t="s">
        <v>21</v>
      </c>
      <c r="E2" s="31" t="s">
        <v>21</v>
      </c>
      <c r="F2" s="37">
        <v>0.25</v>
      </c>
      <c r="G2" s="31">
        <f t="shared" ref="G2:G4" si="0">C2*F2</f>
        <v>1500</v>
      </c>
      <c r="H2" s="32">
        <f>G2*0.9</f>
        <v>1350</v>
      </c>
      <c r="I2" s="11"/>
      <c r="J2" s="17"/>
      <c r="K2" s="7"/>
      <c r="L2" s="6"/>
      <c r="M2" s="6"/>
      <c r="N2" s="6"/>
    </row>
    <row r="3" spans="1:14" s="1" customFormat="1" ht="21">
      <c r="A3" s="27" t="s">
        <v>33</v>
      </c>
      <c r="B3" s="28">
        <v>45041</v>
      </c>
      <c r="C3" s="29">
        <v>600</v>
      </c>
      <c r="D3" s="30" t="s">
        <v>21</v>
      </c>
      <c r="E3" s="31" t="s">
        <v>21</v>
      </c>
      <c r="F3" s="37">
        <v>2</v>
      </c>
      <c r="G3" s="31">
        <f t="shared" si="0"/>
        <v>1200</v>
      </c>
      <c r="H3" s="32">
        <f>G3*0.9</f>
        <v>1080</v>
      </c>
      <c r="I3" s="11"/>
      <c r="J3" s="17"/>
      <c r="K3" s="7"/>
      <c r="L3" s="6"/>
      <c r="M3" s="6"/>
      <c r="N3" s="6"/>
    </row>
    <row r="4" spans="1:14" s="1" customFormat="1" ht="21">
      <c r="A4" s="27" t="s">
        <v>34</v>
      </c>
      <c r="B4" s="28">
        <v>45043</v>
      </c>
      <c r="C4" s="29">
        <v>4500</v>
      </c>
      <c r="D4" s="30" t="s">
        <v>21</v>
      </c>
      <c r="E4" s="31" t="s">
        <v>21</v>
      </c>
      <c r="F4" s="37">
        <v>1.44</v>
      </c>
      <c r="G4" s="31">
        <f t="shared" si="0"/>
        <v>6480</v>
      </c>
      <c r="H4" s="32">
        <f>G4*0.9</f>
        <v>5832</v>
      </c>
      <c r="I4" s="11"/>
      <c r="J4" s="17"/>
      <c r="K4" s="7"/>
      <c r="L4" s="6"/>
      <c r="M4" s="6"/>
      <c r="N4" s="6"/>
    </row>
    <row r="5" spans="1:14" s="1" customFormat="1" ht="21">
      <c r="A5" s="27"/>
      <c r="B5" s="28"/>
      <c r="C5" s="29"/>
      <c r="D5" s="30"/>
      <c r="E5" s="31"/>
      <c r="F5" s="30"/>
      <c r="G5" s="31"/>
      <c r="H5" s="34">
        <f>SUM(H2:H4)</f>
        <v>8262</v>
      </c>
      <c r="I5" s="11"/>
      <c r="J5" s="19"/>
      <c r="K5" s="7"/>
      <c r="L5" s="6"/>
      <c r="M5" s="6"/>
      <c r="N5" s="6"/>
    </row>
    <row r="6" spans="1:14" s="1" customFormat="1" ht="21.75">
      <c r="A6" s="27" t="s">
        <v>35</v>
      </c>
      <c r="B6" s="28">
        <v>44652</v>
      </c>
      <c r="C6" s="29">
        <v>0</v>
      </c>
      <c r="D6" s="30">
        <v>38.5</v>
      </c>
      <c r="E6" s="31">
        <v>115755.83</v>
      </c>
      <c r="F6" s="30">
        <v>38.75</v>
      </c>
      <c r="G6" s="31">
        <v>115992.52</v>
      </c>
      <c r="H6" s="63">
        <f t="shared" ref="H6" si="1">G6-E6</f>
        <v>236.69000000000233</v>
      </c>
      <c r="I6" s="11"/>
      <c r="J6" s="7"/>
      <c r="K6" s="7"/>
      <c r="L6" s="15"/>
      <c r="M6" s="15"/>
      <c r="N6" s="6"/>
    </row>
    <row r="7" spans="1:14" s="1" customFormat="1" ht="21">
      <c r="A7" s="26"/>
      <c r="B7" s="28"/>
      <c r="C7" s="29"/>
      <c r="D7" s="33"/>
      <c r="E7" s="32">
        <f>SUM(E6:E6)</f>
        <v>115755.83</v>
      </c>
      <c r="F7" s="30"/>
      <c r="G7" s="32">
        <f>SUM(G6:G6)</f>
        <v>115992.52</v>
      </c>
      <c r="H7" s="34">
        <f>SUM(H6:H6)</f>
        <v>236.69000000000233</v>
      </c>
      <c r="I7" s="11"/>
      <c r="J7" s="7"/>
      <c r="K7" s="7"/>
      <c r="L7" s="15"/>
      <c r="M7" s="15"/>
      <c r="N7" s="6"/>
    </row>
    <row r="8" spans="1:14" s="1" customFormat="1" ht="21">
      <c r="A8" s="26"/>
      <c r="B8" s="28"/>
      <c r="C8" s="29"/>
      <c r="D8" s="33"/>
      <c r="E8" s="32"/>
      <c r="F8" s="30"/>
      <c r="G8" s="32" t="s">
        <v>31</v>
      </c>
      <c r="H8" s="34">
        <f>H5+H7</f>
        <v>8498.6900000000023</v>
      </c>
      <c r="I8" s="11"/>
      <c r="J8" s="7"/>
      <c r="K8" s="7"/>
      <c r="L8" s="15"/>
      <c r="M8" s="15"/>
      <c r="N8" s="6"/>
    </row>
    <row r="9" spans="1:14" s="1" customFormat="1" ht="21">
      <c r="A9" s="26"/>
      <c r="B9" s="28"/>
      <c r="C9" s="29"/>
      <c r="D9" s="33"/>
      <c r="E9" s="32"/>
      <c r="F9" s="30"/>
      <c r="G9" s="32" t="s">
        <v>36</v>
      </c>
      <c r="H9" s="32">
        <v>50404.420000000013</v>
      </c>
      <c r="I9" s="11"/>
      <c r="J9" s="7"/>
      <c r="K9" s="7"/>
      <c r="L9" s="15"/>
      <c r="M9" s="15"/>
      <c r="N9" s="6"/>
    </row>
    <row r="10" spans="1:14" s="1" customFormat="1" ht="21">
      <c r="A10" s="26"/>
      <c r="B10" s="28"/>
      <c r="C10" s="29"/>
      <c r="D10" s="33"/>
      <c r="E10" s="32"/>
      <c r="F10" s="30"/>
      <c r="G10" s="32" t="s">
        <v>37</v>
      </c>
      <c r="H10" s="34">
        <f>H8+H9</f>
        <v>58903.110000000015</v>
      </c>
      <c r="I10" s="11"/>
      <c r="J10" s="7"/>
      <c r="K10" s="7"/>
      <c r="L10" s="15"/>
      <c r="M10" s="15"/>
      <c r="N10" s="6"/>
    </row>
    <row r="11" spans="1:14" s="1" customFormat="1" ht="21">
      <c r="A11" s="26"/>
      <c r="B11" s="28"/>
      <c r="C11" s="29"/>
      <c r="D11" s="33"/>
      <c r="E11" s="32"/>
      <c r="F11" s="30"/>
      <c r="G11" s="32" t="s">
        <v>16</v>
      </c>
      <c r="H11" s="35">
        <v>266460</v>
      </c>
      <c r="I11" s="11"/>
      <c r="J11" s="7"/>
      <c r="K11" s="7"/>
      <c r="L11" s="15"/>
      <c r="M11" s="15"/>
      <c r="N11" s="6"/>
    </row>
    <row r="12" spans="1:14" s="1" customFormat="1" ht="21">
      <c r="A12" s="26"/>
      <c r="B12" s="28"/>
      <c r="C12" s="29"/>
      <c r="D12" s="33"/>
      <c r="E12" s="32"/>
      <c r="F12" s="30"/>
      <c r="G12" s="32" t="s">
        <v>38</v>
      </c>
      <c r="H12" s="35">
        <v>16200</v>
      </c>
      <c r="I12" s="11"/>
      <c r="J12" s="7"/>
      <c r="K12" s="7"/>
      <c r="L12" s="15"/>
      <c r="M12" s="15"/>
      <c r="N12" s="6"/>
    </row>
    <row r="13" spans="1:14" s="1" customFormat="1" ht="21">
      <c r="A13" s="26"/>
      <c r="B13" s="28"/>
      <c r="C13" s="29"/>
      <c r="D13" s="33"/>
      <c r="E13" s="32"/>
      <c r="F13" s="30"/>
      <c r="G13" s="32" t="s">
        <v>18</v>
      </c>
      <c r="H13" s="34">
        <f>H11+H12</f>
        <v>282660</v>
      </c>
      <c r="I13" s="11"/>
      <c r="J13" s="7"/>
      <c r="K13" s="7"/>
      <c r="L13" s="15"/>
      <c r="M13" s="15"/>
      <c r="N13" s="6"/>
    </row>
    <row r="14" spans="1:14" s="1" customFormat="1" ht="21.75">
      <c r="A14" s="5"/>
      <c r="B14" s="12"/>
      <c r="C14" s="8"/>
      <c r="D14" s="9"/>
      <c r="E14" s="7"/>
      <c r="F14" s="10"/>
      <c r="G14" s="32" t="s">
        <v>19</v>
      </c>
      <c r="H14" s="45">
        <f>H10-H13</f>
        <v>-223756.88999999998</v>
      </c>
      <c r="I14" s="11"/>
      <c r="J14" s="7"/>
      <c r="K14" s="7"/>
      <c r="L14" s="15"/>
      <c r="M14" s="15"/>
      <c r="N14" s="6"/>
    </row>
    <row r="15" spans="1:14" s="1" customFormat="1" ht="21">
      <c r="A15" s="5"/>
      <c r="B15" s="12"/>
      <c r="C15" s="8"/>
      <c r="D15" s="9"/>
      <c r="E15" s="7"/>
      <c r="F15" s="10"/>
      <c r="G15" s="38" t="s">
        <v>39</v>
      </c>
      <c r="H15" s="38">
        <v>112000</v>
      </c>
      <c r="I15" s="11"/>
      <c r="J15" s="7"/>
      <c r="K15" s="7"/>
      <c r="L15" s="15"/>
      <c r="M15" s="15"/>
      <c r="N15" s="6"/>
    </row>
    <row r="16" spans="1:14" s="1" customFormat="1" ht="21">
      <c r="A16" s="6"/>
      <c r="B16" s="12"/>
      <c r="C16" s="8"/>
      <c r="D16" s="10"/>
      <c r="E16" s="14"/>
      <c r="F16" s="10"/>
      <c r="G16" s="38" t="s">
        <v>40</v>
      </c>
      <c r="H16" s="39">
        <f>H14+H15</f>
        <v>-111756.88999999998</v>
      </c>
      <c r="I16" s="11"/>
      <c r="J16" s="7"/>
      <c r="K16" s="7"/>
      <c r="L16" s="15"/>
      <c r="M16" s="15"/>
      <c r="N16" s="7"/>
    </row>
    <row r="17" spans="9:14" ht="13.9">
      <c r="I17" s="7"/>
      <c r="K17" s="7"/>
      <c r="N17" s="13"/>
    </row>
    <row r="18" spans="9:14" ht="15.6" customHeight="1">
      <c r="K18" s="7"/>
    </row>
    <row r="19" spans="9:14" ht="13.9">
      <c r="K19" s="7"/>
      <c r="M19" s="7"/>
    </row>
    <row r="20" spans="9:14" ht="13.9">
      <c r="M20" s="7"/>
    </row>
    <row r="21" spans="9:14" ht="13.9">
      <c r="M21" s="7"/>
    </row>
    <row r="22" spans="9:14" ht="13.9">
      <c r="K22" s="7"/>
    </row>
  </sheetData>
  <sheetProtection selectLockedCells="1" selectUnlockedCells="1"/>
  <pageMargins left="0.75" right="0.75" top="1" bottom="1" header="0.51180555555555551" footer="0.51180555555555551"/>
  <pageSetup paperSize="9" firstPageNumber="0" orientation="portrait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B5714-D5A2-4137-84F5-48272D39CF3E}">
  <dimension ref="A1:N34"/>
  <sheetViews>
    <sheetView workbookViewId="0">
      <pane ySplit="1" topLeftCell="A15" activePane="bottomLeft" state="frozen"/>
      <selection pane="bottomLeft" activeCell="H22" sqref="H22"/>
    </sheetView>
  </sheetViews>
  <sheetFormatPr defaultColWidth="8.5703125" defaultRowHeight="12.75"/>
  <cols>
    <col min="1" max="1" width="10.85546875" style="5" bestFit="1" customWidth="1"/>
    <col min="2" max="2" width="11.85546875" style="12" bestFit="1" customWidth="1"/>
    <col min="3" max="3" width="8.7109375" style="8" bestFit="1" customWidth="1"/>
    <col min="4" max="4" width="7.28515625" style="9" customWidth="1"/>
    <col min="5" max="5" width="14.42578125" style="7" bestFit="1" customWidth="1"/>
    <col min="6" max="6" width="8.7109375" style="10" bestFit="1" customWidth="1"/>
    <col min="7" max="7" width="15.85546875" style="7" bestFit="1" customWidth="1"/>
    <col min="8" max="8" width="13.7109375" style="7" bestFit="1" customWidth="1"/>
    <col min="9" max="9" width="8.28515625" style="11" customWidth="1"/>
    <col min="10" max="10" width="10.5703125" style="7" bestFit="1" customWidth="1"/>
    <col min="11" max="11" width="10.5703125" style="6" bestFit="1" customWidth="1"/>
    <col min="12" max="12" width="10.5703125" style="7" bestFit="1" customWidth="1"/>
    <col min="13" max="13" width="10.5703125" style="6" bestFit="1" customWidth="1"/>
    <col min="14" max="14" width="21.28515625" style="6" bestFit="1" customWidth="1"/>
    <col min="15" max="16384" width="8.5703125" style="6"/>
  </cols>
  <sheetData>
    <row r="1" spans="1:14" s="1" customFormat="1" ht="21.75">
      <c r="A1" s="20" t="s">
        <v>0</v>
      </c>
      <c r="B1" s="21" t="s">
        <v>1</v>
      </c>
      <c r="C1" s="22" t="s">
        <v>2</v>
      </c>
      <c r="D1" s="23" t="s">
        <v>3</v>
      </c>
      <c r="E1" s="24" t="s">
        <v>4</v>
      </c>
      <c r="F1" s="25" t="s">
        <v>5</v>
      </c>
      <c r="G1" s="24" t="s">
        <v>6</v>
      </c>
      <c r="H1" s="26" t="s">
        <v>7</v>
      </c>
      <c r="I1" s="4"/>
      <c r="J1" s="3"/>
      <c r="K1" s="5"/>
      <c r="L1" s="7"/>
      <c r="M1" s="6"/>
      <c r="N1" s="6"/>
    </row>
    <row r="2" spans="1:14" s="1" customFormat="1" ht="21.75">
      <c r="A2" s="27" t="s">
        <v>41</v>
      </c>
      <c r="B2" s="28">
        <v>45048</v>
      </c>
      <c r="C2" s="29">
        <v>4200</v>
      </c>
      <c r="D2" s="30" t="s">
        <v>21</v>
      </c>
      <c r="E2" s="31" t="s">
        <v>21</v>
      </c>
      <c r="F2" s="37">
        <v>0.59</v>
      </c>
      <c r="G2" s="31">
        <f>C2*F2</f>
        <v>2478</v>
      </c>
      <c r="H2" s="32">
        <f>G2*0.9</f>
        <v>2230.2000000000003</v>
      </c>
      <c r="I2" s="11"/>
      <c r="J2" s="2"/>
      <c r="K2" s="7"/>
      <c r="L2" s="6"/>
      <c r="M2" s="6"/>
      <c r="N2" s="6"/>
    </row>
    <row r="3" spans="1:14" s="1" customFormat="1" ht="21.75">
      <c r="A3" s="27" t="s">
        <v>42</v>
      </c>
      <c r="B3" s="28">
        <v>45048</v>
      </c>
      <c r="C3" s="29">
        <v>15000</v>
      </c>
      <c r="D3" s="30" t="s">
        <v>21</v>
      </c>
      <c r="E3" s="31" t="s">
        <v>21</v>
      </c>
      <c r="F3" s="37">
        <v>0.52</v>
      </c>
      <c r="G3" s="31">
        <f>C3*F3</f>
        <v>7800</v>
      </c>
      <c r="H3" s="32">
        <f>G3*0.9</f>
        <v>7020</v>
      </c>
      <c r="I3" s="11"/>
      <c r="J3" s="17"/>
      <c r="K3" s="7"/>
      <c r="L3" s="6"/>
      <c r="M3" s="6"/>
      <c r="N3" s="6"/>
    </row>
    <row r="4" spans="1:14" s="1" customFormat="1" ht="21.75">
      <c r="A4" s="27" t="s">
        <v>9</v>
      </c>
      <c r="B4" s="28">
        <v>45049</v>
      </c>
      <c r="C4" s="29">
        <v>6000</v>
      </c>
      <c r="D4" s="30" t="s">
        <v>21</v>
      </c>
      <c r="E4" s="31" t="s">
        <v>21</v>
      </c>
      <c r="F4" s="37">
        <v>0.66</v>
      </c>
      <c r="G4" s="31">
        <v>3564</v>
      </c>
      <c r="H4" s="32">
        <f>G4*0.9</f>
        <v>3207.6</v>
      </c>
      <c r="I4" s="11"/>
      <c r="J4" s="17"/>
      <c r="K4" s="7"/>
      <c r="L4" s="6"/>
      <c r="M4" s="6"/>
      <c r="N4" s="6"/>
    </row>
    <row r="5" spans="1:14" s="1" customFormat="1" ht="21">
      <c r="A5" s="27" t="s">
        <v>43</v>
      </c>
      <c r="B5" s="28">
        <v>45049</v>
      </c>
      <c r="C5" s="29">
        <v>36000</v>
      </c>
      <c r="D5" s="30" t="s">
        <v>21</v>
      </c>
      <c r="E5" s="31" t="s">
        <v>21</v>
      </c>
      <c r="F5" s="37">
        <v>0.15</v>
      </c>
      <c r="G5" s="31">
        <f>C5*F5</f>
        <v>5400</v>
      </c>
      <c r="H5" s="32">
        <f>G5*0.9</f>
        <v>4860</v>
      </c>
      <c r="I5" s="11"/>
      <c r="J5" s="2"/>
      <c r="K5" s="7"/>
      <c r="L5" s="6"/>
      <c r="M5" s="6"/>
      <c r="N5" s="6"/>
    </row>
    <row r="6" spans="1:14" s="1" customFormat="1" ht="21.75">
      <c r="A6" s="27" t="s">
        <v>44</v>
      </c>
      <c r="B6" s="28">
        <v>45054</v>
      </c>
      <c r="C6" s="29">
        <v>75000</v>
      </c>
      <c r="D6" s="30" t="s">
        <v>21</v>
      </c>
      <c r="E6" s="31" t="s">
        <v>21</v>
      </c>
      <c r="F6" s="37">
        <v>0.2</v>
      </c>
      <c r="G6" s="31">
        <f>C6*F6</f>
        <v>15000</v>
      </c>
      <c r="H6" s="32">
        <v>13650</v>
      </c>
      <c r="I6" s="11"/>
      <c r="J6" s="17"/>
      <c r="K6" s="7"/>
      <c r="L6" s="6"/>
      <c r="M6" s="6"/>
      <c r="N6" s="6"/>
    </row>
    <row r="7" spans="1:14" s="1" customFormat="1" ht="21.75">
      <c r="A7" s="27" t="s">
        <v>45</v>
      </c>
      <c r="B7" s="28">
        <v>45054</v>
      </c>
      <c r="C7" s="29">
        <v>27000</v>
      </c>
      <c r="D7" s="30" t="s">
        <v>21</v>
      </c>
      <c r="E7" s="31" t="s">
        <v>21</v>
      </c>
      <c r="F7" s="37">
        <v>0.31</v>
      </c>
      <c r="G7" s="31">
        <f>C7*F7</f>
        <v>8370</v>
      </c>
      <c r="H7" s="32">
        <f>G7</f>
        <v>8370</v>
      </c>
      <c r="I7" s="11"/>
      <c r="J7" s="17"/>
      <c r="K7" s="7"/>
      <c r="L7" s="6"/>
      <c r="M7" s="6"/>
      <c r="N7" s="6"/>
    </row>
    <row r="8" spans="1:14" s="1" customFormat="1" ht="21.75">
      <c r="A8" s="27" t="s">
        <v>12</v>
      </c>
      <c r="B8" s="28">
        <v>45054</v>
      </c>
      <c r="C8" s="29">
        <v>5000</v>
      </c>
      <c r="D8" s="30" t="s">
        <v>21</v>
      </c>
      <c r="E8" s="31" t="s">
        <v>21</v>
      </c>
      <c r="F8" s="37">
        <v>1</v>
      </c>
      <c r="G8" s="31">
        <f>C8*F8</f>
        <v>5000</v>
      </c>
      <c r="H8" s="32">
        <v>4640</v>
      </c>
      <c r="I8" s="11"/>
      <c r="J8" s="2"/>
      <c r="K8" s="7"/>
      <c r="L8" s="6"/>
      <c r="M8" s="6"/>
      <c r="N8" s="6"/>
    </row>
    <row r="9" spans="1:14" s="1" customFormat="1" ht="21.75">
      <c r="A9" s="27" t="s">
        <v>15</v>
      </c>
      <c r="B9" s="28">
        <v>45058</v>
      </c>
      <c r="C9" s="29">
        <v>10000</v>
      </c>
      <c r="D9" s="30" t="s">
        <v>21</v>
      </c>
      <c r="E9" s="31" t="s">
        <v>21</v>
      </c>
      <c r="F9" s="37">
        <v>0.6</v>
      </c>
      <c r="G9" s="31">
        <f>C9*F9</f>
        <v>6000</v>
      </c>
      <c r="H9" s="32">
        <v>5760</v>
      </c>
      <c r="I9" s="11"/>
      <c r="J9" s="17"/>
      <c r="K9" s="7"/>
      <c r="L9" s="6"/>
      <c r="M9" s="6"/>
      <c r="N9" s="6"/>
    </row>
    <row r="10" spans="1:14" s="1" customFormat="1" ht="21.75">
      <c r="A10" s="27" t="s">
        <v>46</v>
      </c>
      <c r="B10" s="28">
        <v>45063</v>
      </c>
      <c r="C10" s="29">
        <v>30000</v>
      </c>
      <c r="D10" s="30" t="s">
        <v>21</v>
      </c>
      <c r="E10" s="31" t="s">
        <v>21</v>
      </c>
      <c r="F10" s="37">
        <v>0.13</v>
      </c>
      <c r="G10" s="31">
        <f>C10*F10</f>
        <v>3900</v>
      </c>
      <c r="H10" s="32">
        <f>G10*0.9</f>
        <v>3510</v>
      </c>
      <c r="I10" s="11"/>
      <c r="J10" s="17"/>
      <c r="K10" s="7"/>
      <c r="L10" s="6"/>
      <c r="M10" s="6"/>
      <c r="N10" s="6"/>
    </row>
    <row r="11" spans="1:14" s="1" customFormat="1" ht="21">
      <c r="A11" s="27" t="s">
        <v>47</v>
      </c>
      <c r="B11" s="28">
        <v>45065</v>
      </c>
      <c r="C11" s="29">
        <v>15000</v>
      </c>
      <c r="D11" s="30" t="s">
        <v>21</v>
      </c>
      <c r="E11" s="31" t="s">
        <v>21</v>
      </c>
      <c r="F11" s="37">
        <v>0.4</v>
      </c>
      <c r="G11" s="31">
        <f>C11*F11</f>
        <v>6000</v>
      </c>
      <c r="H11" s="32">
        <f>G11*0.9</f>
        <v>5400</v>
      </c>
      <c r="I11" s="11"/>
      <c r="J11" s="2"/>
      <c r="K11" s="7"/>
      <c r="L11" s="6"/>
      <c r="M11" s="6"/>
      <c r="N11" s="6"/>
    </row>
    <row r="12" spans="1:14" s="1" customFormat="1" ht="21">
      <c r="A12" s="27" t="s">
        <v>48</v>
      </c>
      <c r="B12" s="28">
        <v>45065</v>
      </c>
      <c r="C12" s="29">
        <v>7200</v>
      </c>
      <c r="D12" s="30" t="s">
        <v>21</v>
      </c>
      <c r="E12" s="31" t="s">
        <v>21</v>
      </c>
      <c r="F12" s="37">
        <v>0.4</v>
      </c>
      <c r="G12" s="31">
        <f>C12*F12</f>
        <v>2880</v>
      </c>
      <c r="H12" s="32">
        <f>G12*0.9</f>
        <v>2592</v>
      </c>
      <c r="I12" s="11"/>
      <c r="J12" s="17"/>
      <c r="K12" s="7"/>
      <c r="L12" s="6"/>
      <c r="M12" s="6"/>
      <c r="N12" s="6"/>
    </row>
    <row r="13" spans="1:14" s="1" customFormat="1" ht="21">
      <c r="A13" s="27" t="s">
        <v>49</v>
      </c>
      <c r="B13" s="28">
        <v>45065</v>
      </c>
      <c r="C13" s="29">
        <v>27000</v>
      </c>
      <c r="D13" s="30" t="s">
        <v>21</v>
      </c>
      <c r="E13" s="31" t="s">
        <v>21</v>
      </c>
      <c r="F13" s="37">
        <v>3</v>
      </c>
      <c r="G13" s="31">
        <f>C13*F13</f>
        <v>81000</v>
      </c>
      <c r="H13" s="32">
        <v>74520</v>
      </c>
      <c r="I13" s="11"/>
      <c r="J13" s="17"/>
      <c r="K13" s="7"/>
      <c r="L13" s="6"/>
      <c r="M13" s="6"/>
      <c r="N13" s="6"/>
    </row>
    <row r="14" spans="1:14" s="1" customFormat="1" ht="21.75">
      <c r="A14" s="27" t="s">
        <v>50</v>
      </c>
      <c r="B14" s="28">
        <v>45071</v>
      </c>
      <c r="C14" s="29">
        <v>105000</v>
      </c>
      <c r="D14" s="30" t="s">
        <v>21</v>
      </c>
      <c r="E14" s="31" t="s">
        <v>21</v>
      </c>
      <c r="F14" s="37">
        <v>7.8399999999999997E-2</v>
      </c>
      <c r="G14" s="31">
        <f>C14*F14</f>
        <v>8232</v>
      </c>
      <c r="H14" s="32">
        <v>7503.52</v>
      </c>
      <c r="I14" s="11"/>
      <c r="J14" s="17"/>
      <c r="K14" s="7"/>
      <c r="L14" s="6"/>
      <c r="M14" s="6"/>
      <c r="N14" s="6"/>
    </row>
    <row r="15" spans="1:14" s="1" customFormat="1" ht="21">
      <c r="A15" s="27" t="s">
        <v>51</v>
      </c>
      <c r="B15" s="28">
        <v>45071</v>
      </c>
      <c r="C15" s="29">
        <v>45000</v>
      </c>
      <c r="D15" s="30" t="s">
        <v>21</v>
      </c>
      <c r="E15" s="31" t="s">
        <v>21</v>
      </c>
      <c r="F15" s="37">
        <v>0.56999999999999995</v>
      </c>
      <c r="G15" s="31">
        <f>C15*F15</f>
        <v>25649.999999999996</v>
      </c>
      <c r="H15" s="32">
        <f>G15*0.9</f>
        <v>23084.999999999996</v>
      </c>
      <c r="I15" s="11"/>
      <c r="J15" s="17"/>
      <c r="K15" s="7"/>
      <c r="L15" s="6"/>
      <c r="M15" s="6"/>
      <c r="N15" s="6"/>
    </row>
    <row r="16" spans="1:14" s="1" customFormat="1" ht="21">
      <c r="A16" s="27" t="s">
        <v>10</v>
      </c>
      <c r="B16" s="28">
        <v>45065</v>
      </c>
      <c r="C16" s="29">
        <v>6000</v>
      </c>
      <c r="D16" s="30" t="s">
        <v>21</v>
      </c>
      <c r="E16" s="31" t="s">
        <v>21</v>
      </c>
      <c r="F16" s="37">
        <v>0.26</v>
      </c>
      <c r="G16" s="31">
        <f>C16*F16</f>
        <v>1560</v>
      </c>
      <c r="H16" s="32">
        <f>G16*0.9</f>
        <v>1404</v>
      </c>
      <c r="I16" s="11"/>
      <c r="J16" s="17"/>
      <c r="K16" s="7"/>
      <c r="L16" s="6"/>
      <c r="M16" s="6"/>
      <c r="N16" s="6"/>
    </row>
    <row r="17" spans="1:14" s="1" customFormat="1" ht="21">
      <c r="A17" s="27"/>
      <c r="B17" s="28"/>
      <c r="C17" s="29"/>
      <c r="D17" s="30"/>
      <c r="E17" s="31"/>
      <c r="F17" s="30"/>
      <c r="G17" s="31"/>
      <c r="H17" s="34">
        <f>SUM(H2:H16)</f>
        <v>167752.31999999998</v>
      </c>
      <c r="I17" s="11"/>
      <c r="J17" s="19"/>
      <c r="K17" s="7"/>
      <c r="L17" s="6"/>
      <c r="M17" s="6"/>
      <c r="N17" s="6"/>
    </row>
    <row r="18" spans="1:14" s="1" customFormat="1" ht="21.75">
      <c r="A18" s="27" t="s">
        <v>41</v>
      </c>
      <c r="B18" s="28">
        <v>44712</v>
      </c>
      <c r="C18" s="29">
        <v>1200</v>
      </c>
      <c r="D18" s="30">
        <v>39.75</v>
      </c>
      <c r="E18" s="31">
        <v>47805.65</v>
      </c>
      <c r="F18" s="30">
        <v>43</v>
      </c>
      <c r="G18" s="31">
        <v>51485.71</v>
      </c>
      <c r="H18" s="32">
        <f t="shared" ref="H18" si="0">G18-E18</f>
        <v>3680.0599999999977</v>
      </c>
      <c r="I18" s="11"/>
      <c r="J18" s="7"/>
      <c r="K18" s="7"/>
      <c r="L18" s="15"/>
      <c r="M18" s="15"/>
      <c r="N18" s="6"/>
    </row>
    <row r="19" spans="1:14" s="1" customFormat="1" ht="21.75">
      <c r="A19" s="26"/>
      <c r="B19" s="28"/>
      <c r="C19" s="29"/>
      <c r="D19" s="33"/>
      <c r="E19" s="32">
        <f>SUM(E18:E18)</f>
        <v>47805.65</v>
      </c>
      <c r="F19" s="30"/>
      <c r="G19" s="32">
        <f>SUM(G18:G18)</f>
        <v>51485.71</v>
      </c>
      <c r="H19" s="44">
        <f>SUM(H18:H18)</f>
        <v>3680.0599999999977</v>
      </c>
      <c r="I19" s="11"/>
      <c r="J19" s="7"/>
      <c r="K19" s="7"/>
      <c r="L19" s="15"/>
      <c r="M19" s="15"/>
      <c r="N19" s="6"/>
    </row>
    <row r="20" spans="1:14" s="1" customFormat="1" ht="21">
      <c r="A20" s="26"/>
      <c r="B20" s="28"/>
      <c r="C20" s="29"/>
      <c r="D20" s="33"/>
      <c r="E20" s="32"/>
      <c r="F20" s="30"/>
      <c r="G20" s="32" t="s">
        <v>31</v>
      </c>
      <c r="H20" s="34">
        <f>H17+H19</f>
        <v>171432.37999999998</v>
      </c>
      <c r="I20" s="11"/>
      <c r="J20" s="7"/>
      <c r="K20" s="7"/>
      <c r="L20" s="15"/>
      <c r="M20" s="15"/>
      <c r="N20" s="6"/>
    </row>
    <row r="21" spans="1:14" s="1" customFormat="1" ht="21">
      <c r="A21" s="26"/>
      <c r="B21" s="28"/>
      <c r="C21" s="29"/>
      <c r="D21" s="33"/>
      <c r="E21" s="32"/>
      <c r="F21" s="30"/>
      <c r="G21" s="32" t="s">
        <v>36</v>
      </c>
      <c r="H21" s="34">
        <v>58903.110000000015</v>
      </c>
      <c r="I21" s="11"/>
      <c r="J21" s="7"/>
      <c r="K21" s="7"/>
      <c r="L21" s="15"/>
      <c r="M21" s="15"/>
      <c r="N21" s="6"/>
    </row>
    <row r="22" spans="1:14" s="1" customFormat="1" ht="21">
      <c r="A22" s="26"/>
      <c r="B22" s="28"/>
      <c r="C22" s="29"/>
      <c r="D22" s="33"/>
      <c r="E22" s="32"/>
      <c r="F22" s="30"/>
      <c r="G22" s="32" t="s">
        <v>37</v>
      </c>
      <c r="H22" s="34">
        <f>H20+H21</f>
        <v>230335.49</v>
      </c>
      <c r="I22" s="11"/>
      <c r="J22" s="7"/>
      <c r="K22" s="7"/>
      <c r="L22" s="15"/>
      <c r="M22" s="15"/>
      <c r="N22" s="6"/>
    </row>
    <row r="23" spans="1:14" s="1" customFormat="1" ht="21">
      <c r="A23" s="26"/>
      <c r="B23" s="28"/>
      <c r="C23" s="29"/>
      <c r="D23" s="33"/>
      <c r="E23" s="32"/>
      <c r="F23" s="30"/>
      <c r="G23" s="32" t="s">
        <v>16</v>
      </c>
      <c r="H23" s="35">
        <v>282660</v>
      </c>
      <c r="I23" s="11"/>
      <c r="J23" s="7"/>
      <c r="K23" s="7"/>
      <c r="L23" s="15"/>
      <c r="M23" s="15"/>
      <c r="N23" s="6"/>
    </row>
    <row r="24" spans="1:14" s="1" customFormat="1" ht="21">
      <c r="A24" s="26"/>
      <c r="B24" s="28"/>
      <c r="C24" s="29"/>
      <c r="D24" s="33"/>
      <c r="E24" s="32"/>
      <c r="F24" s="30"/>
      <c r="G24" s="32" t="s">
        <v>52</v>
      </c>
      <c r="H24" s="35">
        <v>154830</v>
      </c>
      <c r="I24" s="11"/>
      <c r="J24" s="7"/>
      <c r="K24" s="7"/>
      <c r="L24" s="15"/>
      <c r="M24" s="15"/>
      <c r="N24" s="6"/>
    </row>
    <row r="25" spans="1:14" s="1" customFormat="1" ht="21">
      <c r="A25" s="26"/>
      <c r="B25" s="28"/>
      <c r="C25" s="29"/>
      <c r="D25" s="33"/>
      <c r="E25" s="32"/>
      <c r="F25" s="30"/>
      <c r="G25" s="32" t="s">
        <v>18</v>
      </c>
      <c r="H25" s="41">
        <f>H23+H24</f>
        <v>437490</v>
      </c>
      <c r="I25" s="11"/>
      <c r="J25" s="7"/>
      <c r="K25" s="7"/>
      <c r="L25" s="15"/>
      <c r="M25" s="15"/>
      <c r="N25" s="6"/>
    </row>
    <row r="26" spans="1:14" s="1" customFormat="1" ht="21.75">
      <c r="A26" s="5"/>
      <c r="B26" s="12"/>
      <c r="C26" s="8"/>
      <c r="D26" s="9"/>
      <c r="E26" s="7"/>
      <c r="F26" s="10"/>
      <c r="G26" s="32" t="s">
        <v>19</v>
      </c>
      <c r="H26" s="46">
        <f>H22-H25</f>
        <v>-207154.51</v>
      </c>
      <c r="I26" s="11"/>
      <c r="J26" s="7"/>
      <c r="K26" s="7"/>
      <c r="L26" s="15"/>
      <c r="M26" s="15"/>
      <c r="N26" s="6"/>
    </row>
    <row r="27" spans="1:14" s="1" customFormat="1" ht="21">
      <c r="A27" s="5"/>
      <c r="B27" s="12"/>
      <c r="C27" s="8"/>
      <c r="D27" s="9"/>
      <c r="E27" s="7"/>
      <c r="F27" s="10"/>
      <c r="G27" s="38" t="s">
        <v>39</v>
      </c>
      <c r="H27" s="38">
        <v>112000</v>
      </c>
      <c r="I27" s="11"/>
      <c r="J27" s="7"/>
      <c r="K27" s="7"/>
      <c r="L27" s="15"/>
      <c r="M27" s="15"/>
      <c r="N27" s="6"/>
    </row>
    <row r="28" spans="1:14" s="1" customFormat="1" ht="21">
      <c r="A28" s="6"/>
      <c r="B28" s="12"/>
      <c r="C28" s="8"/>
      <c r="D28" s="10"/>
      <c r="E28" s="14"/>
      <c r="F28" s="10"/>
      <c r="G28" s="38" t="s">
        <v>40</v>
      </c>
      <c r="H28" s="39">
        <f>H26+H27</f>
        <v>-95154.510000000009</v>
      </c>
      <c r="I28" s="11"/>
      <c r="J28" s="7"/>
      <c r="K28" s="7"/>
      <c r="L28" s="15"/>
      <c r="M28" s="15"/>
      <c r="N28" s="7"/>
    </row>
    <row r="29" spans="1:14" ht="13.9">
      <c r="I29" s="7"/>
      <c r="K29" s="7"/>
      <c r="N29" s="13"/>
    </row>
    <row r="30" spans="1:14" ht="15.6" customHeight="1">
      <c r="K30" s="7"/>
    </row>
    <row r="31" spans="1:14" ht="13.9">
      <c r="K31" s="7"/>
      <c r="M31" s="7"/>
    </row>
    <row r="32" spans="1:14" ht="13.9">
      <c r="M32" s="7"/>
    </row>
    <row r="33" spans="11:13" ht="13.9">
      <c r="M33" s="7"/>
    </row>
    <row r="34" spans="11:13" ht="13.9">
      <c r="K34" s="7"/>
    </row>
  </sheetData>
  <sheetProtection selectLockedCells="1" selectUnlockedCells="1"/>
  <sortState xmlns:xlrd2="http://schemas.microsoft.com/office/spreadsheetml/2017/richdata2" ref="A2:N16">
    <sortCondition ref="B2:B16"/>
    <sortCondition ref="A2:A16"/>
  </sortState>
  <pageMargins left="0.75" right="0.75" top="1" bottom="1" header="0.51180555555555551" footer="0.51180555555555551"/>
  <pageSetup paperSize="9" firstPageNumber="0" orientation="portrait" horizontalDpi="300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083A6-0AEB-499E-BA73-BD7B20354C2D}">
  <dimension ref="A1:N37"/>
  <sheetViews>
    <sheetView workbookViewId="0">
      <pane ySplit="1" topLeftCell="A18" activePane="bottomLeft" state="frozen"/>
      <selection pane="bottomLeft" activeCell="H28" sqref="H28"/>
    </sheetView>
  </sheetViews>
  <sheetFormatPr defaultColWidth="8.5703125" defaultRowHeight="12.75"/>
  <cols>
    <col min="1" max="1" width="10.85546875" style="5" bestFit="1" customWidth="1"/>
    <col min="2" max="2" width="11.85546875" style="12" bestFit="1" customWidth="1"/>
    <col min="3" max="3" width="8.7109375" style="8" bestFit="1" customWidth="1"/>
    <col min="4" max="4" width="7.28515625" style="9" customWidth="1"/>
    <col min="5" max="5" width="14.42578125" style="7" bestFit="1" customWidth="1"/>
    <col min="6" max="6" width="11" style="10" bestFit="1" customWidth="1"/>
    <col min="7" max="7" width="15.85546875" style="7" bestFit="1" customWidth="1"/>
    <col min="8" max="8" width="13.7109375" style="7" bestFit="1" customWidth="1"/>
    <col min="9" max="9" width="8.28515625" style="11" customWidth="1"/>
    <col min="10" max="10" width="10.5703125" style="7" bestFit="1" customWidth="1"/>
    <col min="11" max="11" width="10.5703125" style="6" bestFit="1" customWidth="1"/>
    <col min="12" max="12" width="10.5703125" style="7" bestFit="1" customWidth="1"/>
    <col min="13" max="13" width="10.5703125" style="6" bestFit="1" customWidth="1"/>
    <col min="14" max="14" width="21.28515625" style="6" bestFit="1" customWidth="1"/>
    <col min="15" max="16384" width="8.5703125" style="6"/>
  </cols>
  <sheetData>
    <row r="1" spans="1:14" s="1" customFormat="1" ht="21">
      <c r="A1" s="20" t="s">
        <v>0</v>
      </c>
      <c r="B1" s="21" t="s">
        <v>1</v>
      </c>
      <c r="C1" s="22" t="s">
        <v>2</v>
      </c>
      <c r="D1" s="23" t="s">
        <v>3</v>
      </c>
      <c r="E1" s="24" t="s">
        <v>4</v>
      </c>
      <c r="F1" s="25" t="s">
        <v>5</v>
      </c>
      <c r="G1" s="24" t="s">
        <v>6</v>
      </c>
      <c r="H1" s="26" t="s">
        <v>7</v>
      </c>
      <c r="I1" s="4"/>
      <c r="J1" s="3"/>
      <c r="K1" s="5"/>
      <c r="L1" s="7"/>
      <c r="M1" s="6"/>
      <c r="N1" s="6"/>
    </row>
    <row r="2" spans="1:14" s="1" customFormat="1" ht="21.75">
      <c r="A2" s="27" t="s">
        <v>25</v>
      </c>
      <c r="B2" s="28">
        <v>45084</v>
      </c>
      <c r="C2" s="29">
        <v>30000</v>
      </c>
      <c r="D2" s="30" t="s">
        <v>21</v>
      </c>
      <c r="E2" s="31"/>
      <c r="F2" s="37">
        <v>0.245</v>
      </c>
      <c r="G2" s="31">
        <f>C2*F2</f>
        <v>7350</v>
      </c>
      <c r="H2" s="40">
        <f>G2*0.9</f>
        <v>6615</v>
      </c>
      <c r="I2" s="11"/>
      <c r="J2" s="17"/>
      <c r="K2" s="7"/>
      <c r="L2" s="6"/>
      <c r="M2" s="6"/>
      <c r="N2" s="6"/>
    </row>
    <row r="3" spans="1:14" s="1" customFormat="1" ht="21.75">
      <c r="A3" s="27" t="s">
        <v>28</v>
      </c>
      <c r="B3" s="28">
        <v>45084</v>
      </c>
      <c r="C3" s="29">
        <v>130000</v>
      </c>
      <c r="D3" s="30" t="s">
        <v>21</v>
      </c>
      <c r="E3" s="31"/>
      <c r="F3" s="37">
        <v>0.23</v>
      </c>
      <c r="G3" s="31">
        <f>C3*F3</f>
        <v>29900</v>
      </c>
      <c r="H3" s="40">
        <f>G3</f>
        <v>29900</v>
      </c>
      <c r="I3" s="11"/>
      <c r="J3" s="17"/>
      <c r="K3" s="7"/>
      <c r="L3" s="6"/>
      <c r="M3" s="6"/>
      <c r="N3" s="6"/>
    </row>
    <row r="4" spans="1:14" s="1" customFormat="1" ht="21.75">
      <c r="A4" s="27" t="s">
        <v>27</v>
      </c>
      <c r="B4" s="28">
        <v>45115</v>
      </c>
      <c r="C4" s="29">
        <v>60000</v>
      </c>
      <c r="D4" s="30" t="s">
        <v>21</v>
      </c>
      <c r="E4" s="31"/>
      <c r="F4" s="37">
        <v>0.247</v>
      </c>
      <c r="G4" s="31">
        <f>C4*F4</f>
        <v>14820</v>
      </c>
      <c r="H4" s="40">
        <f>G4*0.9</f>
        <v>13338</v>
      </c>
      <c r="I4" s="11"/>
      <c r="J4" s="17"/>
      <c r="K4" s="7"/>
      <c r="L4" s="6"/>
      <c r="M4" s="6"/>
      <c r="N4" s="6"/>
    </row>
    <row r="5" spans="1:14" s="1" customFormat="1" ht="21.75">
      <c r="A5" s="27" t="s">
        <v>30</v>
      </c>
      <c r="B5" s="28">
        <v>45086</v>
      </c>
      <c r="C5" s="29">
        <v>30000</v>
      </c>
      <c r="D5" s="30" t="s">
        <v>21</v>
      </c>
      <c r="E5" s="31"/>
      <c r="F5" s="37">
        <v>0.1915</v>
      </c>
      <c r="G5" s="31">
        <f>C5*F5</f>
        <v>5745</v>
      </c>
      <c r="H5" s="40">
        <f>G5*0.9</f>
        <v>5170.5</v>
      </c>
      <c r="I5" s="11"/>
      <c r="J5" s="17"/>
      <c r="K5" s="7"/>
      <c r="L5" s="6"/>
      <c r="M5" s="6"/>
      <c r="N5" s="6"/>
    </row>
    <row r="6" spans="1:14" s="1" customFormat="1" ht="21.75">
      <c r="A6" s="27" t="s">
        <v>26</v>
      </c>
      <c r="B6" s="28">
        <v>45091</v>
      </c>
      <c r="C6" s="29">
        <v>30000</v>
      </c>
      <c r="D6" s="30" t="s">
        <v>21</v>
      </c>
      <c r="E6" s="31"/>
      <c r="F6" s="37">
        <v>0.19500000000000001</v>
      </c>
      <c r="G6" s="31">
        <f>C6*F6</f>
        <v>5850</v>
      </c>
      <c r="H6" s="40">
        <f>G6*0.9</f>
        <v>5265</v>
      </c>
      <c r="I6" s="11"/>
      <c r="J6" s="17"/>
      <c r="K6" s="7"/>
      <c r="L6" s="6"/>
      <c r="M6" s="6"/>
      <c r="N6" s="6"/>
    </row>
    <row r="7" spans="1:14" s="1" customFormat="1" ht="21.75">
      <c r="A7" s="27" t="s">
        <v>48</v>
      </c>
      <c r="B7" s="28">
        <v>44728</v>
      </c>
      <c r="C7" s="29">
        <v>7200</v>
      </c>
      <c r="D7" s="30" t="s">
        <v>21</v>
      </c>
      <c r="E7" s="31"/>
      <c r="F7" s="37">
        <v>0.25</v>
      </c>
      <c r="G7" s="31">
        <f>C7*F7</f>
        <v>1800</v>
      </c>
      <c r="H7" s="40">
        <f>G7*0.9</f>
        <v>1620</v>
      </c>
      <c r="I7" s="11"/>
      <c r="J7" s="17"/>
      <c r="K7" s="7"/>
      <c r="L7" s="6"/>
      <c r="M7" s="6"/>
      <c r="N7" s="6"/>
    </row>
    <row r="8" spans="1:14" s="1" customFormat="1" ht="21">
      <c r="A8" s="27" t="s">
        <v>29</v>
      </c>
      <c r="B8" s="28">
        <v>45096</v>
      </c>
      <c r="C8" s="29">
        <v>20000</v>
      </c>
      <c r="D8" s="30" t="s">
        <v>21</v>
      </c>
      <c r="E8" s="31"/>
      <c r="F8" s="37">
        <v>0.1032</v>
      </c>
      <c r="G8" s="31">
        <f>C8*F8</f>
        <v>2064</v>
      </c>
      <c r="H8" s="32">
        <f>G8</f>
        <v>2064</v>
      </c>
      <c r="I8" s="11"/>
      <c r="J8" s="17"/>
      <c r="K8" s="7"/>
      <c r="L8" s="6"/>
      <c r="M8" s="6"/>
      <c r="N8" s="6"/>
    </row>
    <row r="9" spans="1:14" s="1" customFormat="1" ht="21">
      <c r="A9" s="27" t="s">
        <v>14</v>
      </c>
      <c r="B9" s="28">
        <v>45099</v>
      </c>
      <c r="C9" s="29">
        <v>50000</v>
      </c>
      <c r="D9" s="30" t="s">
        <v>21</v>
      </c>
      <c r="E9" s="31"/>
      <c r="F9" s="37">
        <v>0.13689999999999999</v>
      </c>
      <c r="G9" s="31">
        <f>C9*F9</f>
        <v>6845</v>
      </c>
      <c r="H9" s="32">
        <f>G9*0.9</f>
        <v>6160.5</v>
      </c>
      <c r="I9" s="11"/>
      <c r="J9" s="17"/>
      <c r="K9" s="7"/>
      <c r="L9" s="6"/>
      <c r="M9" s="6"/>
      <c r="N9" s="6"/>
    </row>
    <row r="10" spans="1:14" s="1" customFormat="1" ht="21">
      <c r="A10" s="27"/>
      <c r="B10" s="28"/>
      <c r="C10" s="29"/>
      <c r="D10" s="30"/>
      <c r="E10" s="31"/>
      <c r="F10" s="30"/>
      <c r="G10" s="31"/>
      <c r="H10" s="34">
        <f>SUM(H2:H9)</f>
        <v>70133</v>
      </c>
      <c r="I10" s="11"/>
      <c r="J10" s="19"/>
      <c r="K10" s="7"/>
      <c r="L10" s="6"/>
      <c r="M10" s="6"/>
      <c r="N10" s="6"/>
    </row>
    <row r="11" spans="1:14" s="1" customFormat="1" ht="21.75">
      <c r="A11" s="27" t="s">
        <v>53</v>
      </c>
      <c r="B11" s="28">
        <v>45085</v>
      </c>
      <c r="C11" s="29">
        <v>400</v>
      </c>
      <c r="D11" s="30">
        <v>50</v>
      </c>
      <c r="E11" s="31">
        <v>20044.298000000003</v>
      </c>
      <c r="F11" s="30">
        <v>52.5</v>
      </c>
      <c r="G11" s="31">
        <v>20953.307339999999</v>
      </c>
      <c r="H11" s="32">
        <f t="shared" ref="H11:H21" si="0">G11-E11</f>
        <v>909.00933999999688</v>
      </c>
      <c r="I11" s="11"/>
      <c r="J11" s="7"/>
      <c r="K11" s="7"/>
      <c r="L11" s="15"/>
      <c r="M11" s="15"/>
      <c r="N11" s="6"/>
    </row>
    <row r="12" spans="1:14" s="1" customFormat="1" ht="21.75">
      <c r="A12" s="27" t="s">
        <v>54</v>
      </c>
      <c r="B12" s="28">
        <v>45085</v>
      </c>
      <c r="C12" s="29">
        <v>400</v>
      </c>
      <c r="D12" s="30">
        <v>61</v>
      </c>
      <c r="E12" s="31">
        <v>24454.043559999998</v>
      </c>
      <c r="F12" s="30">
        <v>64</v>
      </c>
      <c r="G12" s="31">
        <v>25543.079424</v>
      </c>
      <c r="H12" s="32">
        <f t="shared" ref="H12:H17" si="1">G12-E12</f>
        <v>1089.0358640000013</v>
      </c>
      <c r="I12" s="11"/>
      <c r="J12" s="7"/>
      <c r="K12" s="7"/>
      <c r="L12" s="15"/>
      <c r="M12" s="15"/>
      <c r="N12" s="6"/>
    </row>
    <row r="13" spans="1:14" s="1" customFormat="1" ht="21.75">
      <c r="A13" s="27" t="s">
        <v>41</v>
      </c>
      <c r="B13" s="28">
        <v>45086</v>
      </c>
      <c r="C13" s="29">
        <v>600</v>
      </c>
      <c r="D13" s="30">
        <v>39.5</v>
      </c>
      <c r="E13" s="31">
        <v>23752.49</v>
      </c>
      <c r="F13" s="30">
        <v>41.75</v>
      </c>
      <c r="G13" s="31">
        <v>24994.52</v>
      </c>
      <c r="H13" s="32">
        <f t="shared" si="1"/>
        <v>1242.0299999999988</v>
      </c>
      <c r="I13" s="11"/>
      <c r="J13" s="7"/>
      <c r="K13" s="7"/>
      <c r="L13" s="15"/>
      <c r="M13" s="15"/>
      <c r="N13" s="6"/>
    </row>
    <row r="14" spans="1:14" s="1" customFormat="1" ht="21.75">
      <c r="A14" s="27" t="s">
        <v>51</v>
      </c>
      <c r="B14" s="28">
        <v>45086</v>
      </c>
      <c r="C14" s="29">
        <v>3000</v>
      </c>
      <c r="D14" s="30">
        <v>10.199999999999999</v>
      </c>
      <c r="E14" s="31">
        <v>30667.77</v>
      </c>
      <c r="F14" s="30">
        <v>11.2</v>
      </c>
      <c r="G14" s="31">
        <v>33525.58</v>
      </c>
      <c r="H14" s="32">
        <f t="shared" si="1"/>
        <v>2857.8100000000013</v>
      </c>
      <c r="I14" s="11"/>
      <c r="J14" s="7"/>
      <c r="K14" s="7"/>
      <c r="L14" s="15"/>
      <c r="M14" s="15"/>
      <c r="N14" s="6"/>
    </row>
    <row r="15" spans="1:14" s="1" customFormat="1" ht="21.75">
      <c r="A15" s="27" t="s">
        <v>45</v>
      </c>
      <c r="B15" s="28">
        <v>45091</v>
      </c>
      <c r="C15" s="29">
        <v>5000</v>
      </c>
      <c r="D15" s="30">
        <v>4.5999999999999996</v>
      </c>
      <c r="E15" s="31">
        <v>23050.94</v>
      </c>
      <c r="F15" s="30">
        <v>4.84</v>
      </c>
      <c r="G15" s="31">
        <v>24146.400000000001</v>
      </c>
      <c r="H15" s="32">
        <f t="shared" si="1"/>
        <v>1095.4600000000028</v>
      </c>
      <c r="I15" s="11"/>
      <c r="J15" s="7"/>
      <c r="K15" s="7"/>
      <c r="L15" s="15"/>
      <c r="M15" s="15"/>
      <c r="N15" s="6"/>
    </row>
    <row r="16" spans="1:14" s="1" customFormat="1" ht="21.75">
      <c r="A16" s="27" t="s">
        <v>29</v>
      </c>
      <c r="B16" s="28">
        <v>45093</v>
      </c>
      <c r="C16" s="29">
        <v>10000</v>
      </c>
      <c r="D16" s="30">
        <v>7.65</v>
      </c>
      <c r="E16" s="31">
        <v>76669.45</v>
      </c>
      <c r="F16" s="30">
        <v>7.7</v>
      </c>
      <c r="G16" s="31">
        <v>76829.45</v>
      </c>
      <c r="H16" s="32">
        <f t="shared" si="1"/>
        <v>160</v>
      </c>
      <c r="I16" s="11"/>
      <c r="J16" s="7"/>
      <c r="K16" s="7"/>
      <c r="L16" s="15"/>
      <c r="M16" s="15"/>
      <c r="N16" s="6"/>
    </row>
    <row r="17" spans="1:14" s="1" customFormat="1" ht="21.75">
      <c r="A17" s="27" t="s">
        <v>29</v>
      </c>
      <c r="B17" s="28">
        <v>45093</v>
      </c>
      <c r="C17" s="29">
        <v>10000</v>
      </c>
      <c r="D17" s="30">
        <v>7.65</v>
      </c>
      <c r="E17" s="31">
        <v>76669.45</v>
      </c>
      <c r="F17" s="30">
        <v>7.7</v>
      </c>
      <c r="G17" s="31">
        <v>76829.45</v>
      </c>
      <c r="H17" s="32">
        <f t="shared" si="1"/>
        <v>160</v>
      </c>
      <c r="I17" s="11"/>
      <c r="J17" s="7"/>
      <c r="K17" s="7"/>
      <c r="L17" s="15"/>
      <c r="M17" s="15"/>
      <c r="N17" s="6"/>
    </row>
    <row r="18" spans="1:14" s="1" customFormat="1" ht="26.25" customHeight="1">
      <c r="A18" s="27" t="s">
        <v>54</v>
      </c>
      <c r="B18" s="28">
        <v>45106</v>
      </c>
      <c r="C18" s="29">
        <v>400</v>
      </c>
      <c r="D18" s="30">
        <v>53</v>
      </c>
      <c r="E18" s="31">
        <v>21246.95</v>
      </c>
      <c r="F18" s="30">
        <v>55.75</v>
      </c>
      <c r="G18" s="31">
        <v>22250.61</v>
      </c>
      <c r="H18" s="32">
        <f t="shared" ref="H18" si="2">G18-E18</f>
        <v>1003.6599999999999</v>
      </c>
      <c r="I18" s="11"/>
      <c r="J18" s="7"/>
      <c r="K18" s="7"/>
      <c r="L18" s="15"/>
      <c r="M18" s="15"/>
      <c r="N18" s="6"/>
    </row>
    <row r="19" spans="1:14" s="1" customFormat="1" ht="21.75">
      <c r="A19" s="27" t="s">
        <v>25</v>
      </c>
      <c r="B19" s="28">
        <v>45106</v>
      </c>
      <c r="C19" s="29">
        <v>2000</v>
      </c>
      <c r="D19" s="30">
        <v>10.6</v>
      </c>
      <c r="E19" s="31">
        <v>21246.95</v>
      </c>
      <c r="F19" s="30">
        <v>11.2</v>
      </c>
      <c r="G19" s="31">
        <v>22350.38</v>
      </c>
      <c r="H19" s="32">
        <f t="shared" ref="H19:H20" si="3">G19-E19</f>
        <v>1103.4300000000003</v>
      </c>
      <c r="I19" s="11"/>
      <c r="J19" s="7"/>
      <c r="K19" s="7"/>
      <c r="L19" s="15"/>
      <c r="M19" s="15"/>
      <c r="N19" s="6"/>
    </row>
    <row r="20" spans="1:14" s="1" customFormat="1" ht="21.75">
      <c r="A20" s="27" t="s">
        <v>27</v>
      </c>
      <c r="B20" s="28">
        <v>45100</v>
      </c>
      <c r="C20" s="29">
        <v>3000</v>
      </c>
      <c r="D20" s="30">
        <v>10.199999999999999</v>
      </c>
      <c r="E20" s="31">
        <v>30667.77</v>
      </c>
      <c r="F20" s="30">
        <v>10.7</v>
      </c>
      <c r="G20" s="31">
        <v>32028.9</v>
      </c>
      <c r="H20" s="32">
        <f t="shared" si="3"/>
        <v>1361.130000000001</v>
      </c>
      <c r="I20" s="11"/>
      <c r="J20" s="7"/>
      <c r="K20" s="7"/>
      <c r="L20" s="15"/>
      <c r="M20" s="15"/>
      <c r="N20" s="6"/>
    </row>
    <row r="21" spans="1:14" s="1" customFormat="1" ht="21.75">
      <c r="A21" s="27" t="s">
        <v>55</v>
      </c>
      <c r="B21" s="28">
        <v>45107</v>
      </c>
      <c r="C21" s="29">
        <v>30000</v>
      </c>
      <c r="D21" s="30">
        <v>11.5</v>
      </c>
      <c r="E21" s="31">
        <v>0</v>
      </c>
      <c r="F21" s="30">
        <v>8.6999999999999993</v>
      </c>
      <c r="G21" s="31">
        <v>0</v>
      </c>
      <c r="H21" s="32">
        <v>-86544.88</v>
      </c>
      <c r="I21" s="11"/>
      <c r="J21" s="7"/>
      <c r="K21" s="7"/>
      <c r="L21" s="15"/>
      <c r="M21" s="15"/>
      <c r="N21" s="6"/>
    </row>
    <row r="22" spans="1:14" s="1" customFormat="1" ht="21.75">
      <c r="A22" s="26"/>
      <c r="B22" s="28"/>
      <c r="C22" s="29"/>
      <c r="D22" s="33"/>
      <c r="E22" s="32">
        <f>SUM(E11:E21)</f>
        <v>348470.11156000005</v>
      </c>
      <c r="F22" s="30"/>
      <c r="G22" s="32">
        <f>SUM(G11:G21)</f>
        <v>359451.67676400003</v>
      </c>
      <c r="H22" s="41">
        <f>SUM(H11:H21)</f>
        <v>-75563.314796000006</v>
      </c>
      <c r="I22" s="11"/>
      <c r="J22" s="7"/>
      <c r="K22" s="7"/>
      <c r="L22" s="15"/>
      <c r="M22" s="15"/>
      <c r="N22" s="6"/>
    </row>
    <row r="23" spans="1:14" s="1" customFormat="1" ht="21.75">
      <c r="A23" s="26"/>
      <c r="B23" s="28"/>
      <c r="C23" s="29"/>
      <c r="D23" s="33"/>
      <c r="E23" s="32"/>
      <c r="F23" s="30"/>
      <c r="G23" s="32" t="s">
        <v>31</v>
      </c>
      <c r="H23" s="43">
        <f>H10+H22</f>
        <v>-5430.314796000006</v>
      </c>
      <c r="I23" s="11"/>
      <c r="J23" s="7"/>
      <c r="K23" s="7"/>
      <c r="L23" s="15"/>
      <c r="M23" s="15"/>
      <c r="N23" s="6"/>
    </row>
    <row r="24" spans="1:14" s="1" customFormat="1" ht="21">
      <c r="A24" s="26"/>
      <c r="B24" s="28"/>
      <c r="C24" s="29"/>
      <c r="D24" s="33"/>
      <c r="E24" s="32"/>
      <c r="F24" s="30"/>
      <c r="G24" s="32" t="s">
        <v>36</v>
      </c>
      <c r="H24" s="32">
        <v>230335.49</v>
      </c>
      <c r="I24" s="11"/>
      <c r="J24" s="7"/>
      <c r="K24" s="7"/>
      <c r="L24" s="15"/>
      <c r="M24" s="15"/>
      <c r="N24" s="6"/>
    </row>
    <row r="25" spans="1:14" s="1" customFormat="1" ht="21">
      <c r="A25" s="26"/>
      <c r="B25" s="28"/>
      <c r="C25" s="29"/>
      <c r="D25" s="33"/>
      <c r="E25" s="32"/>
      <c r="F25" s="30"/>
      <c r="G25" s="32" t="s">
        <v>37</v>
      </c>
      <c r="H25" s="34">
        <f>H23+H24</f>
        <v>224905.17520399997</v>
      </c>
      <c r="I25" s="11"/>
      <c r="J25" s="7"/>
      <c r="K25" s="7"/>
      <c r="L25" s="15"/>
      <c r="M25" s="15"/>
      <c r="N25" s="6"/>
    </row>
    <row r="26" spans="1:14" s="1" customFormat="1" ht="21">
      <c r="A26" s="26"/>
      <c r="B26" s="28"/>
      <c r="C26" s="29"/>
      <c r="D26" s="33"/>
      <c r="E26" s="32"/>
      <c r="F26" s="30"/>
      <c r="G26" s="32" t="s">
        <v>16</v>
      </c>
      <c r="H26" s="35">
        <v>437490</v>
      </c>
      <c r="I26" s="11"/>
      <c r="J26" s="7"/>
      <c r="K26" s="7"/>
      <c r="L26" s="15"/>
      <c r="M26" s="15"/>
      <c r="N26" s="6"/>
    </row>
    <row r="27" spans="1:14" s="1" customFormat="1" ht="21">
      <c r="A27" s="26"/>
      <c r="B27" s="28"/>
      <c r="C27" s="29"/>
      <c r="D27" s="33"/>
      <c r="E27" s="32"/>
      <c r="F27" s="30"/>
      <c r="G27" s="32" t="s">
        <v>56</v>
      </c>
      <c r="H27" s="35">
        <v>43090</v>
      </c>
      <c r="I27" s="11"/>
      <c r="J27" s="7"/>
      <c r="K27" s="7"/>
      <c r="L27" s="15"/>
      <c r="M27" s="15"/>
      <c r="N27" s="6"/>
    </row>
    <row r="28" spans="1:14" s="1" customFormat="1" ht="21">
      <c r="A28" s="26"/>
      <c r="B28" s="28"/>
      <c r="C28" s="29"/>
      <c r="D28" s="33"/>
      <c r="E28" s="32"/>
      <c r="F28" s="30"/>
      <c r="G28" s="32" t="s">
        <v>18</v>
      </c>
      <c r="H28" s="41">
        <f>H26+H27</f>
        <v>480580</v>
      </c>
      <c r="I28" s="11"/>
      <c r="J28" s="7"/>
      <c r="K28" s="7"/>
      <c r="L28" s="15"/>
      <c r="M28" s="15"/>
      <c r="N28" s="6"/>
    </row>
    <row r="29" spans="1:14" s="1" customFormat="1" ht="21.75">
      <c r="A29" s="5"/>
      <c r="B29" s="12"/>
      <c r="C29" s="8"/>
      <c r="D29" s="9"/>
      <c r="E29" s="7"/>
      <c r="F29" s="10"/>
      <c r="G29" s="32" t="s">
        <v>19</v>
      </c>
      <c r="H29" s="46">
        <f>H25-H28</f>
        <v>-255674.82479600003</v>
      </c>
      <c r="I29" s="11"/>
      <c r="J29" s="7"/>
      <c r="K29" s="7"/>
      <c r="L29" s="15"/>
      <c r="M29" s="15"/>
      <c r="N29" s="6"/>
    </row>
    <row r="30" spans="1:14" s="1" customFormat="1" ht="21">
      <c r="A30" s="5"/>
      <c r="B30" s="12"/>
      <c r="C30" s="8"/>
      <c r="D30" s="9"/>
      <c r="E30" s="7"/>
      <c r="F30" s="10"/>
      <c r="G30" s="38" t="s">
        <v>39</v>
      </c>
      <c r="H30" s="38">
        <v>112000</v>
      </c>
      <c r="I30" s="11"/>
      <c r="J30" s="7"/>
      <c r="K30" s="7"/>
      <c r="L30" s="15"/>
      <c r="M30" s="15"/>
      <c r="N30" s="6"/>
    </row>
    <row r="31" spans="1:14" s="1" customFormat="1" ht="21">
      <c r="A31" s="6"/>
      <c r="B31" s="12"/>
      <c r="C31" s="8"/>
      <c r="D31" s="10"/>
      <c r="E31" s="14"/>
      <c r="F31" s="10"/>
      <c r="G31" s="38" t="s">
        <v>40</v>
      </c>
      <c r="H31" s="39">
        <f>H29+H30</f>
        <v>-143674.82479600003</v>
      </c>
      <c r="I31" s="11"/>
      <c r="J31" s="7"/>
      <c r="K31" s="7"/>
      <c r="L31" s="15"/>
      <c r="M31" s="15"/>
      <c r="N31" s="7"/>
    </row>
    <row r="32" spans="1:14" ht="13.9">
      <c r="I32" s="7"/>
      <c r="K32" s="7"/>
      <c r="N32" s="13"/>
    </row>
    <row r="33" spans="11:13" ht="15.6" customHeight="1">
      <c r="K33" s="7"/>
    </row>
    <row r="34" spans="11:13" ht="13.9">
      <c r="K34" s="7"/>
      <c r="M34" s="7"/>
    </row>
    <row r="35" spans="11:13" ht="13.9">
      <c r="M35" s="7"/>
    </row>
    <row r="36" spans="11:13" ht="13.9">
      <c r="M36" s="7"/>
    </row>
    <row r="37" spans="11:13" ht="13.9">
      <c r="K37" s="7"/>
    </row>
  </sheetData>
  <sheetProtection selectLockedCells="1" selectUnlockedCells="1"/>
  <pageMargins left="0.75" right="0.75" top="1" bottom="1" header="0.51180555555555551" footer="0.51180555555555551"/>
  <pageSetup paperSize="9" firstPageNumber="0"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DFB71-6C08-4D1D-BB1D-F3EEA757A22B}">
  <dimension ref="A1:N20"/>
  <sheetViews>
    <sheetView workbookViewId="0">
      <pane ySplit="1" topLeftCell="A6" activePane="bottomLeft" state="frozen"/>
      <selection pane="bottomLeft" activeCell="H13" sqref="H13"/>
    </sheetView>
  </sheetViews>
  <sheetFormatPr defaultColWidth="8.5703125" defaultRowHeight="12.75"/>
  <cols>
    <col min="1" max="1" width="12.42578125" style="5" customWidth="1"/>
    <col min="2" max="2" width="11.42578125" style="18" customWidth="1"/>
    <col min="3" max="3" width="8.42578125" style="8" customWidth="1"/>
    <col min="4" max="4" width="13" style="9" bestFit="1" customWidth="1"/>
    <col min="5" max="5" width="14.7109375" style="7" customWidth="1"/>
    <col min="6" max="6" width="13" style="10" bestFit="1" customWidth="1"/>
    <col min="7" max="7" width="14.7109375" style="7" customWidth="1"/>
    <col min="8" max="8" width="13.7109375" style="7" bestFit="1" customWidth="1"/>
    <col min="9" max="9" width="10.42578125" style="11" bestFit="1" customWidth="1"/>
    <col min="10" max="10" width="12.42578125" style="7" customWidth="1"/>
    <col min="11" max="11" width="13" style="6" customWidth="1"/>
    <col min="12" max="12" width="12.42578125" style="7" customWidth="1"/>
    <col min="13" max="13" width="12.85546875" style="6" customWidth="1"/>
    <col min="14" max="14" width="8.7109375" style="6" bestFit="1" customWidth="1"/>
    <col min="15" max="16384" width="8.5703125" style="6"/>
  </cols>
  <sheetData>
    <row r="1" spans="1:14" s="1" customFormat="1" ht="21">
      <c r="A1" s="20" t="s">
        <v>0</v>
      </c>
      <c r="B1" s="21" t="s">
        <v>1</v>
      </c>
      <c r="C1" s="22" t="s">
        <v>2</v>
      </c>
      <c r="D1" s="23" t="s">
        <v>3</v>
      </c>
      <c r="E1" s="24" t="s">
        <v>4</v>
      </c>
      <c r="F1" s="25" t="s">
        <v>5</v>
      </c>
      <c r="G1" s="24" t="s">
        <v>6</v>
      </c>
      <c r="H1" s="26" t="s">
        <v>7</v>
      </c>
      <c r="I1" s="3"/>
      <c r="J1" s="5"/>
      <c r="K1" s="6"/>
      <c r="L1" s="6"/>
      <c r="M1" s="6"/>
      <c r="N1" s="6"/>
    </row>
    <row r="2" spans="1:14" s="1" customFormat="1" ht="21">
      <c r="A2" s="27" t="s">
        <v>14</v>
      </c>
      <c r="B2" s="28">
        <v>44736</v>
      </c>
      <c r="C2" s="29">
        <v>40000</v>
      </c>
      <c r="D2" s="30" t="s">
        <v>21</v>
      </c>
      <c r="E2" s="31"/>
      <c r="F2" s="37">
        <v>0.15559999999999999</v>
      </c>
      <c r="G2" s="31">
        <f>C2*F2</f>
        <v>6223.9999999999991</v>
      </c>
      <c r="H2" s="32">
        <v>0</v>
      </c>
      <c r="I2" s="11"/>
      <c r="J2" s="7"/>
      <c r="K2" s="7"/>
      <c r="L2" s="15"/>
      <c r="M2" s="15"/>
      <c r="N2" s="6"/>
    </row>
    <row r="3" spans="1:14" s="1" customFormat="1" ht="21">
      <c r="A3" s="27"/>
      <c r="B3" s="28"/>
      <c r="C3" s="29"/>
      <c r="D3" s="30"/>
      <c r="E3" s="31"/>
      <c r="F3" s="30"/>
      <c r="G3" s="31"/>
      <c r="H3" s="34">
        <f>SUM(H2:H2)</f>
        <v>0</v>
      </c>
      <c r="I3" s="11"/>
      <c r="J3" s="7"/>
      <c r="K3" s="7"/>
      <c r="L3" s="15"/>
      <c r="M3" s="15"/>
      <c r="N3" s="6"/>
    </row>
    <row r="4" spans="1:14" s="1" customFormat="1" ht="21.75">
      <c r="A4" s="27" t="s">
        <v>9</v>
      </c>
      <c r="B4" s="28">
        <v>45111</v>
      </c>
      <c r="C4" s="29">
        <v>1800</v>
      </c>
      <c r="D4" s="30">
        <v>17</v>
      </c>
      <c r="E4" s="31">
        <v>30667.77</v>
      </c>
      <c r="F4" s="30">
        <v>17.899999999999999</v>
      </c>
      <c r="G4" s="31">
        <v>32148.63</v>
      </c>
      <c r="H4" s="32">
        <f>G4-E4</f>
        <v>1480.8600000000006</v>
      </c>
      <c r="I4" s="11"/>
      <c r="J4" s="7"/>
      <c r="K4" s="7"/>
      <c r="L4" s="15"/>
      <c r="M4" s="15"/>
      <c r="N4" s="6"/>
    </row>
    <row r="5" spans="1:14" s="1" customFormat="1" ht="21.75">
      <c r="A5" s="27" t="s">
        <v>53</v>
      </c>
      <c r="B5" s="28">
        <v>45120</v>
      </c>
      <c r="C5" s="29">
        <v>900</v>
      </c>
      <c r="D5" s="30">
        <v>50</v>
      </c>
      <c r="E5" s="31">
        <v>45099.67</v>
      </c>
      <c r="F5" s="30">
        <v>45</v>
      </c>
      <c r="G5" s="31">
        <v>40410.29</v>
      </c>
      <c r="H5" s="32">
        <f>G5-E5</f>
        <v>-4689.3799999999974</v>
      </c>
      <c r="I5" s="11"/>
      <c r="J5" s="7"/>
      <c r="K5" s="7"/>
      <c r="L5" s="15"/>
      <c r="M5" s="15"/>
      <c r="N5" s="6"/>
    </row>
    <row r="6" spans="1:14" s="1" customFormat="1" ht="21.75">
      <c r="A6" s="27" t="s">
        <v>57</v>
      </c>
      <c r="B6" s="28">
        <v>45128</v>
      </c>
      <c r="C6" s="29">
        <v>400</v>
      </c>
      <c r="D6" s="30">
        <v>155</v>
      </c>
      <c r="E6" s="31">
        <v>62137.32</v>
      </c>
      <c r="F6" s="30">
        <v>167</v>
      </c>
      <c r="G6" s="31">
        <v>66652.039999999994</v>
      </c>
      <c r="H6" s="32">
        <f>G6-E6</f>
        <v>4514.7199999999939</v>
      </c>
      <c r="I6" s="11"/>
      <c r="J6" s="7"/>
      <c r="K6" s="7"/>
      <c r="L6" s="15"/>
      <c r="M6" s="15"/>
      <c r="N6" s="6"/>
    </row>
    <row r="7" spans="1:14" ht="15.75">
      <c r="A7" s="26"/>
      <c r="B7" s="28"/>
      <c r="C7" s="29"/>
      <c r="D7" s="33"/>
      <c r="E7" s="32">
        <f>SUM(E4:E6)</f>
        <v>137904.76</v>
      </c>
      <c r="F7" s="30"/>
      <c r="G7" s="32">
        <f t="shared" ref="G7:H7" si="0">SUM(G4:G6)</f>
        <v>139210.96</v>
      </c>
      <c r="H7" s="32">
        <f t="shared" si="0"/>
        <v>1306.1999999999971</v>
      </c>
      <c r="K7" s="7"/>
      <c r="L7" s="15"/>
      <c r="M7" s="15"/>
    </row>
    <row r="8" spans="1:14" s="1" customFormat="1" ht="21">
      <c r="A8" s="26"/>
      <c r="B8" s="28"/>
      <c r="C8" s="29"/>
      <c r="D8" s="33"/>
      <c r="E8" s="32"/>
      <c r="F8" s="30"/>
      <c r="G8" s="32" t="s">
        <v>31</v>
      </c>
      <c r="H8" s="34">
        <f>H3+H7</f>
        <v>1306.1999999999971</v>
      </c>
      <c r="I8" s="11"/>
      <c r="J8" s="7"/>
      <c r="K8" s="7"/>
      <c r="L8" s="15"/>
      <c r="M8" s="15"/>
      <c r="N8" s="6"/>
    </row>
    <row r="9" spans="1:14" ht="15.6">
      <c r="A9" s="26"/>
      <c r="B9" s="28"/>
      <c r="C9" s="29"/>
      <c r="D9" s="33"/>
      <c r="E9" s="32"/>
      <c r="F9" s="30"/>
      <c r="G9" s="32" t="s">
        <v>36</v>
      </c>
      <c r="H9" s="32">
        <v>224905.17520399997</v>
      </c>
      <c r="K9" s="7"/>
      <c r="L9" s="15"/>
      <c r="M9" s="15"/>
    </row>
    <row r="10" spans="1:14" ht="15.6">
      <c r="A10" s="26"/>
      <c r="B10" s="28"/>
      <c r="C10" s="29"/>
      <c r="D10" s="33"/>
      <c r="E10" s="32"/>
      <c r="F10" s="30"/>
      <c r="G10" s="32" t="s">
        <v>37</v>
      </c>
      <c r="H10" s="34">
        <f>H8+H9</f>
        <v>226211.37520399998</v>
      </c>
      <c r="K10" s="7"/>
      <c r="L10" s="15"/>
      <c r="M10" s="15"/>
    </row>
    <row r="11" spans="1:14" ht="15.6">
      <c r="A11" s="26"/>
      <c r="B11" s="28"/>
      <c r="C11" s="29"/>
      <c r="D11" s="33"/>
      <c r="E11" s="32"/>
      <c r="F11" s="30"/>
      <c r="G11" s="32" t="s">
        <v>16</v>
      </c>
      <c r="H11" s="35">
        <v>480580</v>
      </c>
      <c r="K11" s="7"/>
      <c r="L11" s="15"/>
      <c r="M11" s="15"/>
    </row>
    <row r="12" spans="1:14" ht="15.6">
      <c r="A12" s="26"/>
      <c r="B12" s="28"/>
      <c r="C12" s="29"/>
      <c r="D12" s="33"/>
      <c r="E12" s="32"/>
      <c r="F12" s="30"/>
      <c r="G12" s="32" t="s">
        <v>58</v>
      </c>
      <c r="H12" s="35">
        <v>50000</v>
      </c>
      <c r="K12" s="7"/>
      <c r="L12" s="15"/>
      <c r="M12" s="15"/>
    </row>
    <row r="13" spans="1:14" s="1" customFormat="1" ht="21">
      <c r="A13" s="26"/>
      <c r="B13" s="28"/>
      <c r="C13" s="29"/>
      <c r="D13" s="33"/>
      <c r="E13" s="32"/>
      <c r="F13" s="30"/>
      <c r="G13" s="32" t="s">
        <v>18</v>
      </c>
      <c r="H13" s="41">
        <f>H11+H12</f>
        <v>530580</v>
      </c>
      <c r="I13" s="11"/>
      <c r="J13" s="7"/>
      <c r="K13" s="7"/>
      <c r="L13" s="15"/>
      <c r="M13" s="15"/>
      <c r="N13" s="6"/>
    </row>
    <row r="14" spans="1:14" s="1" customFormat="1" ht="21.75">
      <c r="A14" s="5"/>
      <c r="B14" s="12"/>
      <c r="C14" s="8"/>
      <c r="D14" s="9"/>
      <c r="E14" s="7"/>
      <c r="F14" s="10"/>
      <c r="G14" s="32" t="s">
        <v>19</v>
      </c>
      <c r="H14" s="46">
        <f>H10-H13</f>
        <v>-304368.62479600002</v>
      </c>
      <c r="I14" s="11"/>
      <c r="J14" s="7"/>
      <c r="K14" s="7"/>
      <c r="L14" s="15"/>
      <c r="M14" s="15"/>
      <c r="N14" s="6"/>
    </row>
    <row r="15" spans="1:14" s="1" customFormat="1" ht="21">
      <c r="A15" s="5"/>
      <c r="B15" s="12"/>
      <c r="C15" s="8"/>
      <c r="D15" s="9"/>
      <c r="E15" s="7"/>
      <c r="F15" s="10"/>
      <c r="G15" s="38" t="s">
        <v>39</v>
      </c>
      <c r="H15" s="38">
        <v>112000</v>
      </c>
      <c r="I15" s="11"/>
      <c r="J15" s="7"/>
      <c r="K15" s="7"/>
      <c r="L15" s="15"/>
      <c r="M15" s="15"/>
      <c r="N15" s="6"/>
    </row>
    <row r="16" spans="1:14" s="1" customFormat="1" ht="21">
      <c r="A16" s="6"/>
      <c r="B16" s="12"/>
      <c r="C16" s="8"/>
      <c r="D16" s="10"/>
      <c r="E16" s="14"/>
      <c r="F16" s="10"/>
      <c r="G16" s="38" t="s">
        <v>40</v>
      </c>
      <c r="H16" s="39">
        <f>H14+H15</f>
        <v>-192368.62479600002</v>
      </c>
      <c r="I16" s="11"/>
      <c r="J16" s="7"/>
      <c r="K16" s="7"/>
      <c r="L16" s="15"/>
      <c r="M16" s="15"/>
      <c r="N16" s="6"/>
    </row>
    <row r="17" spans="3:13" ht="13.9">
      <c r="K17" s="7"/>
      <c r="M17" s="7"/>
    </row>
    <row r="18" spans="3:13" ht="13.9">
      <c r="M18" s="7"/>
    </row>
    <row r="19" spans="3:13" ht="13.9">
      <c r="M19" s="7"/>
    </row>
    <row r="20" spans="3:13" ht="13.9">
      <c r="C20" s="12"/>
      <c r="D20" s="8"/>
      <c r="E20" s="9"/>
      <c r="F20" s="7"/>
      <c r="G20" s="10"/>
      <c r="I20" s="7"/>
      <c r="J20" s="11"/>
      <c r="K20" s="7"/>
      <c r="L20" s="6"/>
      <c r="M20" s="7"/>
    </row>
  </sheetData>
  <sheetProtection selectLockedCells="1" selectUnlockedCells="1"/>
  <pageMargins left="0.75" right="0.75" top="1" bottom="1" header="0.51180555555555551" footer="0.51180555555555551"/>
  <pageSetup paperSize="9" firstPageNumber="0" orientation="portrait" horizontalDpi="300" verticalDpi="30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0B3A52-20AE-4532-93E1-8BE977BC9CF2}">
  <dimension ref="A1:N24"/>
  <sheetViews>
    <sheetView workbookViewId="0">
      <pane ySplit="1" topLeftCell="A6" activePane="bottomLeft" state="frozen"/>
      <selection pane="bottomLeft" activeCell="H17" sqref="H17"/>
    </sheetView>
  </sheetViews>
  <sheetFormatPr defaultColWidth="8.5703125" defaultRowHeight="12.75"/>
  <cols>
    <col min="1" max="1" width="12.42578125" style="5" customWidth="1"/>
    <col min="2" max="2" width="11.42578125" style="18" customWidth="1"/>
    <col min="3" max="3" width="8.42578125" style="8" customWidth="1"/>
    <col min="4" max="4" width="13" style="9" bestFit="1" customWidth="1"/>
    <col min="5" max="5" width="14.7109375" style="7" customWidth="1"/>
    <col min="6" max="6" width="13" style="10" bestFit="1" customWidth="1"/>
    <col min="7" max="7" width="14.7109375" style="7" customWidth="1"/>
    <col min="8" max="8" width="12.7109375" style="7" bestFit="1" customWidth="1"/>
    <col min="9" max="9" width="10.42578125" style="11" bestFit="1" customWidth="1"/>
    <col min="10" max="10" width="12.42578125" style="7" customWidth="1"/>
    <col min="11" max="11" width="13" style="6" customWidth="1"/>
    <col min="12" max="12" width="12.42578125" style="7" customWidth="1"/>
    <col min="13" max="13" width="12.85546875" style="6" customWidth="1"/>
    <col min="14" max="14" width="8.7109375" style="6" bestFit="1" customWidth="1"/>
    <col min="15" max="16384" width="8.5703125" style="6"/>
  </cols>
  <sheetData>
    <row r="1" spans="1:14" s="1" customFormat="1" ht="21">
      <c r="A1" s="20" t="s">
        <v>0</v>
      </c>
      <c r="B1" s="21" t="s">
        <v>1</v>
      </c>
      <c r="C1" s="22" t="s">
        <v>2</v>
      </c>
      <c r="D1" s="23" t="s">
        <v>3</v>
      </c>
      <c r="E1" s="24" t="s">
        <v>4</v>
      </c>
      <c r="F1" s="25" t="s">
        <v>5</v>
      </c>
      <c r="G1" s="24" t="s">
        <v>6</v>
      </c>
      <c r="H1" s="26" t="s">
        <v>7</v>
      </c>
      <c r="I1" s="3"/>
      <c r="J1" s="5"/>
      <c r="K1" s="6"/>
      <c r="L1" s="6"/>
      <c r="M1" s="6"/>
      <c r="N1" s="6"/>
    </row>
    <row r="2" spans="1:14" s="1" customFormat="1" ht="21">
      <c r="A2" s="27" t="s">
        <v>59</v>
      </c>
      <c r="B2" s="28">
        <v>45163</v>
      </c>
      <c r="C2" s="29">
        <v>600</v>
      </c>
      <c r="D2" s="30" t="s">
        <v>21</v>
      </c>
      <c r="E2" s="31"/>
      <c r="F2" s="37">
        <v>2.5</v>
      </c>
      <c r="G2" s="31">
        <f>C2*F2</f>
        <v>1500</v>
      </c>
      <c r="H2" s="32">
        <f>G2*0.9</f>
        <v>1350</v>
      </c>
      <c r="I2" s="11"/>
      <c r="J2" s="7"/>
      <c r="K2" s="7"/>
      <c r="L2" s="15"/>
      <c r="M2" s="15"/>
      <c r="N2" s="6"/>
    </row>
    <row r="3" spans="1:14" s="1" customFormat="1" ht="21.75" customHeight="1">
      <c r="A3" s="27"/>
      <c r="B3" s="28"/>
      <c r="C3" s="29"/>
      <c r="D3" s="30"/>
      <c r="E3" s="31"/>
      <c r="F3" s="30"/>
      <c r="G3" s="31"/>
      <c r="H3" s="41">
        <f>SUM(H2:H2)</f>
        <v>1350</v>
      </c>
      <c r="I3" s="11"/>
      <c r="J3" s="7"/>
      <c r="K3" s="7"/>
      <c r="L3" s="15"/>
      <c r="M3" s="15"/>
      <c r="N3" s="6"/>
    </row>
    <row r="4" spans="1:14" s="1" customFormat="1" ht="21.75" customHeight="1">
      <c r="A4" s="27" t="s">
        <v>9</v>
      </c>
      <c r="B4" s="28">
        <v>45153</v>
      </c>
      <c r="C4" s="29">
        <v>3600</v>
      </c>
      <c r="D4" s="30">
        <v>17</v>
      </c>
      <c r="E4" s="31">
        <v>61335.55</v>
      </c>
      <c r="F4" s="30">
        <v>18.2</v>
      </c>
      <c r="G4" s="31">
        <v>65374.879999999997</v>
      </c>
      <c r="H4" s="32">
        <f>G4-E4</f>
        <v>4039.3299999999945</v>
      </c>
      <c r="I4" s="11"/>
      <c r="J4" s="7"/>
      <c r="K4" s="7"/>
      <c r="L4" s="15"/>
      <c r="M4" s="15"/>
      <c r="N4" s="6"/>
    </row>
    <row r="5" spans="1:14" s="1" customFormat="1" ht="21.75" customHeight="1">
      <c r="A5" s="27" t="s">
        <v>41</v>
      </c>
      <c r="B5" s="28">
        <v>45153</v>
      </c>
      <c r="C5" s="29">
        <v>1800</v>
      </c>
      <c r="D5" s="30">
        <v>39.75</v>
      </c>
      <c r="E5" s="31">
        <v>71708.479999999996</v>
      </c>
      <c r="F5" s="30">
        <v>43.5</v>
      </c>
      <c r="G5" s="31">
        <v>78126.570000000007</v>
      </c>
      <c r="H5" s="32">
        <f>G5-E5</f>
        <v>6418.0900000000111</v>
      </c>
      <c r="I5" s="11"/>
      <c r="J5" s="7"/>
      <c r="K5" s="7"/>
      <c r="L5" s="15"/>
      <c r="M5" s="15"/>
      <c r="N5" s="6"/>
    </row>
    <row r="6" spans="1:14" s="1" customFormat="1" ht="21.75" customHeight="1">
      <c r="A6" s="27" t="s">
        <v>60</v>
      </c>
      <c r="B6" s="28">
        <v>45154</v>
      </c>
      <c r="C6" s="29">
        <v>15000</v>
      </c>
      <c r="D6" s="30">
        <v>1.64</v>
      </c>
      <c r="E6" s="31">
        <v>24654.48</v>
      </c>
      <c r="F6" s="30">
        <v>1.76</v>
      </c>
      <c r="G6" s="31">
        <v>26341.52</v>
      </c>
      <c r="H6" s="32">
        <f>G6-E6</f>
        <v>1687.0400000000009</v>
      </c>
      <c r="I6" s="11"/>
      <c r="J6" s="7"/>
      <c r="K6" s="7"/>
      <c r="L6" s="15"/>
      <c r="M6" s="15"/>
      <c r="N6" s="6"/>
    </row>
    <row r="7" spans="1:14" s="1" customFormat="1" ht="21.75" customHeight="1">
      <c r="A7" s="27" t="s">
        <v>61</v>
      </c>
      <c r="B7" s="28">
        <v>45134</v>
      </c>
      <c r="C7" s="29">
        <v>100</v>
      </c>
      <c r="D7" s="30">
        <v>14.3</v>
      </c>
      <c r="E7" s="31">
        <v>1433.17</v>
      </c>
      <c r="F7" s="30">
        <v>15.1</v>
      </c>
      <c r="G7" s="31">
        <v>1506.65</v>
      </c>
      <c r="H7" s="32">
        <f>G7-E7</f>
        <v>73.480000000000018</v>
      </c>
      <c r="I7" s="11"/>
      <c r="J7" s="7"/>
      <c r="K7" s="7"/>
      <c r="L7" s="15"/>
      <c r="M7" s="15"/>
      <c r="N7" s="6"/>
    </row>
    <row r="8" spans="1:14" s="1" customFormat="1" ht="21.75" customHeight="1">
      <c r="A8" s="27" t="s">
        <v>61</v>
      </c>
      <c r="B8" s="28">
        <v>45155</v>
      </c>
      <c r="C8" s="29">
        <v>1400</v>
      </c>
      <c r="D8" s="30">
        <v>14.3</v>
      </c>
      <c r="E8" s="31">
        <v>20064.34</v>
      </c>
      <c r="F8" s="30">
        <v>15.9</v>
      </c>
      <c r="G8" s="31">
        <v>22210.69</v>
      </c>
      <c r="H8" s="32">
        <f>G8-E8</f>
        <v>2146.3499999999985</v>
      </c>
      <c r="I8" s="11"/>
      <c r="J8" s="7"/>
      <c r="K8" s="7"/>
      <c r="L8" s="15"/>
      <c r="M8" s="15"/>
      <c r="N8" s="6"/>
    </row>
    <row r="9" spans="1:14" s="1" customFormat="1" ht="21.75" customHeight="1">
      <c r="A9" s="27" t="s">
        <v>30</v>
      </c>
      <c r="B9" s="28">
        <v>45169</v>
      </c>
      <c r="C9" s="29">
        <v>10000</v>
      </c>
      <c r="D9" s="30">
        <v>10.5</v>
      </c>
      <c r="E9" s="31">
        <v>105232.56</v>
      </c>
      <c r="F9" s="30">
        <v>10.6</v>
      </c>
      <c r="G9" s="31">
        <v>105765.22</v>
      </c>
      <c r="H9" s="32">
        <f>G9-E9</f>
        <v>532.66000000000349</v>
      </c>
      <c r="I9" s="11"/>
      <c r="J9" s="7"/>
      <c r="K9" s="7"/>
      <c r="L9" s="15"/>
      <c r="M9" s="15"/>
      <c r="N9" s="6"/>
    </row>
    <row r="10" spans="1:14" s="1" customFormat="1" ht="21.75" customHeight="1">
      <c r="A10" s="27" t="s">
        <v>9</v>
      </c>
      <c r="B10" s="28">
        <v>45169</v>
      </c>
      <c r="C10" s="29">
        <v>1200</v>
      </c>
      <c r="D10" s="30">
        <v>23.4</v>
      </c>
      <c r="E10" s="31">
        <v>28142.2</v>
      </c>
      <c r="F10" s="30">
        <v>24.6</v>
      </c>
      <c r="G10" s="31">
        <v>29454.61</v>
      </c>
      <c r="H10" s="32">
        <f>G10-E10</f>
        <v>1312.4099999999999</v>
      </c>
      <c r="I10" s="11"/>
      <c r="J10" s="7"/>
      <c r="K10" s="7"/>
      <c r="L10" s="15"/>
      <c r="M10" s="15"/>
      <c r="N10" s="6"/>
    </row>
    <row r="11" spans="1:14" ht="21.75" customHeight="1">
      <c r="A11" s="26"/>
      <c r="B11" s="28"/>
      <c r="C11" s="29"/>
      <c r="D11" s="33"/>
      <c r="E11" s="32">
        <f>SUM(E4:E10)</f>
        <v>312570.78000000003</v>
      </c>
      <c r="F11" s="30"/>
      <c r="G11" s="32">
        <f>SUM(G4:G10)</f>
        <v>328780.14</v>
      </c>
      <c r="H11" s="44">
        <f>SUM(H4:H10)</f>
        <v>16209.360000000008</v>
      </c>
      <c r="K11" s="7"/>
      <c r="L11" s="15"/>
      <c r="M11" s="15"/>
    </row>
    <row r="12" spans="1:14" s="1" customFormat="1" ht="21.75" customHeight="1">
      <c r="A12" s="26"/>
      <c r="B12" s="28"/>
      <c r="C12" s="29"/>
      <c r="D12" s="33"/>
      <c r="E12" s="32"/>
      <c r="F12" s="30"/>
      <c r="G12" s="32" t="s">
        <v>31</v>
      </c>
      <c r="H12" s="41">
        <f>H3+H11</f>
        <v>17559.360000000008</v>
      </c>
      <c r="I12" s="11"/>
      <c r="J12" s="7"/>
      <c r="K12" s="7"/>
      <c r="L12" s="15"/>
      <c r="M12" s="15"/>
      <c r="N12" s="6"/>
    </row>
    <row r="13" spans="1:14" ht="21.75" customHeight="1">
      <c r="A13" s="26"/>
      <c r="B13" s="28"/>
      <c r="C13" s="29"/>
      <c r="D13" s="33"/>
      <c r="E13" s="32"/>
      <c r="F13" s="30"/>
      <c r="G13" s="32" t="s">
        <v>36</v>
      </c>
      <c r="H13" s="32">
        <v>226211.37520399998</v>
      </c>
      <c r="K13" s="7"/>
      <c r="L13" s="15"/>
      <c r="M13" s="15"/>
    </row>
    <row r="14" spans="1:14" ht="21.75" customHeight="1">
      <c r="A14" s="26"/>
      <c r="B14" s="28"/>
      <c r="C14" s="29"/>
      <c r="D14" s="33"/>
      <c r="E14" s="32"/>
      <c r="F14" s="30"/>
      <c r="G14" s="32" t="s">
        <v>37</v>
      </c>
      <c r="H14" s="41">
        <f>H12+H13</f>
        <v>243770.735204</v>
      </c>
      <c r="K14" s="7"/>
      <c r="L14" s="15"/>
      <c r="M14" s="15"/>
    </row>
    <row r="15" spans="1:14" ht="21.75" customHeight="1">
      <c r="A15" s="26"/>
      <c r="B15" s="28"/>
      <c r="C15" s="29"/>
      <c r="D15" s="33"/>
      <c r="E15" s="32"/>
      <c r="F15" s="30"/>
      <c r="G15" s="32" t="s">
        <v>16</v>
      </c>
      <c r="H15" s="35">
        <v>530580</v>
      </c>
      <c r="K15" s="7"/>
      <c r="L15" s="15"/>
      <c r="M15" s="15"/>
    </row>
    <row r="16" spans="1:14" ht="21.75" customHeight="1">
      <c r="A16" s="26"/>
      <c r="B16" s="28"/>
      <c r="C16" s="29"/>
      <c r="D16" s="33"/>
      <c r="E16" s="32"/>
      <c r="F16" s="30"/>
      <c r="G16" s="32" t="s">
        <v>62</v>
      </c>
      <c r="H16" s="35">
        <v>323210</v>
      </c>
      <c r="K16" s="7"/>
      <c r="L16" s="15"/>
      <c r="M16" s="15"/>
    </row>
    <row r="17" spans="1:14" s="1" customFormat="1" ht="21.75" customHeight="1">
      <c r="A17" s="26"/>
      <c r="B17" s="28"/>
      <c r="C17" s="29"/>
      <c r="D17" s="33"/>
      <c r="E17" s="32"/>
      <c r="F17" s="30"/>
      <c r="G17" s="32" t="s">
        <v>18</v>
      </c>
      <c r="H17" s="41">
        <f>H15+H16</f>
        <v>853790</v>
      </c>
      <c r="I17" s="11"/>
      <c r="J17" s="7"/>
      <c r="K17" s="7"/>
      <c r="L17" s="15"/>
      <c r="M17" s="15"/>
      <c r="N17" s="6"/>
    </row>
    <row r="18" spans="1:14" s="1" customFormat="1" ht="21.75" customHeight="1">
      <c r="A18" s="5"/>
      <c r="B18" s="12"/>
      <c r="C18" s="8"/>
      <c r="D18" s="9"/>
      <c r="E18" s="7"/>
      <c r="F18" s="10"/>
      <c r="G18" s="32" t="s">
        <v>19</v>
      </c>
      <c r="H18" s="47">
        <f>H14-H17</f>
        <v>-610019.26479599997</v>
      </c>
      <c r="I18" s="11"/>
      <c r="J18" s="7"/>
      <c r="K18" s="7"/>
      <c r="L18" s="15"/>
      <c r="M18" s="15"/>
      <c r="N18" s="6"/>
    </row>
    <row r="19" spans="1:14" s="1" customFormat="1" ht="21.75" customHeight="1">
      <c r="A19" s="5"/>
      <c r="B19" s="12"/>
      <c r="C19" s="8"/>
      <c r="D19" s="9"/>
      <c r="E19" s="7"/>
      <c r="F19" s="10"/>
      <c r="G19" s="38" t="s">
        <v>39</v>
      </c>
      <c r="H19" s="38">
        <v>112000</v>
      </c>
      <c r="I19" s="11"/>
      <c r="J19" s="7"/>
      <c r="K19" s="7"/>
      <c r="L19" s="15"/>
      <c r="M19" s="15"/>
      <c r="N19" s="6"/>
    </row>
    <row r="20" spans="1:14" s="1" customFormat="1" ht="21.75" customHeight="1">
      <c r="A20" s="6"/>
      <c r="B20" s="12"/>
      <c r="C20" s="8"/>
      <c r="D20" s="10"/>
      <c r="E20" s="14"/>
      <c r="F20" s="10"/>
      <c r="G20" s="38" t="s">
        <v>40</v>
      </c>
      <c r="H20" s="42">
        <f>H18+H19</f>
        <v>-498019.26479599997</v>
      </c>
      <c r="I20" s="11"/>
      <c r="J20" s="7"/>
      <c r="K20" s="7"/>
      <c r="L20" s="15"/>
      <c r="M20" s="15"/>
      <c r="N20" s="6"/>
    </row>
    <row r="21" spans="1:14" ht="13.9">
      <c r="K21" s="7"/>
      <c r="M21" s="7"/>
    </row>
    <row r="22" spans="1:14" ht="13.9">
      <c r="M22" s="7"/>
    </row>
    <row r="23" spans="1:14" ht="13.9">
      <c r="M23" s="7"/>
    </row>
    <row r="24" spans="1:14" ht="13.9">
      <c r="C24" s="12"/>
      <c r="D24" s="8"/>
      <c r="E24" s="9"/>
      <c r="F24" s="7"/>
      <c r="G24" s="10"/>
      <c r="I24" s="7"/>
      <c r="J24" s="11"/>
      <c r="K24" s="7"/>
      <c r="L24" s="6"/>
      <c r="M24" s="7"/>
    </row>
  </sheetData>
  <sheetProtection selectLockedCells="1" selectUnlockedCells="1"/>
  <pageMargins left="0.75" right="0.75" top="1" bottom="1" header="0.51180555555555551" footer="0.51180555555555551"/>
  <pageSetup paperSize="9" firstPageNumber="0" orientation="portrait" horizontalDpi="300" verticalDpi="30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D5E7B-B398-4570-A7BF-52E0C73A88A0}">
  <dimension ref="A1:N37"/>
  <sheetViews>
    <sheetView tabSelected="1" workbookViewId="0">
      <pane ySplit="1" topLeftCell="A21" activePane="bottomLeft" state="frozen"/>
      <selection pane="bottomLeft" activeCell="J24" sqref="J24"/>
    </sheetView>
  </sheetViews>
  <sheetFormatPr defaultColWidth="8.5703125" defaultRowHeight="12.75"/>
  <cols>
    <col min="1" max="1" width="12.42578125" style="5" customWidth="1"/>
    <col min="2" max="2" width="12.5703125" style="18" bestFit="1" customWidth="1"/>
    <col min="3" max="3" width="9.28515625" style="8" bestFit="1" customWidth="1"/>
    <col min="4" max="4" width="13" style="9" bestFit="1" customWidth="1"/>
    <col min="5" max="5" width="14.7109375" style="7" customWidth="1"/>
    <col min="6" max="6" width="13" style="10" bestFit="1" customWidth="1"/>
    <col min="7" max="7" width="14.7109375" style="7" customWidth="1"/>
    <col min="8" max="8" width="13.7109375" style="7" bestFit="1" customWidth="1"/>
    <col min="9" max="9" width="10.42578125" style="11" bestFit="1" customWidth="1"/>
    <col min="10" max="10" width="12.42578125" style="7" customWidth="1"/>
    <col min="11" max="11" width="13" style="6" customWidth="1"/>
    <col min="12" max="12" width="12.42578125" style="7" customWidth="1"/>
    <col min="13" max="13" width="12.85546875" style="6" customWidth="1"/>
    <col min="14" max="14" width="8.7109375" style="6" bestFit="1" customWidth="1"/>
    <col min="15" max="16384" width="8.5703125" style="6"/>
  </cols>
  <sheetData>
    <row r="1" spans="1:14" s="1" customFormat="1" ht="21">
      <c r="A1" s="20" t="s">
        <v>0</v>
      </c>
      <c r="B1" s="21" t="s">
        <v>1</v>
      </c>
      <c r="C1" s="22" t="s">
        <v>2</v>
      </c>
      <c r="D1" s="23" t="s">
        <v>3</v>
      </c>
      <c r="E1" s="24" t="s">
        <v>4</v>
      </c>
      <c r="F1" s="25" t="s">
        <v>5</v>
      </c>
      <c r="G1" s="24" t="s">
        <v>6</v>
      </c>
      <c r="H1" s="26" t="s">
        <v>7</v>
      </c>
      <c r="I1" s="3"/>
      <c r="J1" s="5"/>
      <c r="K1" s="6"/>
      <c r="L1" s="6"/>
      <c r="M1" s="6"/>
      <c r="N1" s="6"/>
    </row>
    <row r="2" spans="1:14" s="1" customFormat="1" ht="21.75">
      <c r="A2" s="27" t="s">
        <v>63</v>
      </c>
      <c r="B2" s="28">
        <v>45175</v>
      </c>
      <c r="C2" s="29">
        <v>10000</v>
      </c>
      <c r="D2" s="30" t="s">
        <v>21</v>
      </c>
      <c r="E2" s="31"/>
      <c r="F2" s="37">
        <v>0.223</v>
      </c>
      <c r="G2" s="31">
        <f>C2*F2</f>
        <v>2230</v>
      </c>
      <c r="H2" s="32">
        <f>G2*0.9</f>
        <v>2007</v>
      </c>
      <c r="I2" s="11"/>
      <c r="J2" s="7"/>
      <c r="K2" s="7"/>
      <c r="L2" s="15"/>
      <c r="M2" s="15"/>
      <c r="N2" s="6"/>
    </row>
    <row r="3" spans="1:14" s="1" customFormat="1" ht="21.75">
      <c r="A3" s="27" t="s">
        <v>28</v>
      </c>
      <c r="B3" s="28">
        <v>45175</v>
      </c>
      <c r="C3" s="29">
        <v>130000</v>
      </c>
      <c r="D3" s="30" t="s">
        <v>21</v>
      </c>
      <c r="E3" s="31"/>
      <c r="F3" s="37">
        <v>0.23</v>
      </c>
      <c r="G3" s="31">
        <f>C3*F3</f>
        <v>29900</v>
      </c>
      <c r="H3" s="32">
        <f>G3</f>
        <v>29900</v>
      </c>
      <c r="I3" s="11"/>
      <c r="J3" s="7"/>
      <c r="K3" s="7"/>
      <c r="L3" s="15"/>
      <c r="M3" s="15"/>
      <c r="N3" s="6"/>
    </row>
    <row r="4" spans="1:14" s="1" customFormat="1" ht="21.75">
      <c r="A4" s="27" t="s">
        <v>42</v>
      </c>
      <c r="B4" s="28">
        <v>45175</v>
      </c>
      <c r="C4" s="29">
        <v>15000</v>
      </c>
      <c r="D4" s="30" t="s">
        <v>21</v>
      </c>
      <c r="E4" s="31"/>
      <c r="F4" s="37">
        <v>0.1</v>
      </c>
      <c r="G4" s="31">
        <f>C4*F4</f>
        <v>1500</v>
      </c>
      <c r="H4" s="32">
        <f>G4*0.9</f>
        <v>1350</v>
      </c>
      <c r="I4" s="11"/>
      <c r="J4" s="7"/>
      <c r="K4" s="7"/>
      <c r="L4" s="15"/>
      <c r="M4" s="15"/>
      <c r="N4" s="6"/>
    </row>
    <row r="5" spans="1:14" s="1" customFormat="1" ht="21.75">
      <c r="A5" s="27" t="s">
        <v>25</v>
      </c>
      <c r="B5" s="28">
        <v>45176</v>
      </c>
      <c r="C5" s="29">
        <v>30000</v>
      </c>
      <c r="D5" s="30" t="s">
        <v>21</v>
      </c>
      <c r="E5" s="31"/>
      <c r="F5" s="37">
        <v>0.23699999999999999</v>
      </c>
      <c r="G5" s="31">
        <f>C5*F5</f>
        <v>7110</v>
      </c>
      <c r="H5" s="68">
        <f>G5*0.9</f>
        <v>6399</v>
      </c>
      <c r="I5" s="11"/>
      <c r="J5" s="7"/>
      <c r="K5" s="7"/>
      <c r="L5" s="15"/>
      <c r="M5" s="15"/>
      <c r="N5" s="6"/>
    </row>
    <row r="6" spans="1:14" s="1" customFormat="1" ht="21.75">
      <c r="A6" s="27" t="s">
        <v>15</v>
      </c>
      <c r="B6" s="28">
        <v>45176</v>
      </c>
      <c r="C6" s="29">
        <v>10000</v>
      </c>
      <c r="D6" s="30" t="s">
        <v>21</v>
      </c>
      <c r="E6" s="31"/>
      <c r="F6" s="37">
        <v>0.6</v>
      </c>
      <c r="G6" s="31">
        <f>C6*F6</f>
        <v>6000</v>
      </c>
      <c r="H6" s="68">
        <v>5520</v>
      </c>
      <c r="I6" s="11"/>
      <c r="J6" s="7"/>
      <c r="K6" s="7"/>
      <c r="L6" s="15"/>
      <c r="M6" s="15"/>
      <c r="N6" s="6"/>
    </row>
    <row r="7" spans="1:14" s="1" customFormat="1" ht="21.75">
      <c r="A7" s="27" t="s">
        <v>30</v>
      </c>
      <c r="B7" s="28">
        <v>45176</v>
      </c>
      <c r="C7" s="29">
        <v>30000</v>
      </c>
      <c r="D7" s="30" t="s">
        <v>21</v>
      </c>
      <c r="E7" s="31"/>
      <c r="F7" s="37">
        <v>0.193</v>
      </c>
      <c r="G7" s="31">
        <f>C7*F7</f>
        <v>5790</v>
      </c>
      <c r="H7" s="68">
        <f>G7*0.9</f>
        <v>5211</v>
      </c>
      <c r="I7" s="11"/>
      <c r="J7" s="7"/>
      <c r="K7" s="7"/>
      <c r="L7" s="15"/>
      <c r="M7" s="15"/>
      <c r="N7" s="6"/>
    </row>
    <row r="8" spans="1:14" s="1" customFormat="1" ht="21.75">
      <c r="A8" s="27" t="s">
        <v>27</v>
      </c>
      <c r="B8" s="28">
        <v>45177</v>
      </c>
      <c r="C8" s="29">
        <v>60000</v>
      </c>
      <c r="D8" s="30" t="s">
        <v>21</v>
      </c>
      <c r="E8" s="31"/>
      <c r="F8" s="37">
        <v>0.28999999999999998</v>
      </c>
      <c r="G8" s="31">
        <f>C8*F8</f>
        <v>17400</v>
      </c>
      <c r="H8" s="68">
        <f>G8*0.9</f>
        <v>15660</v>
      </c>
      <c r="I8" s="11"/>
      <c r="J8" s="7"/>
      <c r="K8" s="7"/>
      <c r="L8" s="15"/>
      <c r="M8" s="15"/>
      <c r="N8" s="6"/>
    </row>
    <row r="9" spans="1:14" s="1" customFormat="1" ht="21.75">
      <c r="A9" s="27" t="s">
        <v>41</v>
      </c>
      <c r="B9" s="28">
        <v>45177</v>
      </c>
      <c r="C9" s="29">
        <v>4200</v>
      </c>
      <c r="D9" s="30" t="s">
        <v>21</v>
      </c>
      <c r="E9" s="31"/>
      <c r="F9" s="37">
        <v>0.34</v>
      </c>
      <c r="G9" s="31">
        <f>C9*F9</f>
        <v>1428</v>
      </c>
      <c r="H9" s="68">
        <f>G9*0.9</f>
        <v>1285.2</v>
      </c>
      <c r="I9" s="11"/>
      <c r="J9" s="7"/>
      <c r="K9" s="7"/>
      <c r="L9" s="15"/>
      <c r="M9" s="15"/>
      <c r="N9" s="6"/>
    </row>
    <row r="10" spans="1:14" s="1" customFormat="1" ht="21.75">
      <c r="A10" s="27" t="s">
        <v>45</v>
      </c>
      <c r="B10" s="28">
        <v>45177</v>
      </c>
      <c r="C10" s="29">
        <v>27000</v>
      </c>
      <c r="D10" s="30" t="s">
        <v>21</v>
      </c>
      <c r="E10" s="31"/>
      <c r="F10" s="37">
        <v>0.05</v>
      </c>
      <c r="G10" s="31">
        <f>C10*F10</f>
        <v>1350</v>
      </c>
      <c r="H10" s="68">
        <f>G10</f>
        <v>1350</v>
      </c>
      <c r="I10" s="11"/>
      <c r="J10" s="7"/>
      <c r="K10" s="7"/>
      <c r="L10" s="15"/>
      <c r="M10" s="15"/>
      <c r="N10" s="6"/>
    </row>
    <row r="11" spans="1:14" s="1" customFormat="1" ht="21.75">
      <c r="A11" s="27" t="s">
        <v>49</v>
      </c>
      <c r="B11" s="28">
        <v>45177</v>
      </c>
      <c r="C11" s="29">
        <v>27000</v>
      </c>
      <c r="D11" s="30" t="s">
        <v>21</v>
      </c>
      <c r="E11" s="31"/>
      <c r="F11" s="37">
        <v>0.25</v>
      </c>
      <c r="G11" s="31">
        <f>C11*F11</f>
        <v>6750</v>
      </c>
      <c r="H11" s="68">
        <f>G11</f>
        <v>6750</v>
      </c>
      <c r="I11" s="11"/>
      <c r="J11" s="7"/>
      <c r="K11" s="7"/>
      <c r="L11" s="15"/>
      <c r="M11" s="15"/>
      <c r="N11" s="6"/>
    </row>
    <row r="12" spans="1:14" s="1" customFormat="1" ht="21.75">
      <c r="A12" s="27" t="s">
        <v>43</v>
      </c>
      <c r="B12" s="28">
        <v>45177</v>
      </c>
      <c r="C12" s="29">
        <v>36000</v>
      </c>
      <c r="D12" s="30" t="s">
        <v>21</v>
      </c>
      <c r="E12" s="31"/>
      <c r="F12" s="37">
        <v>0.15</v>
      </c>
      <c r="G12" s="31">
        <f>C12*F12</f>
        <v>5400</v>
      </c>
      <c r="H12" s="68">
        <f>G12*0.9</f>
        <v>4860</v>
      </c>
      <c r="I12" s="11"/>
      <c r="J12" s="7"/>
      <c r="K12" s="7"/>
      <c r="L12" s="15"/>
      <c r="M12" s="15"/>
      <c r="N12" s="6"/>
    </row>
    <row r="13" spans="1:14" s="1" customFormat="1" ht="21.75">
      <c r="A13" s="27" t="s">
        <v>64</v>
      </c>
      <c r="B13" s="28">
        <v>45180</v>
      </c>
      <c r="C13" s="29">
        <v>1200</v>
      </c>
      <c r="D13" s="30" t="s">
        <v>21</v>
      </c>
      <c r="E13" s="31"/>
      <c r="F13" s="37">
        <v>0.7</v>
      </c>
      <c r="G13" s="31">
        <f>C13*F13</f>
        <v>840</v>
      </c>
      <c r="H13" s="32">
        <v>772.8</v>
      </c>
      <c r="I13" s="11"/>
      <c r="J13" s="7"/>
      <c r="K13" s="7"/>
      <c r="L13" s="15"/>
      <c r="M13" s="15"/>
      <c r="N13" s="6"/>
    </row>
    <row r="14" spans="1:14" s="1" customFormat="1" ht="21.75">
      <c r="A14" s="27" t="s">
        <v>46</v>
      </c>
      <c r="B14" s="28">
        <v>45181</v>
      </c>
      <c r="C14" s="29">
        <v>30000</v>
      </c>
      <c r="D14" s="30" t="s">
        <v>21</v>
      </c>
      <c r="E14" s="31"/>
      <c r="F14" s="37">
        <v>0.08</v>
      </c>
      <c r="G14" s="31">
        <f>C14*F14</f>
        <v>2400</v>
      </c>
      <c r="H14" s="32">
        <f>G14*0.9</f>
        <v>2160</v>
      </c>
      <c r="I14" s="11"/>
      <c r="J14" s="7"/>
      <c r="K14" s="7"/>
      <c r="L14" s="15"/>
      <c r="M14" s="15"/>
      <c r="N14" s="6"/>
    </row>
    <row r="15" spans="1:14" s="1" customFormat="1" ht="21.75">
      <c r="A15" s="27" t="s">
        <v>48</v>
      </c>
      <c r="B15" s="28">
        <v>45182</v>
      </c>
      <c r="C15" s="29">
        <v>7200</v>
      </c>
      <c r="D15" s="30" t="s">
        <v>21</v>
      </c>
      <c r="E15" s="31"/>
      <c r="F15" s="37">
        <v>0.25</v>
      </c>
      <c r="G15" s="31">
        <f>C15*F15</f>
        <v>1800</v>
      </c>
      <c r="H15" s="32">
        <f>G15*0.9</f>
        <v>1620</v>
      </c>
      <c r="I15" s="11"/>
      <c r="J15" s="7"/>
      <c r="K15" s="7"/>
      <c r="L15" s="15"/>
      <c r="M15" s="15"/>
      <c r="N15" s="6"/>
    </row>
    <row r="16" spans="1:14" s="1" customFormat="1" ht="21.75">
      <c r="A16" s="27" t="s">
        <v>51</v>
      </c>
      <c r="B16" s="28">
        <v>45182</v>
      </c>
      <c r="C16" s="29">
        <v>45000</v>
      </c>
      <c r="D16" s="30" t="s">
        <v>21</v>
      </c>
      <c r="E16" s="31"/>
      <c r="F16" s="37">
        <v>0.16</v>
      </c>
      <c r="G16" s="31">
        <f>C16*F16</f>
        <v>7200</v>
      </c>
      <c r="H16" s="32">
        <f>G16*0.9</f>
        <v>6480</v>
      </c>
      <c r="I16" s="11"/>
      <c r="J16" s="7"/>
      <c r="K16" s="7"/>
      <c r="L16" s="15"/>
      <c r="M16" s="15"/>
      <c r="N16" s="6"/>
    </row>
    <row r="17" spans="1:14" s="1" customFormat="1" ht="21.75">
      <c r="A17" s="27" t="s">
        <v>47</v>
      </c>
      <c r="B17" s="28">
        <v>45183</v>
      </c>
      <c r="C17" s="29">
        <v>15000</v>
      </c>
      <c r="D17" s="30" t="s">
        <v>21</v>
      </c>
      <c r="E17" s="31"/>
      <c r="F17" s="37">
        <v>0.1</v>
      </c>
      <c r="G17" s="31">
        <f>C17*F17</f>
        <v>1500</v>
      </c>
      <c r="H17" s="32">
        <f>G17*0.9</f>
        <v>1350</v>
      </c>
      <c r="I17" s="11"/>
      <c r="J17" s="7"/>
      <c r="K17" s="7"/>
      <c r="L17" s="15"/>
      <c r="M17" s="15"/>
      <c r="N17" s="6"/>
    </row>
    <row r="18" spans="1:14" s="1" customFormat="1" ht="21.75">
      <c r="A18" s="27" t="s">
        <v>26</v>
      </c>
      <c r="B18" s="28">
        <v>45183</v>
      </c>
      <c r="C18" s="29">
        <v>42000</v>
      </c>
      <c r="D18" s="30" t="s">
        <v>21</v>
      </c>
      <c r="E18" s="31"/>
      <c r="F18" s="37">
        <v>0.20150000000000001</v>
      </c>
      <c r="G18" s="31">
        <f>C18*F18</f>
        <v>8463</v>
      </c>
      <c r="H18" s="32">
        <f>G18*0.9</f>
        <v>7616.7</v>
      </c>
      <c r="I18" s="11"/>
      <c r="J18" s="7"/>
      <c r="K18" s="7"/>
      <c r="L18" s="15"/>
      <c r="M18" s="15"/>
      <c r="N18" s="6"/>
    </row>
    <row r="19" spans="1:14" s="1" customFormat="1" ht="21.75">
      <c r="A19" s="27" t="s">
        <v>29</v>
      </c>
      <c r="B19" s="28">
        <v>45188</v>
      </c>
      <c r="C19" s="29">
        <v>20000</v>
      </c>
      <c r="D19" s="30" t="s">
        <v>21</v>
      </c>
      <c r="E19" s="31"/>
      <c r="F19" s="37">
        <v>0.1009</v>
      </c>
      <c r="G19" s="31">
        <f>C19*F19</f>
        <v>2018</v>
      </c>
      <c r="H19" s="32">
        <f>G19</f>
        <v>2018</v>
      </c>
      <c r="I19" s="11"/>
      <c r="J19" s="7"/>
      <c r="K19" s="7"/>
      <c r="L19" s="15"/>
      <c r="M19" s="15"/>
      <c r="N19" s="6"/>
    </row>
    <row r="20" spans="1:14" s="1" customFormat="1" ht="21.75">
      <c r="A20" s="27" t="s">
        <v>14</v>
      </c>
      <c r="B20" s="28">
        <v>45188</v>
      </c>
      <c r="C20" s="29">
        <v>50000</v>
      </c>
      <c r="D20" s="30" t="s">
        <v>21</v>
      </c>
      <c r="E20" s="31"/>
      <c r="F20" s="37">
        <v>0.13689999999999999</v>
      </c>
      <c r="G20" s="31">
        <f>C20*F20</f>
        <v>6845</v>
      </c>
      <c r="H20" s="32">
        <f>G20*0.9</f>
        <v>6160.5</v>
      </c>
      <c r="I20" s="11"/>
      <c r="J20" s="7"/>
      <c r="K20" s="7"/>
      <c r="L20" s="15"/>
      <c r="M20" s="15"/>
      <c r="N20" s="6"/>
    </row>
    <row r="21" spans="1:14" s="1" customFormat="1" ht="21.75" customHeight="1">
      <c r="A21" s="27"/>
      <c r="B21" s="28"/>
      <c r="C21" s="29"/>
      <c r="D21" s="30"/>
      <c r="E21" s="31"/>
      <c r="F21" s="30"/>
      <c r="G21" s="31"/>
      <c r="H21" s="34">
        <f>SUM(H2:H20)</f>
        <v>108470.2</v>
      </c>
      <c r="I21" s="11"/>
      <c r="J21" s="7"/>
      <c r="K21" s="7"/>
      <c r="L21" s="15"/>
      <c r="M21" s="15"/>
      <c r="N21" s="6"/>
    </row>
    <row r="22" spans="1:14" s="1" customFormat="1" ht="21.75" customHeight="1">
      <c r="A22" s="27" t="s">
        <v>9</v>
      </c>
      <c r="B22" s="28">
        <v>45175</v>
      </c>
      <c r="C22" s="29">
        <v>1200</v>
      </c>
      <c r="D22" s="30">
        <v>23.5</v>
      </c>
      <c r="E22" s="31">
        <v>28262.46</v>
      </c>
      <c r="F22" s="30">
        <v>24.7</v>
      </c>
      <c r="G22" s="31">
        <v>29574.1</v>
      </c>
      <c r="H22" s="32">
        <f>G22-E22</f>
        <v>1311.6399999999994</v>
      </c>
      <c r="I22" s="11"/>
      <c r="J22" s="7"/>
      <c r="K22" s="7"/>
      <c r="L22" s="15"/>
      <c r="M22" s="15"/>
      <c r="N22" s="6"/>
    </row>
    <row r="23" spans="1:14" s="1" customFormat="1" ht="21.75" customHeight="1">
      <c r="A23" s="27" t="s">
        <v>9</v>
      </c>
      <c r="B23" s="28">
        <v>45194</v>
      </c>
      <c r="C23" s="29">
        <v>2000</v>
      </c>
      <c r="D23" s="30">
        <v>22.6</v>
      </c>
      <c r="E23" s="31">
        <v>45300.11</v>
      </c>
      <c r="F23" s="30">
        <v>24.1</v>
      </c>
      <c r="G23" s="31">
        <v>48093.25</v>
      </c>
      <c r="H23" s="32">
        <f>G23-E23</f>
        <v>2793.1399999999994</v>
      </c>
      <c r="I23" s="11"/>
      <c r="J23" s="7"/>
      <c r="K23" s="7"/>
      <c r="L23" s="15"/>
      <c r="M23" s="15"/>
      <c r="N23" s="6"/>
    </row>
    <row r="24" spans="1:14" ht="21.75" customHeight="1">
      <c r="A24" s="26"/>
      <c r="B24" s="28"/>
      <c r="C24" s="29"/>
      <c r="D24" s="33"/>
      <c r="E24" s="32">
        <f>SUM(E22:E23)</f>
        <v>73562.570000000007</v>
      </c>
      <c r="F24" s="30"/>
      <c r="G24" s="32">
        <f t="shared" ref="G24:H24" si="0">SUM(G22:G23)</f>
        <v>77667.350000000006</v>
      </c>
      <c r="H24" s="32">
        <f t="shared" si="0"/>
        <v>4104.7799999999988</v>
      </c>
      <c r="K24" s="7"/>
      <c r="L24" s="15"/>
      <c r="M24" s="15"/>
    </row>
    <row r="25" spans="1:14" s="1" customFormat="1" ht="21.75" customHeight="1">
      <c r="A25" s="26"/>
      <c r="B25" s="28"/>
      <c r="C25" s="29"/>
      <c r="D25" s="33"/>
      <c r="E25" s="32"/>
      <c r="F25" s="30"/>
      <c r="G25" s="32" t="s">
        <v>31</v>
      </c>
      <c r="H25" s="34">
        <f>H21+H24</f>
        <v>112574.98</v>
      </c>
      <c r="I25" s="11"/>
      <c r="J25" s="7"/>
      <c r="K25" s="7"/>
      <c r="L25" s="15"/>
      <c r="M25" s="15"/>
      <c r="N25" s="6"/>
    </row>
    <row r="26" spans="1:14" ht="21.75" customHeight="1">
      <c r="A26" s="26"/>
      <c r="B26" s="28"/>
      <c r="C26" s="29"/>
      <c r="D26" s="33"/>
      <c r="E26" s="32"/>
      <c r="F26" s="30"/>
      <c r="G26" s="32" t="s">
        <v>36</v>
      </c>
      <c r="H26" s="32">
        <v>243770.735204</v>
      </c>
      <c r="K26" s="7"/>
      <c r="L26" s="15"/>
      <c r="M26" s="15"/>
    </row>
    <row r="27" spans="1:14" ht="21.75" customHeight="1">
      <c r="A27" s="26"/>
      <c r="B27" s="28"/>
      <c r="C27" s="29"/>
      <c r="D27" s="33"/>
      <c r="E27" s="32"/>
      <c r="F27" s="30"/>
      <c r="G27" s="32" t="s">
        <v>37</v>
      </c>
      <c r="H27" s="41">
        <f>H25+H26</f>
        <v>356345.71520400001</v>
      </c>
      <c r="K27" s="7"/>
      <c r="L27" s="15"/>
      <c r="M27" s="15"/>
    </row>
    <row r="28" spans="1:14" ht="21.75" customHeight="1">
      <c r="A28" s="26"/>
      <c r="B28" s="28"/>
      <c r="C28" s="29"/>
      <c r="D28" s="33"/>
      <c r="E28" s="32"/>
      <c r="F28" s="30"/>
      <c r="G28" s="32" t="s">
        <v>16</v>
      </c>
      <c r="H28" s="35">
        <v>853790</v>
      </c>
      <c r="K28" s="7"/>
      <c r="L28" s="15"/>
      <c r="M28" s="15"/>
    </row>
    <row r="29" spans="1:14" ht="21.75" customHeight="1">
      <c r="A29" s="26"/>
      <c r="B29" s="28"/>
      <c r="C29" s="29"/>
      <c r="D29" s="33"/>
      <c r="E29" s="32"/>
      <c r="F29" s="30"/>
      <c r="G29" s="32" t="s">
        <v>65</v>
      </c>
      <c r="H29" s="35">
        <v>40000</v>
      </c>
      <c r="K29" s="7"/>
      <c r="L29" s="15"/>
      <c r="M29" s="15"/>
    </row>
    <row r="30" spans="1:14" s="1" customFormat="1" ht="21.75" customHeight="1">
      <c r="A30" s="26"/>
      <c r="B30" s="28"/>
      <c r="C30" s="29"/>
      <c r="D30" s="33"/>
      <c r="E30" s="32"/>
      <c r="F30" s="30"/>
      <c r="G30" s="32" t="s">
        <v>18</v>
      </c>
      <c r="H30" s="41">
        <f>H28+H29</f>
        <v>893790</v>
      </c>
      <c r="I30" s="11"/>
      <c r="J30" s="7"/>
      <c r="K30" s="7"/>
      <c r="L30" s="15"/>
      <c r="M30" s="15"/>
      <c r="N30" s="6"/>
    </row>
    <row r="31" spans="1:14" s="1" customFormat="1" ht="21.75" customHeight="1">
      <c r="A31" s="5"/>
      <c r="B31" s="12"/>
      <c r="C31" s="8"/>
      <c r="D31" s="9"/>
      <c r="E31" s="7"/>
      <c r="F31" s="10"/>
      <c r="G31" s="32" t="s">
        <v>19</v>
      </c>
      <c r="H31" s="45">
        <f>H27-H30</f>
        <v>-537444.28479599999</v>
      </c>
      <c r="I31" s="11"/>
      <c r="J31" s="7"/>
      <c r="K31" s="7"/>
      <c r="L31" s="15"/>
      <c r="M31" s="15"/>
      <c r="N31" s="6"/>
    </row>
    <row r="32" spans="1:14" s="1" customFormat="1" ht="21.75" customHeight="1">
      <c r="A32" s="5"/>
      <c r="B32" s="12"/>
      <c r="C32" s="8"/>
      <c r="D32" s="9"/>
      <c r="E32" s="7"/>
      <c r="F32" s="10"/>
      <c r="G32" s="38" t="s">
        <v>39</v>
      </c>
      <c r="H32" s="38">
        <v>112000</v>
      </c>
      <c r="I32" s="11"/>
      <c r="J32" s="7"/>
      <c r="K32" s="7"/>
      <c r="L32" s="15"/>
      <c r="M32" s="15"/>
      <c r="N32" s="6"/>
    </row>
    <row r="33" spans="1:14" s="1" customFormat="1" ht="21.75" customHeight="1">
      <c r="A33" s="6"/>
      <c r="B33" s="12"/>
      <c r="C33" s="8"/>
      <c r="D33" s="10"/>
      <c r="E33" s="14"/>
      <c r="F33" s="10"/>
      <c r="G33" s="38" t="s">
        <v>40</v>
      </c>
      <c r="H33" s="42">
        <f>H31+H32</f>
        <v>-425444.28479599999</v>
      </c>
      <c r="I33" s="11"/>
      <c r="J33" s="7"/>
      <c r="K33" s="7"/>
      <c r="L33" s="15"/>
      <c r="M33" s="15"/>
      <c r="N33" s="6"/>
    </row>
    <row r="34" spans="1:14" ht="13.9">
      <c r="K34" s="7"/>
      <c r="M34" s="7"/>
    </row>
    <row r="35" spans="1:14" ht="13.9">
      <c r="M35" s="7"/>
    </row>
    <row r="36" spans="1:14" ht="13.9">
      <c r="M36" s="7"/>
    </row>
    <row r="37" spans="1:14" ht="13.9">
      <c r="C37" s="12"/>
      <c r="D37" s="8"/>
      <c r="E37" s="9"/>
      <c r="F37" s="7"/>
      <c r="G37" s="10"/>
      <c r="I37" s="7"/>
      <c r="J37" s="11"/>
      <c r="K37" s="7"/>
      <c r="L37" s="6"/>
      <c r="M37" s="7"/>
    </row>
  </sheetData>
  <sheetProtection selectLockedCells="1" selectUnlockedCells="1"/>
  <sortState xmlns:xlrd2="http://schemas.microsoft.com/office/spreadsheetml/2017/richdata2" ref="A2:N20">
    <sortCondition ref="B2:B20"/>
    <sortCondition ref="A2:A20"/>
  </sortState>
  <pageMargins left="0.75" right="0.75" top="1" bottom="1" header="0.51180555555555551" footer="0.51180555555555551"/>
  <pageSetup paperSize="9"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Santi Soontarinka</cp:lastModifiedBy>
  <cp:revision/>
  <dcterms:created xsi:type="dcterms:W3CDTF">2020-09-19T14:19:38Z</dcterms:created>
  <dcterms:modified xsi:type="dcterms:W3CDTF">2023-09-26T09:28:39Z</dcterms:modified>
  <cp:category/>
  <cp:contentStatus/>
</cp:coreProperties>
</file>