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520\"/>
    </mc:Choice>
  </mc:AlternateContent>
  <xr:revisionPtr revIDLastSave="3127" documentId="8_{B00F7D7D-2236-4C8B-840E-2CD3F92C0379}" xr6:coauthVersionLast="47" xr6:coauthVersionMax="47" xr10:uidLastSave="{59F565C4-3758-4F56-9581-48FC648DC8A1}"/>
  <bookViews>
    <workbookView xWindow="-120" yWindow="-120" windowWidth="15600" windowHeight="11760" tabRatio="445" xr2:uid="{00000000-000D-0000-FFFF-FFFF00000000}"/>
  </bookViews>
  <sheets>
    <sheet name="JAN22" sheetId="38" r:id="rId1"/>
    <sheet name="FEB21" sheetId="39" r:id="rId2"/>
    <sheet name="MAR21" sheetId="40" r:id="rId3"/>
    <sheet name="APR21" sheetId="41" r:id="rId4"/>
    <sheet name="MAY21" sheetId="42" r:id="rId5"/>
    <sheet name="JUN21" sheetId="43" r:id="rId6"/>
    <sheet name="JUL21" sheetId="44" r:id="rId7"/>
    <sheet name="AUG21" sheetId="45" r:id="rId8"/>
    <sheet name="SEP21" sheetId="46" r:id="rId9"/>
    <sheet name="OCT21" sheetId="47" r:id="rId10"/>
    <sheet name="NOV21" sheetId="48" r:id="rId11"/>
    <sheet name="DEC21" sheetId="49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8" l="1"/>
  <c r="H13" i="38"/>
  <c r="H16" i="38"/>
  <c r="H12" i="38"/>
  <c r="H7" i="38"/>
  <c r="H6" i="38"/>
  <c r="G17" i="38"/>
  <c r="E17" i="38"/>
  <c r="H15" i="38"/>
  <c r="H14" i="38"/>
  <c r="H11" i="38"/>
  <c r="H10" i="38"/>
  <c r="H9" i="38"/>
  <c r="H3" i="38"/>
  <c r="H2" i="38"/>
  <c r="H4" i="38"/>
  <c r="H5" i="38"/>
  <c r="H22" i="38"/>
  <c r="H32" i="49"/>
  <c r="H29" i="49"/>
  <c r="H35" i="49"/>
  <c r="H21" i="49"/>
  <c r="H28" i="49"/>
  <c r="H25" i="49"/>
  <c r="H22" i="49"/>
  <c r="H6" i="46"/>
  <c r="J6" i="46"/>
  <c r="K6" i="46"/>
  <c r="H28" i="44"/>
  <c r="I28" i="44"/>
  <c r="K28" i="44"/>
  <c r="L40" i="42"/>
  <c r="L31" i="42"/>
  <c r="L36" i="40"/>
  <c r="H35" i="40"/>
  <c r="I35" i="40"/>
  <c r="K35" i="40"/>
  <c r="H34" i="40"/>
  <c r="I34" i="40"/>
  <c r="K34" i="40"/>
  <c r="H23" i="49"/>
  <c r="L38" i="45"/>
  <c r="L4" i="45"/>
  <c r="H16" i="45"/>
  <c r="I16" i="45"/>
  <c r="K16" i="45"/>
  <c r="H7" i="48"/>
  <c r="I7" i="48"/>
  <c r="K7" i="48"/>
  <c r="H41" i="49"/>
  <c r="I41" i="49"/>
  <c r="K41" i="49"/>
  <c r="L35" i="43"/>
  <c r="H8" i="41"/>
  <c r="J8" i="41"/>
  <c r="K8" i="41"/>
  <c r="H6" i="41"/>
  <c r="J6" i="41"/>
  <c r="K6" i="41" s="1"/>
  <c r="H10" i="41"/>
  <c r="J10" i="41"/>
  <c r="H21" i="42"/>
  <c r="J21" i="42"/>
  <c r="K21" i="42"/>
  <c r="H22" i="42"/>
  <c r="J22" i="42"/>
  <c r="K22" i="42"/>
  <c r="H20" i="42"/>
  <c r="J20" i="42"/>
  <c r="K20" i="42" s="1"/>
  <c r="H19" i="42"/>
  <c r="J19" i="42"/>
  <c r="K19" i="42" s="1"/>
  <c r="H18" i="42"/>
  <c r="J18" i="42"/>
  <c r="K18" i="42"/>
  <c r="H17" i="42"/>
  <c r="J17" i="42"/>
  <c r="K17" i="42" s="1"/>
  <c r="H16" i="42"/>
  <c r="J16" i="42"/>
  <c r="H10" i="42"/>
  <c r="J10" i="42"/>
  <c r="K10" i="42"/>
  <c r="H9" i="42"/>
  <c r="J9" i="42"/>
  <c r="K9" i="42"/>
  <c r="H8" i="42"/>
  <c r="J8" i="42"/>
  <c r="K8" i="42" s="1"/>
  <c r="H7" i="42"/>
  <c r="J7" i="42"/>
  <c r="H3" i="42"/>
  <c r="J3" i="42"/>
  <c r="K3" i="42" s="1"/>
  <c r="H2" i="42"/>
  <c r="J2" i="42"/>
  <c r="K2" i="42"/>
  <c r="L11" i="43"/>
  <c r="K11" i="43"/>
  <c r="J11" i="43"/>
  <c r="H11" i="43"/>
  <c r="J3" i="43"/>
  <c r="H3" i="43"/>
  <c r="J2" i="43"/>
  <c r="K2" i="43" s="1"/>
  <c r="H2" i="43"/>
  <c r="J6" i="43"/>
  <c r="K6" i="43" s="1"/>
  <c r="H6" i="43"/>
  <c r="J6" i="49"/>
  <c r="K6" i="49" s="1"/>
  <c r="H6" i="49"/>
  <c r="J5" i="49"/>
  <c r="H5" i="49"/>
  <c r="L10" i="47"/>
  <c r="L9" i="47"/>
  <c r="L3" i="47"/>
  <c r="L13" i="39"/>
  <c r="L12" i="39"/>
  <c r="L2" i="39"/>
  <c r="H31" i="49"/>
  <c r="E43" i="49"/>
  <c r="G43" i="49"/>
  <c r="H34" i="49"/>
  <c r="H19" i="49"/>
  <c r="J14" i="49"/>
  <c r="K14" i="49" s="1"/>
  <c r="H14" i="49"/>
  <c r="J15" i="49"/>
  <c r="K15" i="49" s="1"/>
  <c r="H15" i="49"/>
  <c r="H33" i="49"/>
  <c r="H30" i="49"/>
  <c r="H27" i="49"/>
  <c r="H40" i="49"/>
  <c r="H20" i="49"/>
  <c r="H37" i="49"/>
  <c r="H36" i="49"/>
  <c r="J13" i="49"/>
  <c r="H13" i="49"/>
  <c r="J10" i="49"/>
  <c r="K10" i="49" s="1"/>
  <c r="H10" i="49"/>
  <c r="H42" i="49"/>
  <c r="H38" i="49"/>
  <c r="J12" i="49"/>
  <c r="K12" i="49" s="1"/>
  <c r="H12" i="49"/>
  <c r="J11" i="49"/>
  <c r="K11" i="49" s="1"/>
  <c r="H11" i="49"/>
  <c r="J9" i="49"/>
  <c r="K9" i="49" s="1"/>
  <c r="H9" i="49"/>
  <c r="J8" i="49"/>
  <c r="K8" i="49" s="1"/>
  <c r="H8" i="49"/>
  <c r="K48" i="49"/>
  <c r="H26" i="49"/>
  <c r="H39" i="49"/>
  <c r="J4" i="49"/>
  <c r="K4" i="49" s="1"/>
  <c r="H4" i="49"/>
  <c r="H16" i="49"/>
  <c r="K16" i="49" s="1"/>
  <c r="J2" i="49"/>
  <c r="H2" i="49"/>
  <c r="J7" i="49"/>
  <c r="K7" i="49" s="1"/>
  <c r="H7" i="49"/>
  <c r="H24" i="49"/>
  <c r="H17" i="49"/>
  <c r="L47" i="49"/>
  <c r="H18" i="49"/>
  <c r="J3" i="49"/>
  <c r="K3" i="49" s="1"/>
  <c r="H3" i="49"/>
  <c r="J2" i="48"/>
  <c r="K2" i="48" s="1"/>
  <c r="L2" i="48" s="1"/>
  <c r="H2" i="48"/>
  <c r="H18" i="48"/>
  <c r="H19" i="48"/>
  <c r="H17" i="48"/>
  <c r="H16" i="48"/>
  <c r="H14" i="48"/>
  <c r="H13" i="48"/>
  <c r="H12" i="48"/>
  <c r="H15" i="48"/>
  <c r="H11" i="48"/>
  <c r="H9" i="48"/>
  <c r="H8" i="48"/>
  <c r="H5" i="48"/>
  <c r="H6" i="48"/>
  <c r="H4" i="48"/>
  <c r="G20" i="48"/>
  <c r="E20" i="48"/>
  <c r="H3" i="48"/>
  <c r="L24" i="48"/>
  <c r="H10" i="48"/>
  <c r="H8" i="47"/>
  <c r="H9" i="47"/>
  <c r="H4" i="47"/>
  <c r="H5" i="47"/>
  <c r="H7" i="47"/>
  <c r="J2" i="47"/>
  <c r="K2" i="47" s="1"/>
  <c r="H2" i="47"/>
  <c r="L14" i="47"/>
  <c r="G10" i="47"/>
  <c r="E10" i="47"/>
  <c r="J3" i="47"/>
  <c r="K3" i="47" s="1"/>
  <c r="H3" i="47"/>
  <c r="H6" i="47"/>
  <c r="H10" i="47"/>
  <c r="H37" i="46"/>
  <c r="H36" i="46"/>
  <c r="J5" i="46"/>
  <c r="K5" i="46" s="1"/>
  <c r="H5" i="46"/>
  <c r="J32" i="46"/>
  <c r="K32" i="46" s="1"/>
  <c r="H32" i="46"/>
  <c r="J29" i="46"/>
  <c r="K29" i="46" s="1"/>
  <c r="H29" i="46"/>
  <c r="H30" i="46"/>
  <c r="J30" i="46"/>
  <c r="K30" i="46" s="1"/>
  <c r="J31" i="46"/>
  <c r="H31" i="46"/>
  <c r="J28" i="46"/>
  <c r="K28" i="46" s="1"/>
  <c r="H28" i="46"/>
  <c r="H41" i="46"/>
  <c r="H40" i="46"/>
  <c r="H42" i="46"/>
  <c r="H39" i="46"/>
  <c r="H44" i="46"/>
  <c r="H27" i="46"/>
  <c r="J27" i="46"/>
  <c r="H35" i="46"/>
  <c r="H38" i="46"/>
  <c r="H34" i="46"/>
  <c r="J26" i="46"/>
  <c r="K26" i="46" s="1"/>
  <c r="H26" i="46"/>
  <c r="J25" i="46"/>
  <c r="H25" i="46"/>
  <c r="J21" i="46"/>
  <c r="H21" i="46"/>
  <c r="J20" i="46"/>
  <c r="K20" i="46" s="1"/>
  <c r="H20" i="46"/>
  <c r="J19" i="46"/>
  <c r="K19" i="46" s="1"/>
  <c r="H19" i="46"/>
  <c r="J18" i="46"/>
  <c r="K18" i="46" s="1"/>
  <c r="H18" i="46"/>
  <c r="J16" i="46"/>
  <c r="H16" i="46"/>
  <c r="J14" i="46"/>
  <c r="K14" i="46" s="1"/>
  <c r="H14" i="46"/>
  <c r="J17" i="46"/>
  <c r="H17" i="46"/>
  <c r="J15" i="46"/>
  <c r="K15" i="46" s="1"/>
  <c r="H15" i="46"/>
  <c r="J23" i="46"/>
  <c r="H23" i="46"/>
  <c r="J22" i="46"/>
  <c r="H22" i="46"/>
  <c r="J10" i="46"/>
  <c r="K10" i="46" s="1"/>
  <c r="H10" i="46"/>
  <c r="J11" i="46"/>
  <c r="H11" i="46"/>
  <c r="J24" i="46"/>
  <c r="H24" i="46"/>
  <c r="J13" i="46"/>
  <c r="K13" i="46" s="1"/>
  <c r="H13" i="46"/>
  <c r="J12" i="46"/>
  <c r="K12" i="46" s="1"/>
  <c r="H12" i="46"/>
  <c r="J8" i="46"/>
  <c r="K8" i="46" s="1"/>
  <c r="H8" i="46"/>
  <c r="J7" i="46"/>
  <c r="K7" i="46" s="1"/>
  <c r="H7" i="46"/>
  <c r="J3" i="46"/>
  <c r="K3" i="46" s="1"/>
  <c r="H3" i="46"/>
  <c r="H33" i="46"/>
  <c r="H43" i="46"/>
  <c r="L49" i="46"/>
  <c r="G45" i="46"/>
  <c r="E45" i="46"/>
  <c r="J9" i="46"/>
  <c r="K9" i="46" s="1"/>
  <c r="H9" i="46"/>
  <c r="J4" i="46"/>
  <c r="K4" i="46" s="1"/>
  <c r="H4" i="46"/>
  <c r="J2" i="46"/>
  <c r="H2" i="46"/>
  <c r="H36" i="45"/>
  <c r="H37" i="45"/>
  <c r="K37" i="45" s="1"/>
  <c r="H35" i="45"/>
  <c r="H34" i="45"/>
  <c r="H33" i="45"/>
  <c r="H32" i="45"/>
  <c r="H31" i="45"/>
  <c r="H30" i="45"/>
  <c r="J4" i="45"/>
  <c r="K4" i="45" s="1"/>
  <c r="H4" i="45"/>
  <c r="H29" i="45"/>
  <c r="H28" i="45"/>
  <c r="H26" i="45"/>
  <c r="J3" i="45"/>
  <c r="K3" i="45" s="1"/>
  <c r="H3" i="45"/>
  <c r="J2" i="45"/>
  <c r="K2" i="45" s="1"/>
  <c r="H2" i="45"/>
  <c r="H25" i="45"/>
  <c r="H24" i="45"/>
  <c r="H22" i="45"/>
  <c r="H23" i="45"/>
  <c r="H19" i="45"/>
  <c r="H21" i="45"/>
  <c r="H20" i="45"/>
  <c r="H17" i="45"/>
  <c r="H18" i="45"/>
  <c r="H15" i="45"/>
  <c r="H14" i="45"/>
  <c r="H27" i="45"/>
  <c r="H12" i="45"/>
  <c r="H13" i="45"/>
  <c r="H11" i="45"/>
  <c r="H10" i="45"/>
  <c r="H8" i="45"/>
  <c r="H6" i="45"/>
  <c r="K6" i="45" s="1"/>
  <c r="H9" i="45"/>
  <c r="H7" i="45"/>
  <c r="H15" i="44"/>
  <c r="H19" i="44"/>
  <c r="H5" i="45"/>
  <c r="H16" i="44"/>
  <c r="H18" i="44"/>
  <c r="H5" i="44"/>
  <c r="H27" i="44"/>
  <c r="H17" i="44"/>
  <c r="H4" i="44"/>
  <c r="H14" i="44"/>
  <c r="H8" i="44"/>
  <c r="H7" i="44"/>
  <c r="H3" i="44"/>
  <c r="H30" i="44"/>
  <c r="H13" i="44"/>
  <c r="H25" i="44"/>
  <c r="H24" i="44"/>
  <c r="H12" i="44"/>
  <c r="H11" i="44"/>
  <c r="H9" i="44"/>
  <c r="H20" i="44"/>
  <c r="H10" i="44"/>
  <c r="H29" i="44"/>
  <c r="H6" i="44"/>
  <c r="H21" i="44"/>
  <c r="H22" i="44"/>
  <c r="J2" i="44"/>
  <c r="H2" i="44"/>
  <c r="H23" i="44"/>
  <c r="L35" i="44"/>
  <c r="G31" i="44"/>
  <c r="E31" i="44"/>
  <c r="H26" i="44"/>
  <c r="H22" i="43"/>
  <c r="H27" i="43"/>
  <c r="H26" i="43"/>
  <c r="H32" i="43"/>
  <c r="H21" i="43"/>
  <c r="H28" i="43"/>
  <c r="H20" i="43"/>
  <c r="H31" i="43"/>
  <c r="H30" i="43"/>
  <c r="H18" i="43"/>
  <c r="H17" i="43"/>
  <c r="H16" i="43"/>
  <c r="H33" i="43"/>
  <c r="H34" i="43"/>
  <c r="H15" i="43"/>
  <c r="J7" i="43"/>
  <c r="K7" i="43" s="1"/>
  <c r="H7" i="43"/>
  <c r="J10" i="43"/>
  <c r="K10" i="43" s="1"/>
  <c r="H10" i="43"/>
  <c r="H14" i="43"/>
  <c r="H29" i="43"/>
  <c r="H23" i="43"/>
  <c r="H19" i="43"/>
  <c r="H13" i="43"/>
  <c r="H12" i="43"/>
  <c r="H25" i="43"/>
  <c r="J8" i="43"/>
  <c r="K8" i="43" s="1"/>
  <c r="H8" i="43"/>
  <c r="G35" i="43"/>
  <c r="E35" i="43"/>
  <c r="J9" i="43"/>
  <c r="K9" i="43" s="1"/>
  <c r="H9" i="43"/>
  <c r="J5" i="43"/>
  <c r="K5" i="43" s="1"/>
  <c r="H5" i="43"/>
  <c r="J4" i="43"/>
  <c r="H4" i="43"/>
  <c r="L39" i="43"/>
  <c r="H24" i="43"/>
  <c r="H32" i="42"/>
  <c r="H24" i="42"/>
  <c r="H50" i="42"/>
  <c r="H15" i="42"/>
  <c r="J15" i="42"/>
  <c r="K15" i="42"/>
  <c r="H40" i="42"/>
  <c r="H48" i="42"/>
  <c r="H47" i="42"/>
  <c r="H25" i="42"/>
  <c r="J14" i="42"/>
  <c r="H14" i="42"/>
  <c r="J13" i="42"/>
  <c r="K13" i="42" s="1"/>
  <c r="H13" i="42"/>
  <c r="J12" i="42"/>
  <c r="K12" i="42" s="1"/>
  <c r="H12" i="42"/>
  <c r="J11" i="42"/>
  <c r="K11" i="42" s="1"/>
  <c r="H11" i="42"/>
  <c r="J6" i="42"/>
  <c r="K6" i="42" s="1"/>
  <c r="H6" i="42"/>
  <c r="H46" i="42"/>
  <c r="H45" i="42"/>
  <c r="H27" i="42"/>
  <c r="H34" i="42"/>
  <c r="H44" i="42"/>
  <c r="H31" i="42"/>
  <c r="H36" i="42"/>
  <c r="H30" i="42"/>
  <c r="H29" i="42"/>
  <c r="H49" i="42"/>
  <c r="H39" i="42"/>
  <c r="H28" i="42"/>
  <c r="H43" i="42"/>
  <c r="H42" i="42"/>
  <c r="H35" i="42"/>
  <c r="H38" i="42"/>
  <c r="H25" i="41"/>
  <c r="H33" i="42"/>
  <c r="H41" i="42"/>
  <c r="H37" i="42"/>
  <c r="H26" i="42"/>
  <c r="E51" i="42"/>
  <c r="G51" i="42"/>
  <c r="J4" i="42"/>
  <c r="H4" i="42"/>
  <c r="J13" i="41"/>
  <c r="K13" i="41" s="1"/>
  <c r="H13" i="41"/>
  <c r="H16" i="41"/>
  <c r="J11" i="41"/>
  <c r="K11" i="41" s="1"/>
  <c r="H11" i="41"/>
  <c r="H15" i="41"/>
  <c r="H24" i="41"/>
  <c r="H23" i="41"/>
  <c r="H22" i="41"/>
  <c r="H21" i="41"/>
  <c r="H20" i="41"/>
  <c r="J9" i="41"/>
  <c r="K9" i="41" s="1"/>
  <c r="H9" i="41"/>
  <c r="J7" i="41"/>
  <c r="K7" i="41" s="1"/>
  <c r="H7" i="41"/>
  <c r="J12" i="41"/>
  <c r="K12" i="41" s="1"/>
  <c r="H12" i="41"/>
  <c r="H19" i="41"/>
  <c r="J3" i="41"/>
  <c r="K3" i="41" s="1"/>
  <c r="H3" i="41"/>
  <c r="J4" i="41"/>
  <c r="H4" i="41"/>
  <c r="J2" i="41"/>
  <c r="K2" i="41" s="1"/>
  <c r="H2" i="41"/>
  <c r="H18" i="41"/>
  <c r="H17" i="41"/>
  <c r="H14" i="41"/>
  <c r="E28" i="41"/>
  <c r="G28" i="41"/>
  <c r="H27" i="41"/>
  <c r="H26" i="41"/>
  <c r="H26" i="40"/>
  <c r="J9" i="40"/>
  <c r="K9" i="40" s="1"/>
  <c r="H9" i="40"/>
  <c r="H30" i="40"/>
  <c r="H15" i="40"/>
  <c r="H14" i="40"/>
  <c r="H13" i="40"/>
  <c r="H12" i="40"/>
  <c r="H37" i="40"/>
  <c r="J8" i="40"/>
  <c r="K8" i="40" s="1"/>
  <c r="H8" i="40"/>
  <c r="H18" i="40"/>
  <c r="J6" i="40"/>
  <c r="H6" i="40"/>
  <c r="J7" i="40"/>
  <c r="K7" i="40" s="1"/>
  <c r="H7" i="40"/>
  <c r="H24" i="40"/>
  <c r="H23" i="40"/>
  <c r="H22" i="40"/>
  <c r="J5" i="40"/>
  <c r="K5" i="40" s="1"/>
  <c r="H5" i="40"/>
  <c r="H17" i="40"/>
  <c r="H36" i="40"/>
  <c r="H29" i="40"/>
  <c r="H16" i="40"/>
  <c r="H25" i="40"/>
  <c r="J10" i="40"/>
  <c r="H10" i="40"/>
  <c r="H28" i="40"/>
  <c r="J4" i="40"/>
  <c r="K4" i="40" s="1"/>
  <c r="H4" i="40"/>
  <c r="H11" i="40"/>
  <c r="J3" i="40"/>
  <c r="K3" i="40" s="1"/>
  <c r="H3" i="40"/>
  <c r="H33" i="40"/>
  <c r="H19" i="40"/>
  <c r="H38" i="40"/>
  <c r="J2" i="40"/>
  <c r="K2" i="40" s="1"/>
  <c r="H2" i="40"/>
  <c r="H27" i="40"/>
  <c r="H20" i="40"/>
  <c r="H32" i="40"/>
  <c r="J39" i="40"/>
  <c r="G39" i="40"/>
  <c r="E39" i="40"/>
  <c r="H31" i="40"/>
  <c r="H9" i="39"/>
  <c r="H10" i="39"/>
  <c r="H8" i="39"/>
  <c r="H5" i="39"/>
  <c r="H3" i="39"/>
  <c r="H6" i="39"/>
  <c r="H7" i="39"/>
  <c r="H12" i="39"/>
  <c r="H4" i="39"/>
  <c r="H17" i="38" l="1"/>
  <c r="K32" i="49"/>
  <c r="I32" i="49"/>
  <c r="K29" i="49"/>
  <c r="I29" i="49"/>
  <c r="K35" i="49"/>
  <c r="I35" i="49"/>
  <c r="K21" i="49"/>
  <c r="I21" i="49"/>
  <c r="K28" i="49"/>
  <c r="I28" i="49"/>
  <c r="K25" i="49"/>
  <c r="I25" i="49"/>
  <c r="K22" i="49"/>
  <c r="I22" i="49"/>
  <c r="K23" i="49"/>
  <c r="I23" i="49"/>
  <c r="I36" i="45"/>
  <c r="K36" i="45"/>
  <c r="K2" i="44"/>
  <c r="L2" i="44" s="1"/>
  <c r="K4" i="41"/>
  <c r="L13" i="41" s="1"/>
  <c r="K2" i="49"/>
  <c r="L15" i="49" s="1"/>
  <c r="J43" i="49"/>
  <c r="H43" i="49"/>
  <c r="K31" i="49"/>
  <c r="I31" i="49"/>
  <c r="K34" i="49"/>
  <c r="I34" i="49"/>
  <c r="K19" i="49"/>
  <c r="I19" i="49"/>
  <c r="K33" i="49"/>
  <c r="I33" i="49"/>
  <c r="K30" i="49"/>
  <c r="L31" i="49" s="1"/>
  <c r="I30" i="49"/>
  <c r="K27" i="49"/>
  <c r="I27" i="49"/>
  <c r="K40" i="49"/>
  <c r="I40" i="49"/>
  <c r="K20" i="49"/>
  <c r="I20" i="49"/>
  <c r="K37" i="49"/>
  <c r="I37" i="49"/>
  <c r="K36" i="49"/>
  <c r="L37" i="49" s="1"/>
  <c r="I36" i="49"/>
  <c r="K42" i="49"/>
  <c r="L42" i="49" s="1"/>
  <c r="I42" i="49"/>
  <c r="K38" i="49"/>
  <c r="I38" i="49"/>
  <c r="K26" i="49"/>
  <c r="I26" i="49"/>
  <c r="K39" i="49"/>
  <c r="I39" i="49"/>
  <c r="I16" i="49"/>
  <c r="K24" i="49"/>
  <c r="I24" i="49"/>
  <c r="K17" i="49"/>
  <c r="I17" i="49"/>
  <c r="K18" i="49"/>
  <c r="I18" i="49"/>
  <c r="K18" i="48"/>
  <c r="I18" i="48"/>
  <c r="K19" i="48"/>
  <c r="I19" i="48"/>
  <c r="K17" i="48"/>
  <c r="I17" i="48"/>
  <c r="K16" i="48"/>
  <c r="I16" i="48"/>
  <c r="K14" i="48"/>
  <c r="I14" i="48"/>
  <c r="K13" i="48"/>
  <c r="I13" i="48"/>
  <c r="K12" i="48"/>
  <c r="I12" i="48"/>
  <c r="K15" i="48"/>
  <c r="I15" i="48"/>
  <c r="K11" i="48"/>
  <c r="I11" i="48"/>
  <c r="K9" i="48"/>
  <c r="I9" i="48"/>
  <c r="K8" i="48"/>
  <c r="I8" i="48"/>
  <c r="K5" i="48"/>
  <c r="I5" i="48"/>
  <c r="K6" i="48"/>
  <c r="I6" i="48"/>
  <c r="H20" i="48"/>
  <c r="K4" i="48"/>
  <c r="I4" i="48"/>
  <c r="K3" i="48"/>
  <c r="I3" i="48"/>
  <c r="J20" i="48"/>
  <c r="K10" i="48"/>
  <c r="I10" i="48"/>
  <c r="K8" i="47"/>
  <c r="I8" i="47"/>
  <c r="K9" i="47"/>
  <c r="I9" i="47"/>
  <c r="K4" i="47"/>
  <c r="I4" i="47"/>
  <c r="K5" i="47"/>
  <c r="I5" i="47"/>
  <c r="K7" i="47"/>
  <c r="I7" i="47"/>
  <c r="J10" i="47"/>
  <c r="K6" i="47"/>
  <c r="I6" i="47"/>
  <c r="K37" i="46"/>
  <c r="I37" i="46"/>
  <c r="K36" i="46"/>
  <c r="I36" i="46"/>
  <c r="I42" i="46"/>
  <c r="K42" i="46"/>
  <c r="I40" i="46"/>
  <c r="K40" i="46"/>
  <c r="I41" i="46"/>
  <c r="K41" i="46"/>
  <c r="K39" i="46"/>
  <c r="I39" i="46"/>
  <c r="K44" i="46"/>
  <c r="I44" i="46"/>
  <c r="K35" i="46"/>
  <c r="I35" i="46"/>
  <c r="K38" i="46"/>
  <c r="I38" i="46"/>
  <c r="K34" i="46"/>
  <c r="I34" i="46"/>
  <c r="K33" i="46"/>
  <c r="I33" i="46"/>
  <c r="K43" i="46"/>
  <c r="I43" i="46"/>
  <c r="H45" i="46"/>
  <c r="J45" i="46"/>
  <c r="K2" i="46"/>
  <c r="L32" i="46" s="1"/>
  <c r="I37" i="45"/>
  <c r="K35" i="45"/>
  <c r="I35" i="45"/>
  <c r="K34" i="45"/>
  <c r="I34" i="45"/>
  <c r="K33" i="45"/>
  <c r="I33" i="45"/>
  <c r="K32" i="45"/>
  <c r="I32" i="45"/>
  <c r="K31" i="45"/>
  <c r="I31" i="45"/>
  <c r="K30" i="45"/>
  <c r="I30" i="45"/>
  <c r="K29" i="45"/>
  <c r="I29" i="45"/>
  <c r="K28" i="45"/>
  <c r="I28" i="45"/>
  <c r="K26" i="45"/>
  <c r="I26" i="45"/>
  <c r="K25" i="45"/>
  <c r="I25" i="45"/>
  <c r="K24" i="45"/>
  <c r="I24" i="45"/>
  <c r="K22" i="45"/>
  <c r="I22" i="45"/>
  <c r="K23" i="45"/>
  <c r="I23" i="45"/>
  <c r="K19" i="45"/>
  <c r="I19" i="45"/>
  <c r="K21" i="45"/>
  <c r="I21" i="45"/>
  <c r="K20" i="45"/>
  <c r="I20" i="45"/>
  <c r="K17" i="45"/>
  <c r="I17" i="45"/>
  <c r="K18" i="45"/>
  <c r="I18" i="45"/>
  <c r="K15" i="45"/>
  <c r="I15" i="45"/>
  <c r="K14" i="45"/>
  <c r="I14" i="45"/>
  <c r="K27" i="45"/>
  <c r="I27" i="45"/>
  <c r="K12" i="45"/>
  <c r="I12" i="45"/>
  <c r="K13" i="45"/>
  <c r="I13" i="45"/>
  <c r="K11" i="45"/>
  <c r="I11" i="45"/>
  <c r="K10" i="45"/>
  <c r="I10" i="45"/>
  <c r="K8" i="45"/>
  <c r="I8" i="45"/>
  <c r="I6" i="45"/>
  <c r="K9" i="45"/>
  <c r="I9" i="45"/>
  <c r="K7" i="45"/>
  <c r="I7" i="45"/>
  <c r="K15" i="44"/>
  <c r="I15" i="44"/>
  <c r="K19" i="44"/>
  <c r="I19" i="44"/>
  <c r="K5" i="45"/>
  <c r="L37" i="45" s="1"/>
  <c r="I5" i="45"/>
  <c r="K16" i="44"/>
  <c r="I16" i="44"/>
  <c r="K18" i="44"/>
  <c r="I18" i="44"/>
  <c r="K5" i="44"/>
  <c r="I5" i="44"/>
  <c r="K27" i="44"/>
  <c r="I27" i="44"/>
  <c r="K17" i="44"/>
  <c r="I17" i="44"/>
  <c r="K4" i="44"/>
  <c r="I4" i="44"/>
  <c r="K14" i="44"/>
  <c r="I14" i="44"/>
  <c r="K8" i="44"/>
  <c r="I8" i="44"/>
  <c r="K7" i="44"/>
  <c r="I7" i="44"/>
  <c r="K3" i="44"/>
  <c r="I3" i="44"/>
  <c r="K30" i="44"/>
  <c r="I30" i="44"/>
  <c r="K13" i="44"/>
  <c r="I13" i="44"/>
  <c r="K25" i="44"/>
  <c r="I25" i="44"/>
  <c r="K24" i="44"/>
  <c r="I24" i="44"/>
  <c r="K12" i="44"/>
  <c r="I12" i="44"/>
  <c r="K11" i="44"/>
  <c r="I11" i="44"/>
  <c r="K9" i="44"/>
  <c r="I9" i="44"/>
  <c r="K20" i="44"/>
  <c r="I20" i="44"/>
  <c r="K10" i="44"/>
  <c r="I10" i="44"/>
  <c r="K29" i="44"/>
  <c r="I29" i="44"/>
  <c r="K6" i="44"/>
  <c r="I6" i="44"/>
  <c r="K21" i="44"/>
  <c r="I21" i="44"/>
  <c r="K22" i="44"/>
  <c r="I22" i="44"/>
  <c r="K23" i="44"/>
  <c r="I23" i="44"/>
  <c r="H31" i="44"/>
  <c r="J31" i="44"/>
  <c r="K26" i="44"/>
  <c r="I26" i="44"/>
  <c r="K22" i="43"/>
  <c r="I22" i="43"/>
  <c r="K27" i="43"/>
  <c r="I27" i="43"/>
  <c r="K26" i="43"/>
  <c r="I26" i="43"/>
  <c r="K32" i="43"/>
  <c r="I32" i="43"/>
  <c r="K21" i="43"/>
  <c r="I21" i="43"/>
  <c r="K28" i="43"/>
  <c r="I28" i="43"/>
  <c r="K20" i="43"/>
  <c r="I20" i="43"/>
  <c r="K31" i="43"/>
  <c r="I31" i="43"/>
  <c r="K30" i="43"/>
  <c r="I30" i="43"/>
  <c r="K18" i="43"/>
  <c r="I18" i="43"/>
  <c r="K17" i="43"/>
  <c r="I17" i="43"/>
  <c r="K16" i="43"/>
  <c r="I16" i="43"/>
  <c r="K33" i="43"/>
  <c r="I33" i="43"/>
  <c r="K34" i="43"/>
  <c r="I34" i="43"/>
  <c r="K15" i="43"/>
  <c r="I15" i="43"/>
  <c r="K14" i="43"/>
  <c r="I14" i="43"/>
  <c r="K29" i="43"/>
  <c r="I29" i="43"/>
  <c r="K23" i="43"/>
  <c r="I23" i="43"/>
  <c r="K19" i="43"/>
  <c r="I19" i="43"/>
  <c r="K13" i="43"/>
  <c r="I13" i="43"/>
  <c r="K12" i="43"/>
  <c r="I12" i="43"/>
  <c r="K25" i="43"/>
  <c r="I25" i="43"/>
  <c r="H35" i="43"/>
  <c r="K4" i="43"/>
  <c r="J35" i="43"/>
  <c r="K24" i="43"/>
  <c r="I24" i="43"/>
  <c r="K32" i="42"/>
  <c r="I32" i="42"/>
  <c r="K24" i="42"/>
  <c r="I24" i="42"/>
  <c r="K50" i="42"/>
  <c r="I50" i="42"/>
  <c r="K40" i="42"/>
  <c r="I40" i="42"/>
  <c r="K48" i="42"/>
  <c r="I48" i="42"/>
  <c r="K47" i="42"/>
  <c r="I47" i="42"/>
  <c r="K25" i="42"/>
  <c r="I25" i="42"/>
  <c r="K46" i="42"/>
  <c r="I46" i="42"/>
  <c r="K45" i="42"/>
  <c r="I45" i="42"/>
  <c r="K27" i="42"/>
  <c r="I27" i="42"/>
  <c r="K34" i="42"/>
  <c r="I34" i="42"/>
  <c r="K44" i="42"/>
  <c r="I44" i="42"/>
  <c r="K31" i="42"/>
  <c r="I31" i="42"/>
  <c r="K36" i="42"/>
  <c r="I36" i="42"/>
  <c r="K30" i="42"/>
  <c r="I30" i="42"/>
  <c r="K29" i="42"/>
  <c r="I29" i="42"/>
  <c r="K49" i="42"/>
  <c r="I49" i="42"/>
  <c r="K39" i="42"/>
  <c r="I39" i="42"/>
  <c r="K28" i="42"/>
  <c r="I28" i="42"/>
  <c r="K43" i="42"/>
  <c r="L48" i="42" s="1"/>
  <c r="I43" i="42"/>
  <c r="K42" i="42"/>
  <c r="I42" i="42"/>
  <c r="K35" i="42"/>
  <c r="I35" i="42"/>
  <c r="K38" i="42"/>
  <c r="I38" i="42"/>
  <c r="K25" i="41"/>
  <c r="I25" i="41"/>
  <c r="K33" i="42"/>
  <c r="I33" i="42"/>
  <c r="K41" i="42"/>
  <c r="I41" i="42"/>
  <c r="K37" i="42"/>
  <c r="I37" i="42"/>
  <c r="K4" i="42"/>
  <c r="K26" i="42"/>
  <c r="L50" i="42" s="1"/>
  <c r="I26" i="42"/>
  <c r="K16" i="41"/>
  <c r="I16" i="41"/>
  <c r="K15" i="41"/>
  <c r="I15" i="41"/>
  <c r="K24" i="41"/>
  <c r="I24" i="41"/>
  <c r="K23" i="41"/>
  <c r="I23" i="41"/>
  <c r="K22" i="41"/>
  <c r="I22" i="41"/>
  <c r="K21" i="41"/>
  <c r="I21" i="41"/>
  <c r="K20" i="41"/>
  <c r="I20" i="41"/>
  <c r="K19" i="41"/>
  <c r="I19" i="41"/>
  <c r="K18" i="41"/>
  <c r="I18" i="41"/>
  <c r="K17" i="41"/>
  <c r="I17" i="41"/>
  <c r="K14" i="41"/>
  <c r="I14" i="41"/>
  <c r="K27" i="41"/>
  <c r="I27" i="41"/>
  <c r="K26" i="41"/>
  <c r="I26" i="41"/>
  <c r="K26" i="40"/>
  <c r="I26" i="40"/>
  <c r="K30" i="40"/>
  <c r="I30" i="40"/>
  <c r="K15" i="40"/>
  <c r="I15" i="40"/>
  <c r="K14" i="40"/>
  <c r="I14" i="40"/>
  <c r="K13" i="40"/>
  <c r="L15" i="40" s="1"/>
  <c r="I13" i="40"/>
  <c r="K12" i="40"/>
  <c r="I12" i="40"/>
  <c r="K37" i="40"/>
  <c r="I37" i="40"/>
  <c r="K18" i="40"/>
  <c r="I18" i="40"/>
  <c r="K10" i="40"/>
  <c r="K6" i="40"/>
  <c r="K24" i="40"/>
  <c r="I24" i="40"/>
  <c r="K23" i="40"/>
  <c r="I23" i="40"/>
  <c r="K22" i="40"/>
  <c r="I22" i="40"/>
  <c r="K17" i="40"/>
  <c r="I17" i="40"/>
  <c r="K36" i="40"/>
  <c r="I36" i="40"/>
  <c r="K29" i="40"/>
  <c r="I29" i="40"/>
  <c r="K16" i="40"/>
  <c r="L18" i="40" s="1"/>
  <c r="I16" i="40"/>
  <c r="K25" i="40"/>
  <c r="I25" i="40"/>
  <c r="K28" i="40"/>
  <c r="L30" i="40" s="1"/>
  <c r="I28" i="40"/>
  <c r="K11" i="40"/>
  <c r="I11" i="40"/>
  <c r="K33" i="40"/>
  <c r="I33" i="40"/>
  <c r="K19" i="40"/>
  <c r="I19" i="40"/>
  <c r="K38" i="40"/>
  <c r="I38" i="40"/>
  <c r="K27" i="40"/>
  <c r="I27" i="40"/>
  <c r="K20" i="40"/>
  <c r="I20" i="40"/>
  <c r="K32" i="40"/>
  <c r="I32" i="40"/>
  <c r="K31" i="40"/>
  <c r="L32" i="40" s="1"/>
  <c r="I31" i="40"/>
  <c r="K9" i="39"/>
  <c r="I9" i="39"/>
  <c r="K10" i="39"/>
  <c r="I10" i="39"/>
  <c r="K8" i="39"/>
  <c r="I8" i="39"/>
  <c r="K5" i="39"/>
  <c r="I5" i="39"/>
  <c r="K3" i="39"/>
  <c r="I3" i="39"/>
  <c r="K6" i="39"/>
  <c r="I6" i="39"/>
  <c r="K7" i="39"/>
  <c r="I7" i="39"/>
  <c r="K12" i="39"/>
  <c r="I12" i="39"/>
  <c r="K4" i="39"/>
  <c r="I4" i="39"/>
  <c r="J38" i="45"/>
  <c r="G38" i="45"/>
  <c r="E38" i="45"/>
  <c r="L42" i="45"/>
  <c r="L55" i="42"/>
  <c r="J5" i="42"/>
  <c r="H5" i="42"/>
  <c r="H51" i="42" s="1"/>
  <c r="J5" i="41"/>
  <c r="J28" i="41" s="1"/>
  <c r="L32" i="41"/>
  <c r="H5" i="41"/>
  <c r="H28" i="41" s="1"/>
  <c r="H21" i="40"/>
  <c r="H39" i="40" s="1"/>
  <c r="K21" i="40"/>
  <c r="L24" i="40" s="1"/>
  <c r="L43" i="40"/>
  <c r="H11" i="39"/>
  <c r="I11" i="39" s="1"/>
  <c r="K11" i="39"/>
  <c r="G13" i="39"/>
  <c r="E13" i="39"/>
  <c r="L17" i="39"/>
  <c r="J2" i="39"/>
  <c r="J13" i="39" s="1"/>
  <c r="H2" i="39"/>
  <c r="H13" i="39" s="1"/>
  <c r="H19" i="38"/>
  <c r="H23" i="38" s="1"/>
  <c r="K2" i="39"/>
  <c r="I21" i="40"/>
  <c r="H38" i="45"/>
  <c r="L25" i="49" l="1"/>
  <c r="L30" i="44"/>
  <c r="N50" i="42"/>
  <c r="L12" i="40"/>
  <c r="L38" i="40"/>
  <c r="L10" i="40"/>
  <c r="M42" i="49"/>
  <c r="L43" i="49" s="1"/>
  <c r="L17" i="49"/>
  <c r="L40" i="49"/>
  <c r="L19" i="48"/>
  <c r="L27" i="41"/>
  <c r="L28" i="41"/>
  <c r="L34" i="43"/>
  <c r="L44" i="46"/>
  <c r="L45" i="46"/>
  <c r="K43" i="49"/>
  <c r="K45" i="49" s="1"/>
  <c r="K20" i="48"/>
  <c r="K22" i="48"/>
  <c r="M22" i="48" s="1"/>
  <c r="M24" i="48" s="1"/>
  <c r="K10" i="47"/>
  <c r="K12" i="47" s="1"/>
  <c r="M12" i="47" s="1"/>
  <c r="M14" i="47" s="1"/>
  <c r="K45" i="46"/>
  <c r="K47" i="46" s="1"/>
  <c r="M47" i="46" s="1"/>
  <c r="M49" i="46" s="1"/>
  <c r="K31" i="44"/>
  <c r="K33" i="44" s="1"/>
  <c r="M33" i="44" s="1"/>
  <c r="M35" i="44" s="1"/>
  <c r="K35" i="43"/>
  <c r="K37" i="43"/>
  <c r="M37" i="43" s="1"/>
  <c r="M39" i="43" s="1"/>
  <c r="K5" i="42"/>
  <c r="J51" i="42"/>
  <c r="K28" i="41"/>
  <c r="K30" i="41" s="1"/>
  <c r="M30" i="41" s="1"/>
  <c r="M32" i="41" s="1"/>
  <c r="K39" i="40"/>
  <c r="K41" i="40" s="1"/>
  <c r="M41" i="40"/>
  <c r="M43" i="40" s="1"/>
  <c r="K38" i="45"/>
  <c r="K40" i="45" s="1"/>
  <c r="M40" i="45" s="1"/>
  <c r="M42" i="45" s="1"/>
  <c r="L31" i="44" l="1"/>
  <c r="L22" i="42"/>
  <c r="L51" i="42" s="1"/>
  <c r="K51" i="42"/>
  <c r="K53" i="42" s="1"/>
  <c r="M53" i="42" s="1"/>
  <c r="M55" i="42" s="1"/>
  <c r="L39" i="40"/>
  <c r="L20" i="48"/>
  <c r="M45" i="49"/>
  <c r="M47" i="49" s="1"/>
  <c r="K13" i="39"/>
  <c r="K15" i="39" s="1"/>
  <c r="M15" i="39" s="1"/>
  <c r="M17" i="39" s="1"/>
</calcChain>
</file>

<file path=xl/sharedStrings.xml><?xml version="1.0" encoding="utf-8"?>
<sst xmlns="http://schemas.openxmlformats.org/spreadsheetml/2006/main" count="513" uniqueCount="162">
  <si>
    <t>Name</t>
  </si>
  <si>
    <t>Sales Date</t>
  </si>
  <si>
    <t>Volume</t>
  </si>
  <si>
    <t>Buy</t>
  </si>
  <si>
    <t>Purchase</t>
  </si>
  <si>
    <t>Sell</t>
  </si>
  <si>
    <t>Sales</t>
  </si>
  <si>
    <t>Net</t>
  </si>
  <si>
    <t>IVL</t>
  </si>
  <si>
    <t>DCC</t>
  </si>
  <si>
    <t>EPG</t>
  </si>
  <si>
    <t>IMH</t>
  </si>
  <si>
    <t>KBANK</t>
  </si>
  <si>
    <t>SAT</t>
  </si>
  <si>
    <t>SYNEX</t>
  </si>
  <si>
    <t>RCL</t>
  </si>
  <si>
    <t>SIS</t>
  </si>
  <si>
    <t>B/F Expense</t>
  </si>
  <si>
    <t>January Exp</t>
  </si>
  <si>
    <t>C/F Expense</t>
  </si>
  <si>
    <t>Profit - Expense</t>
  </si>
  <si>
    <t>Profit</t>
  </si>
  <si>
    <t>Margin</t>
  </si>
  <si>
    <t>Dividend</t>
  </si>
  <si>
    <t>TLGF-DIV</t>
  </si>
  <si>
    <t>ASIAN</t>
  </si>
  <si>
    <t>COM7</t>
  </si>
  <si>
    <t>SCCC</t>
  </si>
  <si>
    <t>SF</t>
  </si>
  <si>
    <t>STA</t>
  </si>
  <si>
    <t>TLGF</t>
  </si>
  <si>
    <t>TMB</t>
  </si>
  <si>
    <t xml:space="preserve"> </t>
  </si>
  <si>
    <t>C/O</t>
  </si>
  <si>
    <t>TOTAL</t>
  </si>
  <si>
    <t>GVREIT-DIV</t>
  </si>
  <si>
    <t>MC-DIV</t>
  </si>
  <si>
    <t>DIF-DIV</t>
  </si>
  <si>
    <t>JASIF-DIV</t>
  </si>
  <si>
    <t>CPTGIF-DIV</t>
  </si>
  <si>
    <t>EGATIF-DIV</t>
  </si>
  <si>
    <t>TTLPF-DIV</t>
  </si>
  <si>
    <t>WHART-DIV</t>
  </si>
  <si>
    <t>HREIT-DIV</t>
  </si>
  <si>
    <t>AMATA</t>
  </si>
  <si>
    <t>BFIT</t>
  </si>
  <si>
    <t>BGC</t>
  </si>
  <si>
    <t>CPTGF</t>
  </si>
  <si>
    <t>FSMART</t>
  </si>
  <si>
    <t>GVREIT</t>
  </si>
  <si>
    <t>LH</t>
  </si>
  <si>
    <t>MC</t>
  </si>
  <si>
    <t>ORI</t>
  </si>
  <si>
    <t>PTG</t>
  </si>
  <si>
    <t>TTLPF</t>
  </si>
  <si>
    <t>UTP</t>
  </si>
  <si>
    <t>WHART</t>
  </si>
  <si>
    <t>SCCC-DIV</t>
  </si>
  <si>
    <t>ADVANC-DIV</t>
  </si>
  <si>
    <t>DTAC-DIV</t>
  </si>
  <si>
    <t>TU-DIV</t>
  </si>
  <si>
    <t>PTTGC-DIV</t>
  </si>
  <si>
    <t>RATCH-DIV</t>
  </si>
  <si>
    <t>DCC-DIV</t>
  </si>
  <si>
    <t>EGCO-DIV</t>
  </si>
  <si>
    <t>MCS-DIV</t>
  </si>
  <si>
    <t>FSMART-DIV</t>
  </si>
  <si>
    <t>GC-DIV</t>
  </si>
  <si>
    <t>SMPC-DIV</t>
  </si>
  <si>
    <t>GUNKUL</t>
  </si>
  <si>
    <t>RATCH</t>
  </si>
  <si>
    <t>ROJNA</t>
  </si>
  <si>
    <t>AMATA-DIV</t>
  </si>
  <si>
    <t>BGC-DIV</t>
  </si>
  <si>
    <t>MBAX-DIV</t>
  </si>
  <si>
    <t>TPIPP-DIV</t>
  </si>
  <si>
    <t>TVO-DIV</t>
  </si>
  <si>
    <t>ASIAN-DIV</t>
  </si>
  <si>
    <t>TISCO-DIV</t>
  </si>
  <si>
    <t>ORI-DIV</t>
  </si>
  <si>
    <t>TCAP-DIV</t>
  </si>
  <si>
    <t>TIPH-DIV</t>
  </si>
  <si>
    <t>IVL-DIV</t>
  </si>
  <si>
    <t>PDG-DIV</t>
  </si>
  <si>
    <t>PRM-DIV</t>
  </si>
  <si>
    <t>LH-DIV</t>
  </si>
  <si>
    <t>SENA-DIV</t>
  </si>
  <si>
    <t>GUNKUL-DIV</t>
  </si>
  <si>
    <t>ROJNA-DIV</t>
  </si>
  <si>
    <t>UTP-DIV</t>
  </si>
  <si>
    <t>NOBLE-DIV</t>
  </si>
  <si>
    <t>CPF-DIV</t>
  </si>
  <si>
    <t>BKI</t>
  </si>
  <si>
    <t>DTAC</t>
  </si>
  <si>
    <t>EGATIF</t>
  </si>
  <si>
    <t>GC</t>
  </si>
  <si>
    <t xml:space="preserve">MBAX </t>
  </si>
  <si>
    <t>PDG</t>
  </si>
  <si>
    <t>TIP</t>
  </si>
  <si>
    <t>TU</t>
  </si>
  <si>
    <t>CPNCG-DIV</t>
  </si>
  <si>
    <t>POPF-DIV</t>
  </si>
  <si>
    <t>SUPEREIF-DIV</t>
  </si>
  <si>
    <t>DIF</t>
  </si>
  <si>
    <t>MCS</t>
  </si>
  <si>
    <t xml:space="preserve">POPF </t>
  </si>
  <si>
    <t>SCC</t>
  </si>
  <si>
    <t xml:space="preserve">SUPEREIF </t>
  </si>
  <si>
    <t>TIP-DIV</t>
  </si>
  <si>
    <t>AIMIRT</t>
  </si>
  <si>
    <t>CPF</t>
  </si>
  <si>
    <t>EGCO</t>
  </si>
  <si>
    <t>TCAP</t>
  </si>
  <si>
    <t>PTTEP-DIV</t>
  </si>
  <si>
    <t>EPG-DIV</t>
  </si>
  <si>
    <t>SINGER</t>
  </si>
  <si>
    <t>POPF</t>
  </si>
  <si>
    <t>PTTEP</t>
  </si>
  <si>
    <t>MTC</t>
  </si>
  <si>
    <t>SGP</t>
  </si>
  <si>
    <t>SMPC</t>
  </si>
  <si>
    <t>JMART</t>
  </si>
  <si>
    <t>PRM</t>
  </si>
  <si>
    <t>KKP-DIV</t>
  </si>
  <si>
    <t>SYNEX-DIV</t>
  </si>
  <si>
    <t>JMT-DIV</t>
  </si>
  <si>
    <t>SAT-DIV</t>
  </si>
  <si>
    <t>JMART-DIV</t>
  </si>
  <si>
    <t>KCE-DIV</t>
  </si>
  <si>
    <t>STA-DIV</t>
  </si>
  <si>
    <t>SINGER-DIV</t>
  </si>
  <si>
    <t>TQM-DIV</t>
  </si>
  <si>
    <t>CHG-DIV</t>
  </si>
  <si>
    <t>TMT-DIV</t>
  </si>
  <si>
    <t>TOA-DIV</t>
  </si>
  <si>
    <t>BCP-DIV</t>
  </si>
  <si>
    <t>HREIT</t>
  </si>
  <si>
    <t xml:space="preserve">IVL </t>
  </si>
  <si>
    <t>JASIF</t>
  </si>
  <si>
    <t xml:space="preserve">ORI </t>
  </si>
  <si>
    <t>PTT</t>
  </si>
  <si>
    <t>SUMMARY</t>
  </si>
  <si>
    <t>SUPEREIF</t>
  </si>
  <si>
    <t>TVO</t>
  </si>
  <si>
    <t>PTT-DIV</t>
  </si>
  <si>
    <t>BKI-DIV</t>
  </si>
  <si>
    <t xml:space="preserve">BKI </t>
  </si>
  <si>
    <t>KTC</t>
  </si>
  <si>
    <t>GLOBAL</t>
  </si>
  <si>
    <t>KCE</t>
  </si>
  <si>
    <t>SSP</t>
  </si>
  <si>
    <t>RCL-DIV</t>
  </si>
  <si>
    <t>RJH-DIV</t>
  </si>
  <si>
    <t>CPNCG</t>
  </si>
  <si>
    <t>MBKET</t>
  </si>
  <si>
    <t xml:space="preserve">MCS </t>
  </si>
  <si>
    <t>PTTGC</t>
  </si>
  <si>
    <t xml:space="preserve">RCL </t>
  </si>
  <si>
    <t>VNT</t>
  </si>
  <si>
    <t>SENA</t>
  </si>
  <si>
    <t>025-Dividend</t>
  </si>
  <si>
    <t>035-Profits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</si>
</sst>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฿&quot;#,##0.00;[Red]\-&quot;฿&quot;#,##0.00"/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2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8"/>
      <color rgb="FF333333"/>
      <name val="Verdana"/>
      <family val="2"/>
    </font>
    <font>
      <sz val="10"/>
      <color rgb="FF333333"/>
      <name val="Verdana"/>
      <charset val="1"/>
    </font>
    <font>
      <sz val="10"/>
      <color rgb="FF333333"/>
      <name val="Calibri"/>
    </font>
    <font>
      <sz val="10"/>
      <name val="Calibri"/>
    </font>
    <font>
      <sz val="11"/>
      <name val="Calibri"/>
    </font>
    <font>
      <sz val="11"/>
      <name val="Calibri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00B05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0"/>
      <name val="Calibri"/>
    </font>
    <font>
      <sz val="14"/>
      <name val="Calibri"/>
    </font>
    <font>
      <sz val="11"/>
      <color rgb="FF333333"/>
      <name val="Calibri"/>
    </font>
    <font>
      <sz val="11"/>
      <color theme="1"/>
      <name val="Calibri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charset val="1"/>
    </font>
    <font>
      <sz val="20"/>
      <color rgb="FF000000"/>
      <name val="AngsanaUP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188" fontId="2" fillId="0" borderId="0" xfId="0" applyNumberFormat="1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87" fontId="3" fillId="0" borderId="0" xfId="0" applyNumberFormat="1" applyFont="1" applyAlignment="1">
      <alignment horizontal="center"/>
    </xf>
    <xf numFmtId="188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14" fontId="3" fillId="0" borderId="0" xfId="0" applyNumberFormat="1" applyFont="1" applyAlignment="1">
      <alignment horizontal="center"/>
    </xf>
    <xf numFmtId="4" fontId="5" fillId="0" borderId="0" xfId="0" applyNumberFormat="1" applyFont="1"/>
    <xf numFmtId="4" fontId="4" fillId="0" borderId="0" xfId="0" applyNumberFormat="1" applyFont="1"/>
    <xf numFmtId="4" fontId="6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0" fontId="4" fillId="0" borderId="0" xfId="0" applyNumberFormat="1" applyFont="1"/>
    <xf numFmtId="4" fontId="7" fillId="0" borderId="0" xfId="0" applyNumberFormat="1" applyFont="1" applyAlignment="1">
      <alignment wrapText="1"/>
    </xf>
    <xf numFmtId="2" fontId="8" fillId="0" borderId="0" xfId="0" applyNumberFormat="1" applyFont="1"/>
    <xf numFmtId="188" fontId="9" fillId="0" borderId="0" xfId="0" applyNumberFormat="1" applyFont="1"/>
    <xf numFmtId="14" fontId="10" fillId="0" borderId="0" xfId="0" applyNumberFormat="1" applyFont="1"/>
    <xf numFmtId="3" fontId="10" fillId="0" borderId="0" xfId="0" applyNumberFormat="1" applyFont="1"/>
    <xf numFmtId="187" fontId="10" fillId="0" borderId="0" xfId="0" applyNumberFormat="1" applyFont="1"/>
    <xf numFmtId="4" fontId="11" fillId="0" borderId="0" xfId="0" applyNumberFormat="1" applyFont="1"/>
    <xf numFmtId="2" fontId="10" fillId="0" borderId="0" xfId="0" applyNumberFormat="1" applyFont="1"/>
    <xf numFmtId="4" fontId="12" fillId="0" borderId="0" xfId="0" applyNumberFormat="1" applyFont="1"/>
    <xf numFmtId="188" fontId="10" fillId="0" borderId="0" xfId="0" applyNumberFormat="1" applyFont="1"/>
    <xf numFmtId="10" fontId="10" fillId="0" borderId="0" xfId="0" applyNumberFormat="1" applyFont="1"/>
    <xf numFmtId="0" fontId="10" fillId="0" borderId="0" xfId="0" applyFont="1"/>
    <xf numFmtId="191" fontId="3" fillId="0" borderId="0" xfId="0" applyNumberFormat="1" applyFont="1" applyAlignment="1">
      <alignment horizontal="center"/>
    </xf>
    <xf numFmtId="191" fontId="4" fillId="0" borderId="0" xfId="0" applyNumberFormat="1" applyFont="1"/>
    <xf numFmtId="191" fontId="10" fillId="0" borderId="0" xfId="0" applyNumberFormat="1" applyFont="1"/>
    <xf numFmtId="0" fontId="13" fillId="0" borderId="0" xfId="0" applyFont="1"/>
    <xf numFmtId="0" fontId="14" fillId="0" borderId="0" xfId="0" applyFont="1"/>
    <xf numFmtId="0" fontId="9" fillId="0" borderId="0" xfId="0" applyFont="1"/>
    <xf numFmtId="189" fontId="7" fillId="0" borderId="0" xfId="0" applyNumberFormat="1" applyFont="1" applyAlignment="1">
      <alignment wrapText="1"/>
    </xf>
    <xf numFmtId="189" fontId="15" fillId="3" borderId="0" xfId="0" applyNumberFormat="1" applyFont="1" applyFill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89" fontId="16" fillId="0" borderId="0" xfId="0" applyNumberFormat="1" applyFont="1" applyAlignment="1">
      <alignment horizontal="center"/>
    </xf>
    <xf numFmtId="188" fontId="16" fillId="0" borderId="0" xfId="0" applyNumberFormat="1" applyFont="1" applyAlignment="1">
      <alignment horizontal="center"/>
    </xf>
    <xf numFmtId="10" fontId="16" fillId="0" borderId="0" xfId="0" applyNumberFormat="1" applyFont="1"/>
    <xf numFmtId="0" fontId="16" fillId="0" borderId="0" xfId="0" applyFont="1"/>
    <xf numFmtId="0" fontId="8" fillId="0" borderId="0" xfId="0" applyFont="1"/>
    <xf numFmtId="188" fontId="8" fillId="0" borderId="0" xfId="0" applyNumberFormat="1" applyFont="1"/>
    <xf numFmtId="0" fontId="17" fillId="0" borderId="0" xfId="0" applyFont="1"/>
    <xf numFmtId="191" fontId="9" fillId="0" borderId="0" xfId="0" applyNumberFormat="1" applyFont="1"/>
    <xf numFmtId="3" fontId="9" fillId="0" borderId="0" xfId="0" applyNumberFormat="1" applyFont="1"/>
    <xf numFmtId="187" fontId="9" fillId="0" borderId="0" xfId="0" applyNumberFormat="1" applyFont="1"/>
    <xf numFmtId="189" fontId="18" fillId="0" borderId="0" xfId="0" applyNumberFormat="1" applyFont="1"/>
    <xf numFmtId="2" fontId="9" fillId="0" borderId="0" xfId="0" applyNumberFormat="1" applyFont="1"/>
    <xf numFmtId="10" fontId="9" fillId="0" borderId="0" xfId="0" applyNumberFormat="1" applyFont="1"/>
    <xf numFmtId="191" fontId="8" fillId="0" borderId="0" xfId="0" applyNumberFormat="1" applyFont="1"/>
    <xf numFmtId="3" fontId="8" fillId="0" borderId="0" xfId="0" applyNumberFormat="1" applyFont="1"/>
    <xf numFmtId="10" fontId="8" fillId="0" borderId="0" xfId="0" applyNumberFormat="1" applyFont="1"/>
    <xf numFmtId="189" fontId="8" fillId="0" borderId="0" xfId="0" applyNumberFormat="1" applyFont="1"/>
    <xf numFmtId="191" fontId="19" fillId="0" borderId="0" xfId="0" applyNumberFormat="1" applyFont="1"/>
    <xf numFmtId="3" fontId="17" fillId="0" borderId="0" xfId="0" applyNumberFormat="1" applyFont="1"/>
    <xf numFmtId="190" fontId="13" fillId="0" borderId="0" xfId="0" applyNumberFormat="1" applyFont="1"/>
    <xf numFmtId="3" fontId="19" fillId="0" borderId="0" xfId="0" applyNumberFormat="1" applyFont="1"/>
    <xf numFmtId="190" fontId="19" fillId="0" borderId="0" xfId="0" applyNumberFormat="1" applyFont="1"/>
    <xf numFmtId="187" fontId="8" fillId="0" borderId="0" xfId="0" applyNumberFormat="1" applyFont="1"/>
    <xf numFmtId="188" fontId="8" fillId="2" borderId="0" xfId="0" applyNumberFormat="1" applyFont="1" applyFill="1"/>
    <xf numFmtId="14" fontId="8" fillId="0" borderId="0" xfId="0" applyNumberFormat="1" applyFont="1"/>
    <xf numFmtId="190" fontId="8" fillId="0" borderId="0" xfId="0" applyNumberFormat="1" applyFont="1"/>
    <xf numFmtId="189" fontId="8" fillId="2" borderId="0" xfId="0" applyNumberFormat="1" applyFont="1" applyFill="1"/>
    <xf numFmtId="190" fontId="14" fillId="0" borderId="0" xfId="0" applyNumberFormat="1" applyFont="1"/>
    <xf numFmtId="188" fontId="4" fillId="2" borderId="0" xfId="0" applyNumberFormat="1" applyFont="1" applyFill="1"/>
    <xf numFmtId="4" fontId="1" fillId="0" borderId="0" xfId="0" applyNumberFormat="1" applyFont="1"/>
    <xf numFmtId="189" fontId="4" fillId="4" borderId="0" xfId="0" applyNumberFormat="1" applyFont="1" applyFill="1"/>
    <xf numFmtId="188" fontId="20" fillId="0" borderId="0" xfId="0" applyNumberFormat="1" applyFont="1"/>
    <xf numFmtId="188" fontId="4" fillId="4" borderId="0" xfId="0" applyNumberFormat="1" applyFont="1" applyFill="1"/>
    <xf numFmtId="188" fontId="8" fillId="4" borderId="0" xfId="0" applyNumberFormat="1" applyFont="1" applyFill="1"/>
    <xf numFmtId="189" fontId="8" fillId="4" borderId="0" xfId="0" applyNumberFormat="1" applyFont="1" applyFill="1"/>
    <xf numFmtId="4" fontId="8" fillId="0" borderId="0" xfId="0" applyNumberFormat="1" applyFont="1"/>
    <xf numFmtId="188" fontId="15" fillId="4" borderId="0" xfId="0" applyNumberFormat="1" applyFont="1" applyFill="1"/>
    <xf numFmtId="188" fontId="21" fillId="4" borderId="0" xfId="0" applyNumberFormat="1" applyFont="1" applyFill="1"/>
    <xf numFmtId="0" fontId="22" fillId="3" borderId="0" xfId="0" applyFont="1" applyFill="1"/>
    <xf numFmtId="188" fontId="0" fillId="0" borderId="0" xfId="0" applyNumberFormat="1"/>
    <xf numFmtId="188" fontId="21" fillId="0" borderId="0" xfId="0" applyNumberFormat="1" applyFont="1"/>
    <xf numFmtId="188" fontId="10" fillId="2" borderId="0" xfId="0" applyNumberFormat="1" applyFont="1" applyFill="1"/>
    <xf numFmtId="191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187" fontId="16" fillId="0" borderId="0" xfId="0" applyNumberFormat="1" applyFont="1" applyAlignment="1">
      <alignment horizontal="center"/>
    </xf>
    <xf numFmtId="188" fontId="8" fillId="0" borderId="0" xfId="0" quotePrefix="1" applyNumberFormat="1" applyFont="1"/>
    <xf numFmtId="189" fontId="21" fillId="5" borderId="0" xfId="0" applyNumberFormat="1" applyFont="1" applyFill="1"/>
    <xf numFmtId="8" fontId="8" fillId="0" borderId="0" xfId="0" applyNumberFormat="1" applyFont="1"/>
    <xf numFmtId="189" fontId="23" fillId="0" borderId="0" xfId="0" applyNumberFormat="1" applyFont="1"/>
    <xf numFmtId="189" fontId="21" fillId="0" borderId="0" xfId="0" applyNumberFormat="1" applyFont="1"/>
    <xf numFmtId="188" fontId="16" fillId="0" borderId="0" xfId="0" applyNumberFormat="1" applyFont="1"/>
    <xf numFmtId="189" fontId="16" fillId="0" borderId="0" xfId="0" applyNumberFormat="1" applyFont="1"/>
    <xf numFmtId="189" fontId="1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3"/>
  <sheetViews>
    <sheetView tabSelected="1" workbookViewId="0">
      <pane ySplit="1" topLeftCell="A8" activePane="bottomLeft" state="frozen"/>
      <selection pane="bottomLeft" activeCell="H13" sqref="H13"/>
    </sheetView>
  </sheetViews>
  <sheetFormatPr defaultColWidth="8.5703125" defaultRowHeight="12.75"/>
  <cols>
    <col min="1" max="1" width="8.28515625" style="9" customWidth="1"/>
    <col min="2" max="2" width="9.85546875" style="38" bestFit="1" customWidth="1"/>
    <col min="3" max="3" width="7.140625" style="12" bestFit="1" customWidth="1"/>
    <col min="4" max="4" width="6.28515625" style="13" bestFit="1" customWidth="1"/>
    <col min="5" max="5" width="12" style="11" bestFit="1" customWidth="1"/>
    <col min="6" max="6" width="7.5703125" style="14" customWidth="1"/>
    <col min="7" max="7" width="13" style="11" bestFit="1" customWidth="1"/>
    <col min="8" max="8" width="9.5703125" style="10" bestFit="1" customWidth="1"/>
    <col min="9" max="9" width="11" style="21" bestFit="1" customWidth="1"/>
    <col min="10" max="10" width="12.42578125" style="21" bestFit="1" customWidth="1"/>
    <col min="11" max="11" width="9.85546875" style="10" customWidth="1"/>
    <col min="12" max="16384" width="8.5703125" style="10"/>
  </cols>
  <sheetData>
    <row r="1" spans="1:11" s="1" customFormat="1" ht="15" customHeight="1">
      <c r="A1" s="45" t="s">
        <v>0</v>
      </c>
      <c r="B1" s="89" t="s">
        <v>1</v>
      </c>
      <c r="C1" s="90" t="s">
        <v>2</v>
      </c>
      <c r="D1" s="91" t="s">
        <v>3</v>
      </c>
      <c r="E1" s="48" t="s">
        <v>4</v>
      </c>
      <c r="F1" s="46" t="s">
        <v>5</v>
      </c>
      <c r="G1" s="48" t="s">
        <v>6</v>
      </c>
      <c r="H1" s="50" t="s">
        <v>7</v>
      </c>
      <c r="I1" s="22"/>
      <c r="J1" s="22"/>
      <c r="K1" s="9"/>
    </row>
    <row r="2" spans="1:11" s="1" customFormat="1" ht="15" customHeight="1">
      <c r="A2" s="51" t="s">
        <v>8</v>
      </c>
      <c r="B2" s="60">
        <v>44566</v>
      </c>
      <c r="C2" s="61">
        <v>3000</v>
      </c>
      <c r="D2" s="26">
        <v>42</v>
      </c>
      <c r="E2" s="25">
        <v>126279.08</v>
      </c>
      <c r="F2" s="26">
        <v>44.5</v>
      </c>
      <c r="G2" s="25">
        <v>133204.31</v>
      </c>
      <c r="H2" s="52">
        <f>G2-E2</f>
        <v>6925.2299999999959</v>
      </c>
      <c r="I2" s="21"/>
      <c r="J2" s="21"/>
      <c r="K2" s="10"/>
    </row>
    <row r="3" spans="1:11" s="1" customFormat="1" ht="15" customHeight="1">
      <c r="A3" s="51" t="s">
        <v>9</v>
      </c>
      <c r="B3" s="60">
        <v>44567</v>
      </c>
      <c r="C3" s="61">
        <v>40000</v>
      </c>
      <c r="D3" s="26">
        <v>2.9</v>
      </c>
      <c r="E3" s="25">
        <v>116256.93</v>
      </c>
      <c r="F3" s="26">
        <v>3</v>
      </c>
      <c r="G3" s="25">
        <v>119734.21</v>
      </c>
      <c r="H3" s="52">
        <f>G3-E3</f>
        <v>3477.2800000000134</v>
      </c>
      <c r="I3" s="21"/>
      <c r="J3" s="21"/>
      <c r="K3" s="10"/>
    </row>
    <row r="4" spans="1:11" s="1" customFormat="1" ht="15" customHeight="1">
      <c r="A4" s="51" t="s">
        <v>10</v>
      </c>
      <c r="B4" s="60">
        <v>44567</v>
      </c>
      <c r="C4" s="61">
        <v>2000</v>
      </c>
      <c r="D4" s="26">
        <v>11.2</v>
      </c>
      <c r="E4" s="25">
        <v>22449.62</v>
      </c>
      <c r="F4" s="26">
        <v>12.3</v>
      </c>
      <c r="G4" s="25">
        <v>24545.52</v>
      </c>
      <c r="H4" s="52">
        <f>G4-E4</f>
        <v>2095.9000000000015</v>
      </c>
      <c r="I4" s="21"/>
      <c r="J4" s="21"/>
      <c r="K4" s="10"/>
    </row>
    <row r="5" spans="1:11" s="1" customFormat="1" ht="15" customHeight="1">
      <c r="A5" s="51" t="s">
        <v>11</v>
      </c>
      <c r="B5" s="60">
        <v>44568</v>
      </c>
      <c r="C5" s="61">
        <v>1500</v>
      </c>
      <c r="D5" s="26">
        <v>11</v>
      </c>
      <c r="E5" s="25">
        <v>16536.55</v>
      </c>
      <c r="F5" s="26">
        <v>16.8</v>
      </c>
      <c r="G5" s="25">
        <v>25144.19</v>
      </c>
      <c r="H5" s="52">
        <f>G5-E5</f>
        <v>8607.64</v>
      </c>
      <c r="I5" s="21"/>
      <c r="J5" s="21"/>
      <c r="K5" s="10"/>
    </row>
    <row r="6" spans="1:11" s="1" customFormat="1" ht="15" customHeight="1">
      <c r="A6" s="51" t="s">
        <v>11</v>
      </c>
      <c r="B6" s="60">
        <v>44571</v>
      </c>
      <c r="C6" s="61">
        <v>1500</v>
      </c>
      <c r="D6" s="26">
        <v>11</v>
      </c>
      <c r="E6" s="25">
        <v>16536.55</v>
      </c>
      <c r="F6" s="26">
        <v>16.8</v>
      </c>
      <c r="G6" s="25">
        <v>25144.19</v>
      </c>
      <c r="H6" s="52">
        <f t="shared" ref="H6:H7" si="0">G6-E6</f>
        <v>8607.64</v>
      </c>
      <c r="I6" s="21"/>
      <c r="J6" s="21"/>
      <c r="K6" s="10"/>
    </row>
    <row r="7" spans="1:11" s="1" customFormat="1" ht="15" customHeight="1">
      <c r="A7" s="51" t="s">
        <v>11</v>
      </c>
      <c r="B7" s="60">
        <v>44572</v>
      </c>
      <c r="C7" s="61">
        <v>1000</v>
      </c>
      <c r="D7" s="26">
        <v>11</v>
      </c>
      <c r="E7" s="25">
        <v>11024.36</v>
      </c>
      <c r="F7" s="26">
        <v>20.100000000000001</v>
      </c>
      <c r="G7" s="25">
        <v>20055.48</v>
      </c>
      <c r="H7" s="52">
        <f t="shared" si="0"/>
        <v>9031.119999999999</v>
      </c>
      <c r="I7" s="21"/>
      <c r="J7" s="21"/>
      <c r="K7" s="10"/>
    </row>
    <row r="8" spans="1:11" s="1" customFormat="1" ht="15" customHeight="1">
      <c r="A8" s="51" t="s">
        <v>8</v>
      </c>
      <c r="B8" s="60">
        <v>44572</v>
      </c>
      <c r="C8" s="61">
        <v>3000</v>
      </c>
      <c r="D8" s="26">
        <v>42</v>
      </c>
      <c r="E8" s="25">
        <v>126279.08</v>
      </c>
      <c r="F8" s="26">
        <v>46.25</v>
      </c>
      <c r="G8" s="25">
        <v>138442.69</v>
      </c>
      <c r="H8" s="52">
        <f>G8-E8</f>
        <v>12163.61</v>
      </c>
      <c r="I8" s="21"/>
      <c r="J8" s="21"/>
      <c r="K8" s="10"/>
    </row>
    <row r="9" spans="1:11" s="1" customFormat="1" ht="15" customHeight="1">
      <c r="A9" s="51" t="s">
        <v>12</v>
      </c>
      <c r="B9" s="60">
        <v>44574</v>
      </c>
      <c r="C9" s="61">
        <v>800</v>
      </c>
      <c r="D9" s="26">
        <v>136.88</v>
      </c>
      <c r="E9" s="25">
        <v>109746.54</v>
      </c>
      <c r="F9" s="26">
        <v>144.5</v>
      </c>
      <c r="G9" s="25">
        <v>115343.96</v>
      </c>
      <c r="H9" s="52">
        <f>G9-E9</f>
        <v>5597.4200000000128</v>
      </c>
      <c r="I9" s="21"/>
      <c r="J9" s="21"/>
      <c r="K9" s="10"/>
    </row>
    <row r="10" spans="1:11" s="1" customFormat="1" ht="15" customHeight="1">
      <c r="A10" s="51" t="s">
        <v>13</v>
      </c>
      <c r="B10" s="60">
        <v>44574</v>
      </c>
      <c r="C10" s="61">
        <v>2500</v>
      </c>
      <c r="D10" s="26">
        <v>21.1</v>
      </c>
      <c r="E10" s="25">
        <v>52866.83</v>
      </c>
      <c r="F10" s="26">
        <v>24.4</v>
      </c>
      <c r="G10" s="25">
        <v>60864.89</v>
      </c>
      <c r="H10" s="52">
        <f>G10-E10</f>
        <v>7998.0599999999977</v>
      </c>
      <c r="I10" s="21"/>
      <c r="J10" s="21"/>
      <c r="K10" s="10"/>
    </row>
    <row r="11" spans="1:11" s="1" customFormat="1" ht="15" customHeight="1">
      <c r="A11" s="51" t="s">
        <v>14</v>
      </c>
      <c r="B11" s="60">
        <v>44574</v>
      </c>
      <c r="C11" s="61">
        <v>1500</v>
      </c>
      <c r="D11" s="26">
        <v>31.5</v>
      </c>
      <c r="E11" s="25">
        <v>47354.66</v>
      </c>
      <c r="F11" s="26">
        <v>33</v>
      </c>
      <c r="G11" s="25">
        <v>49390.36</v>
      </c>
      <c r="H11" s="52">
        <f>G11-E11</f>
        <v>2035.6999999999971</v>
      </c>
      <c r="I11" s="21"/>
      <c r="J11" s="21"/>
      <c r="K11" s="10"/>
    </row>
    <row r="12" spans="1:11" s="1" customFormat="1" ht="15" customHeight="1">
      <c r="A12" s="51" t="s">
        <v>12</v>
      </c>
      <c r="B12" s="60">
        <v>44578</v>
      </c>
      <c r="C12" s="61">
        <v>800</v>
      </c>
      <c r="D12" s="26">
        <v>136.88</v>
      </c>
      <c r="E12" s="25">
        <v>109746.54</v>
      </c>
      <c r="F12" s="26">
        <v>144.5</v>
      </c>
      <c r="G12" s="25">
        <v>115343.96</v>
      </c>
      <c r="H12" s="52">
        <f>G12-E12</f>
        <v>5597.4200000000128</v>
      </c>
      <c r="I12" s="21"/>
      <c r="J12" s="21"/>
      <c r="K12" s="10"/>
    </row>
    <row r="13" spans="1:11" s="1" customFormat="1" ht="15" customHeight="1">
      <c r="A13" s="51" t="s">
        <v>13</v>
      </c>
      <c r="B13" s="60">
        <v>44579</v>
      </c>
      <c r="C13" s="61">
        <v>5000</v>
      </c>
      <c r="D13" s="26">
        <v>21.1</v>
      </c>
      <c r="E13" s="25">
        <v>105733.68</v>
      </c>
      <c r="F13" s="26">
        <v>23.2</v>
      </c>
      <c r="G13" s="25">
        <v>115743.07</v>
      </c>
      <c r="H13" s="52">
        <f>G13-E13</f>
        <v>10009.390000000014</v>
      </c>
      <c r="I13" s="21"/>
      <c r="J13" s="21"/>
      <c r="K13" s="10"/>
    </row>
    <row r="14" spans="1:11" s="1" customFormat="1" ht="15" customHeight="1">
      <c r="A14" s="51" t="s">
        <v>15</v>
      </c>
      <c r="B14" s="60">
        <v>44580</v>
      </c>
      <c r="C14" s="61">
        <v>1500</v>
      </c>
      <c r="D14" s="26">
        <v>44.5</v>
      </c>
      <c r="E14" s="25">
        <v>66897.84</v>
      </c>
      <c r="F14" s="26">
        <v>49.5</v>
      </c>
      <c r="G14" s="25">
        <v>74085.539999999994</v>
      </c>
      <c r="H14" s="52">
        <f>G14-E14</f>
        <v>7187.6999999999971</v>
      </c>
      <c r="I14" s="21"/>
      <c r="J14" s="21"/>
      <c r="K14" s="10"/>
    </row>
    <row r="15" spans="1:11" s="1" customFormat="1" ht="15" customHeight="1">
      <c r="A15" s="51" t="s">
        <v>16</v>
      </c>
      <c r="B15" s="60">
        <v>44580</v>
      </c>
      <c r="C15" s="61">
        <v>1500</v>
      </c>
      <c r="D15" s="26">
        <v>40.5</v>
      </c>
      <c r="E15" s="25">
        <v>60884.55</v>
      </c>
      <c r="F15" s="26">
        <v>42.75</v>
      </c>
      <c r="G15" s="25">
        <v>63982.97</v>
      </c>
      <c r="H15" s="52">
        <f>G15-E15</f>
        <v>3098.4199999999983</v>
      </c>
      <c r="I15" s="21"/>
      <c r="J15" s="21"/>
      <c r="K15" s="10"/>
    </row>
    <row r="16" spans="1:11" s="1" customFormat="1" ht="15" customHeight="1">
      <c r="A16" s="51" t="s">
        <v>12</v>
      </c>
      <c r="B16" s="60">
        <v>44578</v>
      </c>
      <c r="C16" s="61">
        <v>800</v>
      </c>
      <c r="D16" s="26">
        <v>136.88</v>
      </c>
      <c r="E16" s="25">
        <v>109746.54</v>
      </c>
      <c r="F16" s="26">
        <v>140</v>
      </c>
      <c r="G16" s="25">
        <v>111751.93</v>
      </c>
      <c r="H16" s="52">
        <f>G16-E16</f>
        <v>2005.3899999999994</v>
      </c>
      <c r="I16" s="21"/>
      <c r="J16" s="21"/>
      <c r="K16" s="10"/>
    </row>
    <row r="17" spans="1:11" ht="15" customHeight="1">
      <c r="A17" s="50"/>
      <c r="B17" s="60"/>
      <c r="C17" s="61"/>
      <c r="D17" s="69"/>
      <c r="E17" s="52">
        <f>SUM(E2:E16)</f>
        <v>1098339.3499999999</v>
      </c>
      <c r="F17" s="26"/>
      <c r="G17" s="52">
        <f>SUM(G2:G16)</f>
        <v>1192777.27</v>
      </c>
      <c r="H17" s="70">
        <f>SUM(H2:H16)</f>
        <v>94437.920000000042</v>
      </c>
      <c r="K17" s="21"/>
    </row>
    <row r="18" spans="1:11" ht="15" customHeight="1">
      <c r="A18" s="50"/>
      <c r="B18" s="60"/>
      <c r="C18" s="61"/>
      <c r="D18" s="69"/>
      <c r="E18" s="52"/>
      <c r="F18" s="26"/>
      <c r="G18" s="52"/>
      <c r="H18" s="52">
        <v>0</v>
      </c>
    </row>
    <row r="19" spans="1:11" ht="15" customHeight="1">
      <c r="A19" s="50"/>
      <c r="B19" s="60"/>
      <c r="C19" s="61"/>
      <c r="D19" s="69"/>
      <c r="E19" s="52"/>
      <c r="F19" s="26"/>
      <c r="G19" s="52"/>
      <c r="H19" s="52">
        <f>SUM(H17:H18)</f>
        <v>94437.920000000042</v>
      </c>
    </row>
    <row r="20" spans="1:11" ht="15" customHeight="1">
      <c r="A20" s="50"/>
      <c r="B20" s="60"/>
      <c r="C20" s="61"/>
      <c r="D20" s="69"/>
      <c r="E20" s="52"/>
      <c r="F20" s="26"/>
      <c r="G20" s="52" t="s">
        <v>17</v>
      </c>
      <c r="H20" s="63">
        <v>0</v>
      </c>
    </row>
    <row r="21" spans="1:11" ht="15" customHeight="1">
      <c r="A21" s="50"/>
      <c r="B21" s="60"/>
      <c r="C21" s="61"/>
      <c r="D21" s="69"/>
      <c r="E21" s="52"/>
      <c r="F21" s="26"/>
      <c r="G21" s="52" t="s">
        <v>18</v>
      </c>
      <c r="H21" s="63">
        <v>78290</v>
      </c>
    </row>
    <row r="22" spans="1:11" ht="15" customHeight="1">
      <c r="A22" s="50"/>
      <c r="B22" s="60"/>
      <c r="C22" s="61"/>
      <c r="D22" s="69"/>
      <c r="E22" s="52"/>
      <c r="F22" s="26"/>
      <c r="G22" s="52" t="s">
        <v>19</v>
      </c>
      <c r="H22" s="52">
        <f>H20+H21</f>
        <v>78290</v>
      </c>
    </row>
    <row r="23" spans="1:11" ht="15" customHeight="1">
      <c r="A23" s="50"/>
      <c r="B23" s="60"/>
      <c r="C23" s="61"/>
      <c r="D23" s="69"/>
      <c r="E23" s="52"/>
      <c r="F23" s="26"/>
      <c r="G23" s="52" t="s">
        <v>20</v>
      </c>
      <c r="H23" s="82">
        <f>H19-H22</f>
        <v>16147.920000000042</v>
      </c>
    </row>
  </sheetData>
  <sheetProtection selectLockedCells="1" selectUnlockedCells="1"/>
  <sortState xmlns:xlrd2="http://schemas.microsoft.com/office/spreadsheetml/2017/richdata2" ref="A1:K5">
    <sortCondition ref="A1:A5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4"/>
  <sheetViews>
    <sheetView workbookViewId="0">
      <pane ySplit="1" topLeftCell="B2" activePane="bottomLeft" state="frozen"/>
      <selection pane="bottomLeft" activeCell="L3" sqref="L3"/>
    </sheetView>
  </sheetViews>
  <sheetFormatPr defaultColWidth="8.5703125" defaultRowHeight="12.75"/>
  <cols>
    <col min="1" max="1" width="13.28515625" style="50" bestFit="1" customWidth="1"/>
    <col min="2" max="2" width="11.140625" style="71" bestFit="1" customWidth="1"/>
    <col min="3" max="3" width="9" style="61" bestFit="1" customWidth="1"/>
    <col min="4" max="4" width="9" style="69" bestFit="1" customWidth="1"/>
    <col min="5" max="5" width="12" style="63" bestFit="1" customWidth="1"/>
    <col min="6" max="6" width="6.28515625" style="26" bestFit="1" customWidth="1"/>
    <col min="7" max="7" width="12" style="63" bestFit="1" customWidth="1"/>
    <col min="8" max="8" width="10.140625" style="52" bestFit="1" customWidth="1"/>
    <col min="9" max="9" width="7.28515625" style="62" bestFit="1" customWidth="1"/>
    <col min="10" max="10" width="10.85546875" style="52" bestFit="1" customWidth="1"/>
    <col min="11" max="11" width="10.5703125" style="51" bestFit="1" customWidth="1"/>
    <col min="12" max="12" width="10.5703125" style="52" bestFit="1" customWidth="1"/>
    <col min="13" max="13" width="10.5703125" style="51" bestFit="1" customWidth="1"/>
    <col min="14" max="14" width="19" style="51" bestFit="1" customWidth="1"/>
    <col min="15" max="16384" width="8.5703125" style="51"/>
  </cols>
  <sheetData>
    <row r="1" spans="1:14" s="53" customFormat="1" ht="18.75">
      <c r="A1" s="45" t="s">
        <v>0</v>
      </c>
      <c r="B1" s="89" t="s">
        <v>1</v>
      </c>
      <c r="C1" s="90" t="s">
        <v>2</v>
      </c>
      <c r="D1" s="91" t="s">
        <v>3</v>
      </c>
      <c r="E1" s="47" t="s">
        <v>4</v>
      </c>
      <c r="F1" s="46" t="s">
        <v>5</v>
      </c>
      <c r="G1" s="47" t="s">
        <v>6</v>
      </c>
      <c r="H1" s="48" t="s">
        <v>21</v>
      </c>
      <c r="I1" s="49" t="s">
        <v>22</v>
      </c>
      <c r="J1" s="48" t="s">
        <v>23</v>
      </c>
      <c r="K1" s="50" t="s">
        <v>7</v>
      </c>
      <c r="L1" s="52"/>
      <c r="M1" s="51"/>
      <c r="N1" s="51"/>
    </row>
    <row r="2" spans="1:14" ht="15">
      <c r="A2" s="42" t="s">
        <v>144</v>
      </c>
      <c r="B2" s="64">
        <v>44484</v>
      </c>
      <c r="C2" s="61">
        <v>5000</v>
      </c>
      <c r="D2" s="66">
        <v>1.2</v>
      </c>
      <c r="E2" s="57">
        <v>0</v>
      </c>
      <c r="F2" s="58">
        <v>0</v>
      </c>
      <c r="G2" s="57">
        <v>0</v>
      </c>
      <c r="H2" s="27">
        <f>G2-E2</f>
        <v>0</v>
      </c>
      <c r="I2" s="59">
        <v>0</v>
      </c>
      <c r="J2" s="27">
        <f>C2*D2</f>
        <v>6000</v>
      </c>
      <c r="K2" s="52">
        <f>J2*0.9</f>
        <v>5400</v>
      </c>
      <c r="L2" s="63"/>
      <c r="M2" s="63"/>
    </row>
    <row r="3" spans="1:14" ht="15">
      <c r="A3" s="42" t="s">
        <v>145</v>
      </c>
      <c r="B3" s="64">
        <v>44477</v>
      </c>
      <c r="C3" s="61">
        <v>1000</v>
      </c>
      <c r="D3" s="66">
        <v>3.5</v>
      </c>
      <c r="E3" s="57">
        <v>0</v>
      </c>
      <c r="F3" s="58">
        <v>0</v>
      </c>
      <c r="G3" s="57">
        <v>0</v>
      </c>
      <c r="H3" s="27">
        <f>G3-E3</f>
        <v>0</v>
      </c>
      <c r="I3" s="59">
        <v>0</v>
      </c>
      <c r="J3" s="27">
        <f>C3*D3</f>
        <v>3500</v>
      </c>
      <c r="K3" s="52">
        <f>J3*0.9</f>
        <v>3150</v>
      </c>
      <c r="L3" s="80">
        <f>SUM(K2:K3)</f>
        <v>8550</v>
      </c>
    </row>
    <row r="4" spans="1:14" ht="15">
      <c r="A4" s="42" t="s">
        <v>146</v>
      </c>
      <c r="B4" s="60">
        <v>44489</v>
      </c>
      <c r="C4" s="61">
        <v>1000</v>
      </c>
      <c r="D4" s="26">
        <v>276</v>
      </c>
      <c r="E4" s="43">
        <v>276611.31</v>
      </c>
      <c r="F4" s="26">
        <v>277</v>
      </c>
      <c r="G4" s="43">
        <v>276386.46999999997</v>
      </c>
      <c r="H4" s="52">
        <f>G4-E4</f>
        <v>-224.84000000002561</v>
      </c>
      <c r="I4" s="62">
        <f>H4/E4</f>
        <v>-8.1283733481478252E-4</v>
      </c>
      <c r="J4" s="52">
        <v>0</v>
      </c>
      <c r="K4" s="52">
        <f>H4</f>
        <v>-224.84000000002561</v>
      </c>
      <c r="L4" s="63"/>
      <c r="M4" s="63"/>
    </row>
    <row r="5" spans="1:14" ht="15">
      <c r="A5" s="42" t="s">
        <v>47</v>
      </c>
      <c r="B5" s="60">
        <v>44484</v>
      </c>
      <c r="C5" s="61">
        <v>12000</v>
      </c>
      <c r="D5" s="26">
        <v>8.6999999999999993</v>
      </c>
      <c r="E5" s="43">
        <v>104631.24</v>
      </c>
      <c r="F5" s="26">
        <v>8.8000000000000007</v>
      </c>
      <c r="G5" s="43">
        <v>105366.11</v>
      </c>
      <c r="H5" s="52">
        <f>G5-E5</f>
        <v>734.86999999999534</v>
      </c>
      <c r="I5" s="62">
        <f>H5/E5</f>
        <v>7.0234281845459852E-3</v>
      </c>
      <c r="J5" s="52">
        <v>0</v>
      </c>
      <c r="K5" s="52">
        <f>H5</f>
        <v>734.86999999999534</v>
      </c>
      <c r="L5" s="63"/>
      <c r="M5" s="63"/>
    </row>
    <row r="6" spans="1:14" ht="15">
      <c r="A6" s="42" t="s">
        <v>138</v>
      </c>
      <c r="B6" s="60">
        <v>44475</v>
      </c>
      <c r="C6" s="61">
        <v>10000</v>
      </c>
      <c r="D6" s="26">
        <v>10</v>
      </c>
      <c r="E6" s="43">
        <v>100221.49</v>
      </c>
      <c r="F6" s="26">
        <v>10.1</v>
      </c>
      <c r="G6" s="43">
        <v>100776.3</v>
      </c>
      <c r="H6" s="52">
        <f>G6-E6</f>
        <v>554.80999999999767</v>
      </c>
      <c r="I6" s="62">
        <f>H6/E6</f>
        <v>5.5358386709277382E-3</v>
      </c>
      <c r="J6" s="52">
        <v>0</v>
      </c>
      <c r="K6" s="52">
        <f>H6</f>
        <v>554.80999999999767</v>
      </c>
      <c r="L6" s="51"/>
    </row>
    <row r="7" spans="1:14" ht="15">
      <c r="A7" s="42" t="s">
        <v>138</v>
      </c>
      <c r="B7" s="60">
        <v>44480</v>
      </c>
      <c r="C7" s="61">
        <v>10000</v>
      </c>
      <c r="D7" s="26">
        <v>10</v>
      </c>
      <c r="E7" s="43">
        <v>100221.49</v>
      </c>
      <c r="F7" s="26">
        <v>10.1</v>
      </c>
      <c r="G7" s="43">
        <v>100776.3</v>
      </c>
      <c r="H7" s="52">
        <f>G7-E7</f>
        <v>554.80999999999767</v>
      </c>
      <c r="I7" s="62">
        <f>H7/E7</f>
        <v>5.5358386709277382E-3</v>
      </c>
      <c r="J7" s="52">
        <v>0</v>
      </c>
      <c r="K7" s="52">
        <f>H7</f>
        <v>554.80999999999767</v>
      </c>
      <c r="L7" s="63"/>
      <c r="M7" s="63"/>
    </row>
    <row r="8" spans="1:14" ht="15">
      <c r="A8" s="42" t="s">
        <v>147</v>
      </c>
      <c r="B8" s="60">
        <v>44498</v>
      </c>
      <c r="C8" s="61">
        <v>2000</v>
      </c>
      <c r="D8" s="26">
        <v>58</v>
      </c>
      <c r="E8" s="43">
        <v>116256.93</v>
      </c>
      <c r="F8" s="26">
        <v>58.5</v>
      </c>
      <c r="G8" s="43">
        <v>116740.86</v>
      </c>
      <c r="H8" s="52">
        <f>G8-E8</f>
        <v>483.93000000000757</v>
      </c>
      <c r="I8" s="62">
        <f>H8/E8</f>
        <v>4.162590565568931E-3</v>
      </c>
      <c r="J8" s="52">
        <v>0</v>
      </c>
      <c r="K8" s="52">
        <f>H8</f>
        <v>483.93000000000757</v>
      </c>
      <c r="L8" s="63"/>
      <c r="M8" s="63"/>
    </row>
    <row r="9" spans="1:14" ht="15">
      <c r="A9" s="42" t="s">
        <v>50</v>
      </c>
      <c r="B9" s="60">
        <v>44490</v>
      </c>
      <c r="C9" s="61">
        <v>6000</v>
      </c>
      <c r="D9" s="26">
        <v>10.45</v>
      </c>
      <c r="E9" s="43">
        <v>62838.879999999997</v>
      </c>
      <c r="F9" s="26">
        <v>8.4</v>
      </c>
      <c r="G9" s="43">
        <v>50288.37</v>
      </c>
      <c r="H9" s="52">
        <f>G9-E9</f>
        <v>-12550.509999999995</v>
      </c>
      <c r="I9" s="62">
        <f>H9/E9</f>
        <v>-0.19972523380429433</v>
      </c>
      <c r="J9" s="52">
        <v>0</v>
      </c>
      <c r="K9" s="52">
        <f>H9</f>
        <v>-12550.509999999995</v>
      </c>
      <c r="L9" s="81">
        <f>SUM(K4:K9)</f>
        <v>-10446.930000000022</v>
      </c>
      <c r="M9" s="63"/>
    </row>
    <row r="10" spans="1:14">
      <c r="B10" s="60"/>
      <c r="E10" s="63">
        <f>SUM(E2:E9)</f>
        <v>760781.34</v>
      </c>
      <c r="G10" s="63">
        <f>SUM(G2:G9)</f>
        <v>750334.40999999992</v>
      </c>
      <c r="H10" s="52">
        <f>SUM(H2:H9)</f>
        <v>-10446.930000000022</v>
      </c>
      <c r="I10" s="52" t="s">
        <v>32</v>
      </c>
      <c r="J10" s="52">
        <f>SUM(J2:J9)</f>
        <v>9500</v>
      </c>
      <c r="K10" s="70">
        <f>SUM(K2:K9)</f>
        <v>-1896.9300000000221</v>
      </c>
      <c r="L10" s="70">
        <f>L9+L3</f>
        <v>-1896.9300000000221</v>
      </c>
    </row>
    <row r="11" spans="1:14">
      <c r="B11" s="60"/>
      <c r="J11" s="52" t="s">
        <v>33</v>
      </c>
      <c r="K11" s="52">
        <v>945821.4300000004</v>
      </c>
    </row>
    <row r="12" spans="1:14">
      <c r="B12" s="60"/>
      <c r="J12" s="52" t="s">
        <v>34</v>
      </c>
      <c r="K12" s="52">
        <f>SUM(K10:K11)</f>
        <v>943924.50000000035</v>
      </c>
      <c r="L12" s="52">
        <v>458970</v>
      </c>
      <c r="M12" s="52">
        <f>K12-L14</f>
        <v>435454.50000000035</v>
      </c>
    </row>
    <row r="13" spans="1:14">
      <c r="B13" s="60"/>
      <c r="L13" s="52">
        <v>49500</v>
      </c>
      <c r="M13" s="52">
        <v>124691.97</v>
      </c>
    </row>
    <row r="14" spans="1:14">
      <c r="B14" s="60"/>
      <c r="L14" s="52">
        <f>L12+L13</f>
        <v>508470</v>
      </c>
      <c r="M14" s="52">
        <f>M12+M13</f>
        <v>560146.47000000032</v>
      </c>
    </row>
  </sheetData>
  <sheetProtection selectLockedCells="1" selectUnlockedCells="1"/>
  <sortState xmlns:xlrd2="http://schemas.microsoft.com/office/spreadsheetml/2017/richdata2" ref="A2:K9">
    <sortCondition descending="1" ref="J2:J9"/>
    <sortCondition ref="A2:A9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ABD2-14FD-482F-B76B-05D8F5BC5BC2}">
  <dimension ref="A1:N24"/>
  <sheetViews>
    <sheetView workbookViewId="0">
      <pane ySplit="1" topLeftCell="C8" activePane="bottomLeft" state="frozen"/>
      <selection pane="bottomLeft" activeCell="L2" sqref="L2"/>
    </sheetView>
  </sheetViews>
  <sheetFormatPr defaultColWidth="8.5703125" defaultRowHeight="12.75"/>
  <cols>
    <col min="1" max="1" width="8.140625" style="50" bestFit="1" customWidth="1"/>
    <col min="2" max="2" width="11.140625" style="71" bestFit="1" customWidth="1"/>
    <col min="3" max="3" width="9" style="61" bestFit="1" customWidth="1"/>
    <col min="4" max="4" width="9" style="69" bestFit="1" customWidth="1"/>
    <col min="5" max="5" width="12" style="63" bestFit="1" customWidth="1"/>
    <col min="6" max="6" width="6.28515625" style="26" bestFit="1" customWidth="1"/>
    <col min="7" max="7" width="12" style="63" bestFit="1" customWidth="1"/>
    <col min="8" max="8" width="10.5703125" style="52" bestFit="1" customWidth="1"/>
    <col min="9" max="9" width="7.28515625" style="62" bestFit="1" customWidth="1"/>
    <col min="10" max="10" width="10.85546875" style="52" bestFit="1" customWidth="1"/>
    <col min="11" max="11" width="12" style="51" bestFit="1" customWidth="1"/>
    <col min="12" max="12" width="10.5703125" style="52" bestFit="1" customWidth="1"/>
    <col min="13" max="13" width="10.5703125" style="51" bestFit="1" customWidth="1"/>
    <col min="14" max="14" width="19" style="51" bestFit="1" customWidth="1"/>
    <col min="15" max="16384" width="8.5703125" style="51"/>
  </cols>
  <sheetData>
    <row r="1" spans="1:14" s="53" customFormat="1" ht="18.75">
      <c r="A1" s="45" t="s">
        <v>0</v>
      </c>
      <c r="B1" s="89" t="s">
        <v>1</v>
      </c>
      <c r="C1" s="90" t="s">
        <v>2</v>
      </c>
      <c r="D1" s="91" t="s">
        <v>3</v>
      </c>
      <c r="E1" s="47" t="s">
        <v>4</v>
      </c>
      <c r="F1" s="46" t="s">
        <v>5</v>
      </c>
      <c r="G1" s="47" t="s">
        <v>6</v>
      </c>
      <c r="H1" s="48" t="s">
        <v>21</v>
      </c>
      <c r="I1" s="49" t="s">
        <v>22</v>
      </c>
      <c r="J1" s="48" t="s">
        <v>23</v>
      </c>
      <c r="K1" s="50" t="s">
        <v>7</v>
      </c>
      <c r="L1" s="52"/>
      <c r="M1" s="51"/>
      <c r="N1" s="51"/>
    </row>
    <row r="2" spans="1:14" ht="15">
      <c r="A2" s="42" t="s">
        <v>36</v>
      </c>
      <c r="B2" s="64">
        <v>44484</v>
      </c>
      <c r="C2" s="61">
        <v>10000</v>
      </c>
      <c r="D2" s="66">
        <v>0.2</v>
      </c>
      <c r="E2" s="57">
        <v>0</v>
      </c>
      <c r="F2" s="58">
        <v>0</v>
      </c>
      <c r="G2" s="57">
        <v>0</v>
      </c>
      <c r="H2" s="27">
        <f>G2-E2</f>
        <v>0</v>
      </c>
      <c r="I2" s="59">
        <v>0</v>
      </c>
      <c r="J2" s="27">
        <f>C2*D2</f>
        <v>2000</v>
      </c>
      <c r="K2" s="52">
        <f>J2*0.9</f>
        <v>1800</v>
      </c>
      <c r="L2" s="81">
        <f>K2</f>
        <v>1800</v>
      </c>
      <c r="M2" s="63"/>
    </row>
    <row r="3" spans="1:14" ht="15">
      <c r="A3" s="42" t="s">
        <v>148</v>
      </c>
      <c r="B3" s="60">
        <v>44501</v>
      </c>
      <c r="C3" s="61">
        <v>6000</v>
      </c>
      <c r="D3" s="26">
        <v>20.5</v>
      </c>
      <c r="E3" s="43">
        <v>123272.43</v>
      </c>
      <c r="F3" s="26">
        <v>20.6</v>
      </c>
      <c r="G3" s="43">
        <v>123326.24</v>
      </c>
      <c r="H3" s="52">
        <f>G3-E3</f>
        <v>53.810000000012224</v>
      </c>
      <c r="I3" s="62">
        <f>H3/E3</f>
        <v>4.3651285206280292E-4</v>
      </c>
      <c r="J3" s="52">
        <v>0</v>
      </c>
      <c r="K3" s="52">
        <f>H3</f>
        <v>53.810000000012224</v>
      </c>
      <c r="L3" s="63"/>
      <c r="M3" s="63"/>
    </row>
    <row r="4" spans="1:14" ht="15">
      <c r="A4" s="42" t="s">
        <v>149</v>
      </c>
      <c r="B4" s="60">
        <v>44502</v>
      </c>
      <c r="C4" s="61">
        <v>2000</v>
      </c>
      <c r="D4" s="26">
        <v>80</v>
      </c>
      <c r="E4" s="43">
        <v>160354.38</v>
      </c>
      <c r="F4" s="26">
        <v>92</v>
      </c>
      <c r="G4" s="43">
        <v>183592.46</v>
      </c>
      <c r="H4" s="52">
        <f>G4-E4</f>
        <v>23238.079999999987</v>
      </c>
      <c r="I4" s="62">
        <f>H4/E4</f>
        <v>0.14491702690004468</v>
      </c>
      <c r="J4" s="52">
        <v>0</v>
      </c>
      <c r="K4" s="52">
        <f>H4</f>
        <v>23238.079999999987</v>
      </c>
      <c r="L4" s="63"/>
      <c r="M4" s="63"/>
    </row>
    <row r="5" spans="1:14" ht="15">
      <c r="A5" s="42" t="s">
        <v>150</v>
      </c>
      <c r="B5" s="60">
        <v>44503</v>
      </c>
      <c r="C5" s="61">
        <v>7500</v>
      </c>
      <c r="D5" s="26">
        <v>13</v>
      </c>
      <c r="E5" s="43">
        <v>97715.96</v>
      </c>
      <c r="F5" s="26">
        <v>14.3</v>
      </c>
      <c r="G5" s="43">
        <v>107012.45</v>
      </c>
      <c r="H5" s="52">
        <f>G5-E5</f>
        <v>9296.4899999999907</v>
      </c>
      <c r="I5" s="62">
        <f>H5/E5</f>
        <v>9.5137887403449653E-2</v>
      </c>
      <c r="J5" s="52">
        <v>0</v>
      </c>
      <c r="K5" s="52">
        <f>H5</f>
        <v>9296.4899999999907</v>
      </c>
      <c r="L5" s="63"/>
      <c r="M5" s="63"/>
    </row>
    <row r="6" spans="1:14" ht="15">
      <c r="A6" s="42" t="s">
        <v>147</v>
      </c>
      <c r="B6" s="60">
        <v>44508</v>
      </c>
      <c r="C6" s="61">
        <v>2000</v>
      </c>
      <c r="D6" s="26">
        <v>58</v>
      </c>
      <c r="E6" s="43">
        <v>116256.93</v>
      </c>
      <c r="F6" s="26">
        <v>59</v>
      </c>
      <c r="G6" s="43">
        <v>117738.64</v>
      </c>
      <c r="H6" s="52">
        <f>G6-E6</f>
        <v>1481.7100000000064</v>
      </c>
      <c r="I6" s="62">
        <f>H6/E6</f>
        <v>1.2745132698756165E-2</v>
      </c>
      <c r="J6" s="52">
        <v>0</v>
      </c>
      <c r="K6" s="52">
        <f>H6</f>
        <v>1481.7100000000064</v>
      </c>
      <c r="L6" s="63"/>
      <c r="M6" s="63"/>
    </row>
    <row r="7" spans="1:14" ht="15">
      <c r="A7" s="42" t="s">
        <v>51</v>
      </c>
      <c r="B7" s="60">
        <v>44511</v>
      </c>
      <c r="C7" s="61">
        <v>10000</v>
      </c>
      <c r="D7" s="26">
        <v>9.35</v>
      </c>
      <c r="E7" s="43">
        <v>93707.1</v>
      </c>
      <c r="F7" s="26">
        <v>9.1</v>
      </c>
      <c r="G7" s="43">
        <v>90798.44</v>
      </c>
      <c r="H7" s="52">
        <f>G7-E7</f>
        <v>-2908.6600000000035</v>
      </c>
      <c r="I7" s="62">
        <f>H7/E7</f>
        <v>-3.1039910529725104E-2</v>
      </c>
      <c r="J7" s="52">
        <v>0</v>
      </c>
      <c r="K7" s="52">
        <f>H7</f>
        <v>-2908.6600000000035</v>
      </c>
      <c r="L7" s="63"/>
      <c r="M7" s="63"/>
    </row>
    <row r="8" spans="1:14" ht="15">
      <c r="A8" s="42" t="s">
        <v>115</v>
      </c>
      <c r="B8" s="60">
        <v>44515</v>
      </c>
      <c r="C8" s="61">
        <v>2000</v>
      </c>
      <c r="D8" s="26">
        <v>39</v>
      </c>
      <c r="E8" s="43">
        <v>78172.759999999995</v>
      </c>
      <c r="F8" s="26">
        <v>45</v>
      </c>
      <c r="G8" s="43">
        <v>89800.66</v>
      </c>
      <c r="H8" s="52">
        <f>G8-E8</f>
        <v>11627.900000000009</v>
      </c>
      <c r="I8" s="62">
        <f>H8/E8</f>
        <v>0.14874618729081601</v>
      </c>
      <c r="J8" s="52">
        <v>0</v>
      </c>
      <c r="K8" s="52">
        <f>H8</f>
        <v>11627.900000000009</v>
      </c>
      <c r="L8" s="63"/>
      <c r="M8" s="63"/>
    </row>
    <row r="9" spans="1:14" ht="15">
      <c r="A9" s="42" t="s">
        <v>50</v>
      </c>
      <c r="B9" s="60">
        <v>44516</v>
      </c>
      <c r="C9" s="61">
        <v>6000</v>
      </c>
      <c r="D9" s="26">
        <v>10.45</v>
      </c>
      <c r="E9" s="43">
        <v>62838.879999999997</v>
      </c>
      <c r="F9" s="26">
        <v>8.75</v>
      </c>
      <c r="G9" s="43">
        <v>52383.71</v>
      </c>
      <c r="H9" s="52">
        <f>G9-E9</f>
        <v>-10455.169999999998</v>
      </c>
      <c r="I9" s="62">
        <f>H9/E9</f>
        <v>-0.16638059112447579</v>
      </c>
      <c r="J9" s="52">
        <v>0</v>
      </c>
      <c r="K9" s="52">
        <f>H9</f>
        <v>-10455.169999999998</v>
      </c>
      <c r="L9" s="63"/>
      <c r="M9" s="63"/>
    </row>
    <row r="10" spans="1:14" ht="15">
      <c r="A10" s="42" t="s">
        <v>117</v>
      </c>
      <c r="B10" s="60">
        <v>44516</v>
      </c>
      <c r="C10" s="61">
        <v>1000</v>
      </c>
      <c r="D10" s="26">
        <v>113</v>
      </c>
      <c r="E10" s="43">
        <v>113250.28</v>
      </c>
      <c r="F10" s="26">
        <v>120</v>
      </c>
      <c r="G10" s="43">
        <v>119734.21</v>
      </c>
      <c r="H10" s="52">
        <f>G10-E10</f>
        <v>6483.9300000000076</v>
      </c>
      <c r="I10" s="62">
        <f>H10/E10</f>
        <v>5.7253103480185724E-2</v>
      </c>
      <c r="J10" s="52">
        <v>0</v>
      </c>
      <c r="K10" s="52">
        <f>H10</f>
        <v>6483.9300000000076</v>
      </c>
      <c r="L10" s="63"/>
      <c r="M10" s="63"/>
    </row>
    <row r="11" spans="1:14" ht="15">
      <c r="A11" s="42" t="s">
        <v>147</v>
      </c>
      <c r="B11" s="60">
        <v>44517</v>
      </c>
      <c r="C11" s="61">
        <v>2000</v>
      </c>
      <c r="D11" s="26">
        <v>58</v>
      </c>
      <c r="E11" s="43">
        <v>116256.93</v>
      </c>
      <c r="F11" s="26">
        <v>59</v>
      </c>
      <c r="G11" s="43">
        <v>117738.64</v>
      </c>
      <c r="H11" s="52">
        <f>G11-E11</f>
        <v>1481.7100000000064</v>
      </c>
      <c r="I11" s="62">
        <f>H11/E11</f>
        <v>1.2745132698756165E-2</v>
      </c>
      <c r="J11" s="52">
        <v>0</v>
      </c>
      <c r="K11" s="52">
        <f>H11</f>
        <v>1481.7100000000064</v>
      </c>
      <c r="L11" s="63"/>
      <c r="M11" s="63"/>
    </row>
    <row r="12" spans="1:14" ht="15">
      <c r="A12" s="42" t="s">
        <v>115</v>
      </c>
      <c r="B12" s="60">
        <v>44517</v>
      </c>
      <c r="C12" s="61">
        <v>1000</v>
      </c>
      <c r="D12" s="26">
        <v>39</v>
      </c>
      <c r="E12" s="43">
        <v>39086.379999999997</v>
      </c>
      <c r="F12" s="26">
        <v>49</v>
      </c>
      <c r="G12" s="43">
        <v>48891.47</v>
      </c>
      <c r="H12" s="52">
        <f>G12-E12</f>
        <v>9805.0900000000038</v>
      </c>
      <c r="I12" s="62">
        <f>H12/E12</f>
        <v>0.25085694812361758</v>
      </c>
      <c r="J12" s="52">
        <v>0</v>
      </c>
      <c r="K12" s="52">
        <f>H12</f>
        <v>9805.0900000000038</v>
      </c>
      <c r="L12" s="63"/>
      <c r="M12" s="63"/>
    </row>
    <row r="13" spans="1:14" ht="15">
      <c r="A13" s="42" t="s">
        <v>16</v>
      </c>
      <c r="B13" s="60">
        <v>44518</v>
      </c>
      <c r="C13" s="61">
        <v>1500</v>
      </c>
      <c r="D13" s="26">
        <v>32</v>
      </c>
      <c r="E13" s="43">
        <v>48106.32</v>
      </c>
      <c r="F13" s="26">
        <v>40</v>
      </c>
      <c r="G13" s="43">
        <v>59867.11</v>
      </c>
      <c r="H13" s="52">
        <f>G13-E13</f>
        <v>11760.79</v>
      </c>
      <c r="I13" s="62">
        <f>H13/E13</f>
        <v>0.24447494632721856</v>
      </c>
      <c r="J13" s="52">
        <v>0</v>
      </c>
      <c r="K13" s="52">
        <f>H13</f>
        <v>11760.79</v>
      </c>
      <c r="L13" s="63"/>
      <c r="M13" s="63"/>
    </row>
    <row r="14" spans="1:14" ht="15">
      <c r="A14" s="42" t="s">
        <v>10</v>
      </c>
      <c r="B14" s="60">
        <v>44519</v>
      </c>
      <c r="C14" s="61">
        <v>7000</v>
      </c>
      <c r="D14" s="26">
        <v>11.2</v>
      </c>
      <c r="E14" s="43">
        <v>78573.649999999994</v>
      </c>
      <c r="F14" s="26">
        <v>11.8</v>
      </c>
      <c r="G14" s="43">
        <v>82417.05</v>
      </c>
      <c r="H14" s="52">
        <f>G14-E14</f>
        <v>3843.4000000000087</v>
      </c>
      <c r="I14" s="62">
        <f>H14/E14</f>
        <v>4.8914617050372602E-2</v>
      </c>
      <c r="J14" s="52">
        <v>0</v>
      </c>
      <c r="K14" s="52">
        <f>H14</f>
        <v>3843.4000000000087</v>
      </c>
      <c r="L14" s="63"/>
      <c r="M14" s="63"/>
    </row>
    <row r="15" spans="1:14" ht="15">
      <c r="A15" s="42" t="s">
        <v>14</v>
      </c>
      <c r="B15" s="60">
        <v>44523</v>
      </c>
      <c r="C15" s="61">
        <v>3000</v>
      </c>
      <c r="D15" s="26">
        <v>24.5</v>
      </c>
      <c r="E15" s="43">
        <v>73662.8</v>
      </c>
      <c r="F15" s="26">
        <v>27</v>
      </c>
      <c r="G15" s="43">
        <v>80820.59</v>
      </c>
      <c r="H15" s="52">
        <f>G15-E15</f>
        <v>7157.7899999999936</v>
      </c>
      <c r="I15" s="62">
        <f>H15/E15</f>
        <v>9.7169670444240422E-2</v>
      </c>
      <c r="J15" s="52">
        <v>0</v>
      </c>
      <c r="K15" s="52">
        <f>H15</f>
        <v>7157.7899999999936</v>
      </c>
      <c r="L15" s="63"/>
      <c r="M15" s="63"/>
    </row>
    <row r="16" spans="1:14" ht="15">
      <c r="A16" s="42" t="s">
        <v>16</v>
      </c>
      <c r="B16" s="60">
        <v>44524</v>
      </c>
      <c r="C16" s="61">
        <v>1500</v>
      </c>
      <c r="D16" s="26">
        <v>32</v>
      </c>
      <c r="E16" s="43">
        <v>48106.32</v>
      </c>
      <c r="F16" s="26">
        <v>42.5</v>
      </c>
      <c r="G16" s="43">
        <v>63608.800000000003</v>
      </c>
      <c r="H16" s="52">
        <f>G16-E16</f>
        <v>15502.480000000003</v>
      </c>
      <c r="I16" s="62">
        <f>H16/E16</f>
        <v>0.32225453952827826</v>
      </c>
      <c r="J16" s="52">
        <v>0</v>
      </c>
      <c r="K16" s="52">
        <f>H16</f>
        <v>15502.480000000003</v>
      </c>
      <c r="L16" s="63"/>
      <c r="M16" s="63"/>
    </row>
    <row r="17" spans="1:14" ht="15">
      <c r="A17" s="42" t="s">
        <v>16</v>
      </c>
      <c r="B17" s="60">
        <v>44525</v>
      </c>
      <c r="C17" s="61">
        <v>1000</v>
      </c>
      <c r="D17" s="26">
        <v>32</v>
      </c>
      <c r="E17" s="43">
        <v>32070.880000000001</v>
      </c>
      <c r="F17" s="26">
        <v>43.5</v>
      </c>
      <c r="G17" s="43">
        <v>43403.65</v>
      </c>
      <c r="H17" s="52">
        <f>G17-E17</f>
        <v>11332.77</v>
      </c>
      <c r="I17" s="62">
        <f>H17/E17</f>
        <v>0.35336635602141259</v>
      </c>
      <c r="J17" s="52">
        <v>0</v>
      </c>
      <c r="K17" s="52">
        <f>H17</f>
        <v>11332.77</v>
      </c>
      <c r="L17" s="51"/>
    </row>
    <row r="18" spans="1:14" ht="15">
      <c r="A18" s="42" t="s">
        <v>149</v>
      </c>
      <c r="B18" s="60">
        <v>44529</v>
      </c>
      <c r="C18" s="61">
        <v>1000</v>
      </c>
      <c r="D18" s="26">
        <v>80</v>
      </c>
      <c r="E18" s="43">
        <v>80177.19</v>
      </c>
      <c r="F18" s="26">
        <v>91</v>
      </c>
      <c r="G18" s="43">
        <v>90798.44</v>
      </c>
      <c r="H18" s="52">
        <f>G18-E18</f>
        <v>10621.25</v>
      </c>
      <c r="I18" s="62">
        <f>H18/E18</f>
        <v>0.13247221560146968</v>
      </c>
      <c r="J18" s="52">
        <v>0</v>
      </c>
      <c r="K18" s="52">
        <f>H18</f>
        <v>10621.25</v>
      </c>
      <c r="L18" s="63"/>
      <c r="M18" s="63"/>
    </row>
    <row r="19" spans="1:14" ht="15">
      <c r="A19" s="42" t="s">
        <v>115</v>
      </c>
      <c r="B19" s="60">
        <v>44529</v>
      </c>
      <c r="C19" s="61">
        <v>1000</v>
      </c>
      <c r="D19" s="26">
        <v>39</v>
      </c>
      <c r="E19" s="43">
        <v>39086.379999999997</v>
      </c>
      <c r="F19" s="26">
        <v>48</v>
      </c>
      <c r="G19" s="43">
        <v>47893.68</v>
      </c>
      <c r="H19" s="52">
        <f>G19-E19</f>
        <v>8807.3000000000029</v>
      </c>
      <c r="I19" s="62">
        <f>H19/E19</f>
        <v>0.22532912999361934</v>
      </c>
      <c r="J19" s="52">
        <v>0</v>
      </c>
      <c r="K19" s="52">
        <f>H19</f>
        <v>8807.3000000000029</v>
      </c>
      <c r="L19" s="81">
        <f>SUM(K3:K19)</f>
        <v>119130.67000000004</v>
      </c>
      <c r="M19" s="63"/>
      <c r="N19" s="63"/>
    </row>
    <row r="20" spans="1:14">
      <c r="B20" s="60"/>
      <c r="E20" s="63">
        <f>SUM(E2:E19)</f>
        <v>1400695.5699999998</v>
      </c>
      <c r="G20" s="63">
        <f>SUM(G2:G19)</f>
        <v>1519826.24</v>
      </c>
      <c r="H20" s="63">
        <f>SUM(H2:H19)</f>
        <v>119130.67000000004</v>
      </c>
      <c r="I20" s="52" t="s">
        <v>32</v>
      </c>
      <c r="J20" s="52">
        <f>SUM(J19:J19)</f>
        <v>0</v>
      </c>
      <c r="K20" s="73">
        <f>SUM(K2:K19)</f>
        <v>120930.67000000004</v>
      </c>
      <c r="L20" s="70">
        <f>L19+L2</f>
        <v>120930.67000000004</v>
      </c>
    </row>
    <row r="21" spans="1:14">
      <c r="B21" s="60"/>
      <c r="J21" s="52" t="s">
        <v>33</v>
      </c>
      <c r="K21" s="52">
        <v>943924.50000000035</v>
      </c>
    </row>
    <row r="22" spans="1:14">
      <c r="B22" s="60"/>
      <c r="J22" s="52" t="s">
        <v>34</v>
      </c>
      <c r="K22" s="52">
        <f>SUM(K20:K21)</f>
        <v>1064855.1700000004</v>
      </c>
      <c r="L22" s="52">
        <v>508470</v>
      </c>
      <c r="M22" s="52">
        <f>K22-L24</f>
        <v>531385.17000000039</v>
      </c>
    </row>
    <row r="23" spans="1:14">
      <c r="B23" s="60"/>
      <c r="L23" s="52">
        <v>25000</v>
      </c>
      <c r="M23" s="52">
        <v>124691.97</v>
      </c>
    </row>
    <row r="24" spans="1:14">
      <c r="B24" s="60"/>
      <c r="L24" s="52">
        <f>L22+L23</f>
        <v>533470</v>
      </c>
      <c r="M24" s="52">
        <f>M22+M23</f>
        <v>656077.14000000036</v>
      </c>
    </row>
  </sheetData>
  <sheetProtection selectLockedCells="1" selectUnlockedCells="1"/>
  <sortState xmlns:xlrd2="http://schemas.microsoft.com/office/spreadsheetml/2017/richdata2" ref="A2:K19">
    <sortCondition ref="B2:B19"/>
    <sortCondition ref="A2:A1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82DA-743D-4274-94F0-2300C47BC2D3}">
  <dimension ref="A1:N49"/>
  <sheetViews>
    <sheetView workbookViewId="0">
      <pane ySplit="1" topLeftCell="A27" activePane="bottomLeft" state="frozen"/>
      <selection pane="bottomLeft" activeCell="H33" sqref="H33"/>
    </sheetView>
  </sheetViews>
  <sheetFormatPr defaultColWidth="8.5703125" defaultRowHeight="12.75"/>
  <cols>
    <col min="1" max="1" width="11.140625" style="50" bestFit="1" customWidth="1"/>
    <col min="2" max="2" width="11.140625" style="71" bestFit="1" customWidth="1"/>
    <col min="3" max="3" width="9" style="61" bestFit="1" customWidth="1"/>
    <col min="4" max="4" width="9.140625" style="69" bestFit="1" customWidth="1"/>
    <col min="5" max="5" width="12" style="63" bestFit="1" customWidth="1"/>
    <col min="6" max="6" width="6.28515625" style="26" bestFit="1" customWidth="1"/>
    <col min="7" max="7" width="12" style="63" bestFit="1" customWidth="1"/>
    <col min="8" max="8" width="10.5703125" style="52" bestFit="1" customWidth="1"/>
    <col min="9" max="9" width="7.28515625" style="62" bestFit="1" customWidth="1"/>
    <col min="10" max="10" width="10.85546875" style="52" bestFit="1" customWidth="1"/>
    <col min="11" max="11" width="12" style="51" bestFit="1" customWidth="1"/>
    <col min="12" max="12" width="10.5703125" style="52" bestFit="1" customWidth="1"/>
    <col min="13" max="13" width="10.5703125" style="51" bestFit="1" customWidth="1"/>
    <col min="14" max="14" width="15.42578125" style="51" customWidth="1"/>
    <col min="15" max="16384" width="8.5703125" style="51"/>
  </cols>
  <sheetData>
    <row r="1" spans="1:14" s="53" customFormat="1" ht="18.75">
      <c r="A1" s="45" t="s">
        <v>0</v>
      </c>
      <c r="B1" s="89" t="s">
        <v>1</v>
      </c>
      <c r="C1" s="90" t="s">
        <v>2</v>
      </c>
      <c r="D1" s="91" t="s">
        <v>3</v>
      </c>
      <c r="E1" s="47" t="s">
        <v>4</v>
      </c>
      <c r="F1" s="46" t="s">
        <v>5</v>
      </c>
      <c r="G1" s="47" t="s">
        <v>6</v>
      </c>
      <c r="H1" s="48" t="s">
        <v>21</v>
      </c>
      <c r="I1" s="49" t="s">
        <v>22</v>
      </c>
      <c r="J1" s="48" t="s">
        <v>23</v>
      </c>
      <c r="K1" s="50" t="s">
        <v>7</v>
      </c>
      <c r="L1" s="52"/>
      <c r="M1" s="51"/>
      <c r="N1" s="51"/>
    </row>
    <row r="2" spans="1:14" ht="15">
      <c r="A2" s="42" t="s">
        <v>100</v>
      </c>
      <c r="B2" s="64">
        <v>44533</v>
      </c>
      <c r="C2" s="61">
        <v>20000</v>
      </c>
      <c r="D2" s="74">
        <v>0.24</v>
      </c>
      <c r="E2" s="57">
        <v>0</v>
      </c>
      <c r="F2" s="58">
        <v>0</v>
      </c>
      <c r="G2" s="57">
        <v>0</v>
      </c>
      <c r="H2" s="27">
        <f>G2-E2</f>
        <v>0</v>
      </c>
      <c r="I2" s="59">
        <v>0</v>
      </c>
      <c r="J2" s="27">
        <f>C2*D2</f>
        <v>4800</v>
      </c>
      <c r="K2" s="52">
        <f>J2*0.9</f>
        <v>4320</v>
      </c>
      <c r="L2" s="63"/>
      <c r="M2" s="63"/>
    </row>
    <row r="3" spans="1:14" ht="15">
      <c r="A3" s="42" t="s">
        <v>63</v>
      </c>
      <c r="B3" s="64">
        <v>44533</v>
      </c>
      <c r="C3" s="61">
        <v>40000</v>
      </c>
      <c r="D3" s="74">
        <v>0.04</v>
      </c>
      <c r="E3" s="57">
        <v>0</v>
      </c>
      <c r="F3" s="58">
        <v>0</v>
      </c>
      <c r="G3" s="57">
        <v>0</v>
      </c>
      <c r="H3" s="27">
        <f>G3-E3</f>
        <v>0</v>
      </c>
      <c r="I3" s="59">
        <v>0</v>
      </c>
      <c r="J3" s="27">
        <f>C3*D3</f>
        <v>1600</v>
      </c>
      <c r="K3" s="52">
        <f>J3*0.9</f>
        <v>1440</v>
      </c>
      <c r="L3" s="63"/>
      <c r="M3" s="63"/>
    </row>
    <row r="4" spans="1:14" ht="15">
      <c r="A4" s="42" t="s">
        <v>37</v>
      </c>
      <c r="B4" s="64">
        <v>44533</v>
      </c>
      <c r="C4" s="61">
        <v>60000</v>
      </c>
      <c r="D4" s="74">
        <v>0.26100000000000001</v>
      </c>
      <c r="E4" s="57">
        <v>0</v>
      </c>
      <c r="F4" s="58">
        <v>0</v>
      </c>
      <c r="G4" s="57">
        <v>0</v>
      </c>
      <c r="H4" s="27">
        <f>G4-E4</f>
        <v>0</v>
      </c>
      <c r="I4" s="59">
        <v>0</v>
      </c>
      <c r="J4" s="27">
        <f>C4*D4</f>
        <v>15660</v>
      </c>
      <c r="K4" s="52">
        <f>J4</f>
        <v>15660</v>
      </c>
      <c r="L4" s="63"/>
      <c r="M4" s="63"/>
    </row>
    <row r="5" spans="1:14" ht="15">
      <c r="A5" s="42" t="s">
        <v>43</v>
      </c>
      <c r="B5" s="64">
        <v>44533</v>
      </c>
      <c r="C5" s="61">
        <v>10000</v>
      </c>
      <c r="D5" s="74">
        <v>0.17380000000000001</v>
      </c>
      <c r="E5" s="57">
        <v>0</v>
      </c>
      <c r="F5" s="58">
        <v>0</v>
      </c>
      <c r="G5" s="57">
        <v>0</v>
      </c>
      <c r="H5" s="27">
        <f>G5-E5</f>
        <v>0</v>
      </c>
      <c r="I5" s="59">
        <v>0</v>
      </c>
      <c r="J5" s="27">
        <f>C5*D5</f>
        <v>1738</v>
      </c>
      <c r="K5" s="52">
        <v>1564.2</v>
      </c>
      <c r="L5" s="63"/>
      <c r="M5" s="63"/>
    </row>
    <row r="6" spans="1:14" ht="15">
      <c r="A6" s="42" t="s">
        <v>82</v>
      </c>
      <c r="B6" s="64">
        <v>44533</v>
      </c>
      <c r="C6" s="61">
        <v>21000</v>
      </c>
      <c r="D6" s="74">
        <v>0.25</v>
      </c>
      <c r="E6" s="57">
        <v>0</v>
      </c>
      <c r="F6" s="58">
        <v>0</v>
      </c>
      <c r="G6" s="57">
        <v>0</v>
      </c>
      <c r="H6" s="27">
        <f>G6-E6</f>
        <v>0</v>
      </c>
      <c r="I6" s="59">
        <v>0</v>
      </c>
      <c r="J6" s="27">
        <f>C6*D6</f>
        <v>5250</v>
      </c>
      <c r="K6" s="52">
        <f>J6*0.9</f>
        <v>4725</v>
      </c>
      <c r="L6" s="63"/>
      <c r="M6" s="63"/>
    </row>
    <row r="7" spans="1:14" ht="15">
      <c r="A7" s="42" t="s">
        <v>101</v>
      </c>
      <c r="B7" s="64">
        <v>44533</v>
      </c>
      <c r="C7" s="61">
        <v>10000</v>
      </c>
      <c r="D7" s="74">
        <v>0.247</v>
      </c>
      <c r="E7" s="57">
        <v>0</v>
      </c>
      <c r="F7" s="58">
        <v>0</v>
      </c>
      <c r="G7" s="57">
        <v>0</v>
      </c>
      <c r="H7" s="27">
        <f>G7-E7</f>
        <v>0</v>
      </c>
      <c r="I7" s="59">
        <v>0</v>
      </c>
      <c r="J7" s="27">
        <f>C7*D7</f>
        <v>2470</v>
      </c>
      <c r="K7" s="52">
        <f>J7*0.9</f>
        <v>2223</v>
      </c>
      <c r="L7" s="63"/>
      <c r="M7" s="63"/>
    </row>
    <row r="8" spans="1:14" ht="15">
      <c r="A8" s="42" t="s">
        <v>151</v>
      </c>
      <c r="B8" s="64">
        <v>44533</v>
      </c>
      <c r="C8" s="61">
        <v>4500</v>
      </c>
      <c r="D8" s="74">
        <v>1.5</v>
      </c>
      <c r="E8" s="57">
        <v>0</v>
      </c>
      <c r="F8" s="58">
        <v>0</v>
      </c>
      <c r="G8" s="57">
        <v>0</v>
      </c>
      <c r="H8" s="27">
        <f>G8-E8</f>
        <v>0</v>
      </c>
      <c r="I8" s="59">
        <v>0</v>
      </c>
      <c r="J8" s="27">
        <f>C8*D8</f>
        <v>6750</v>
      </c>
      <c r="K8" s="52">
        <f>J8*0.9</f>
        <v>6075</v>
      </c>
      <c r="L8" s="63"/>
      <c r="M8" s="63"/>
    </row>
    <row r="9" spans="1:14" ht="15">
      <c r="A9" s="42" t="s">
        <v>152</v>
      </c>
      <c r="B9" s="64">
        <v>44537</v>
      </c>
      <c r="C9" s="61">
        <v>3000</v>
      </c>
      <c r="D9" s="74">
        <v>1.1000000000000001</v>
      </c>
      <c r="E9" s="57">
        <v>0</v>
      </c>
      <c r="F9" s="58">
        <v>0</v>
      </c>
      <c r="G9" s="57">
        <v>0</v>
      </c>
      <c r="H9" s="27">
        <f>G9-E9</f>
        <v>0</v>
      </c>
      <c r="I9" s="59">
        <v>0</v>
      </c>
      <c r="J9" s="27">
        <f>C9*D9</f>
        <v>3300.0000000000005</v>
      </c>
      <c r="K9" s="52">
        <f>J9*0.9</f>
        <v>2970.0000000000005</v>
      </c>
      <c r="L9" s="63"/>
      <c r="M9" s="63"/>
    </row>
    <row r="10" spans="1:14" ht="15">
      <c r="A10" s="42" t="s">
        <v>114</v>
      </c>
      <c r="B10" s="64">
        <v>44538</v>
      </c>
      <c r="C10" s="61">
        <v>14000</v>
      </c>
      <c r="D10" s="74">
        <v>0.14000000000000001</v>
      </c>
      <c r="E10" s="57">
        <v>0</v>
      </c>
      <c r="F10" s="58">
        <v>0</v>
      </c>
      <c r="G10" s="57">
        <v>0</v>
      </c>
      <c r="H10" s="27">
        <f>G10-E10</f>
        <v>0</v>
      </c>
      <c r="I10" s="59">
        <v>0</v>
      </c>
      <c r="J10" s="27">
        <f>C10*D10</f>
        <v>1960.0000000000002</v>
      </c>
      <c r="K10" s="52">
        <f>J10*0.9</f>
        <v>1764.0000000000002</v>
      </c>
      <c r="L10" s="51"/>
    </row>
    <row r="11" spans="1:14" ht="15">
      <c r="A11" s="42" t="s">
        <v>38</v>
      </c>
      <c r="B11" s="64">
        <v>44538</v>
      </c>
      <c r="C11" s="61">
        <v>100000</v>
      </c>
      <c r="D11" s="74">
        <v>0.22</v>
      </c>
      <c r="E11" s="57">
        <v>0</v>
      </c>
      <c r="F11" s="58">
        <v>0</v>
      </c>
      <c r="G11" s="57">
        <v>0</v>
      </c>
      <c r="H11" s="27">
        <f>G11-E11</f>
        <v>0</v>
      </c>
      <c r="I11" s="59">
        <v>0</v>
      </c>
      <c r="J11" s="27">
        <f>C11*D11</f>
        <v>22000</v>
      </c>
      <c r="K11" s="52">
        <f>J11</f>
        <v>22000</v>
      </c>
      <c r="L11" s="51"/>
    </row>
    <row r="12" spans="1:14" ht="15">
      <c r="A12" s="42" t="s">
        <v>129</v>
      </c>
      <c r="B12" s="64">
        <v>44538</v>
      </c>
      <c r="C12" s="61">
        <v>15000</v>
      </c>
      <c r="D12" s="74">
        <v>1.25</v>
      </c>
      <c r="E12" s="57">
        <v>0</v>
      </c>
      <c r="F12" s="58">
        <v>0</v>
      </c>
      <c r="G12" s="57">
        <v>0</v>
      </c>
      <c r="H12" s="27">
        <f>G12-E12</f>
        <v>0</v>
      </c>
      <c r="I12" s="59">
        <v>0</v>
      </c>
      <c r="J12" s="27">
        <f>C12*D12</f>
        <v>18750</v>
      </c>
      <c r="K12" s="52">
        <f>J12*0.9</f>
        <v>16875</v>
      </c>
      <c r="L12" s="51"/>
    </row>
    <row r="13" spans="1:14" ht="15">
      <c r="A13" s="42" t="s">
        <v>65</v>
      </c>
      <c r="B13" s="64">
        <v>44539</v>
      </c>
      <c r="C13" s="61">
        <v>70000</v>
      </c>
      <c r="D13" s="74">
        <v>0.37</v>
      </c>
      <c r="E13" s="57">
        <v>0</v>
      </c>
      <c r="F13" s="58">
        <v>0</v>
      </c>
      <c r="G13" s="57">
        <v>0</v>
      </c>
      <c r="H13" s="27">
        <f>G13-E13</f>
        <v>0</v>
      </c>
      <c r="I13" s="59">
        <v>0</v>
      </c>
      <c r="J13" s="27">
        <f>C13*D13</f>
        <v>25900</v>
      </c>
      <c r="K13" s="52">
        <v>25200</v>
      </c>
      <c r="L13" s="51"/>
    </row>
    <row r="14" spans="1:14" ht="15">
      <c r="A14" s="42" t="s">
        <v>40</v>
      </c>
      <c r="B14" s="64">
        <v>44547</v>
      </c>
      <c r="C14" s="61">
        <v>8000</v>
      </c>
      <c r="D14" s="74">
        <v>0.13</v>
      </c>
      <c r="E14" s="57">
        <v>0</v>
      </c>
      <c r="F14" s="58">
        <v>0</v>
      </c>
      <c r="G14" s="57">
        <v>0</v>
      </c>
      <c r="H14" s="27">
        <f>G14-E14</f>
        <v>0</v>
      </c>
      <c r="I14" s="59">
        <v>0</v>
      </c>
      <c r="J14" s="27">
        <f>C14*D14</f>
        <v>1040</v>
      </c>
      <c r="K14" s="52">
        <f>J14</f>
        <v>1040</v>
      </c>
      <c r="L14" s="63"/>
      <c r="M14" s="63"/>
    </row>
    <row r="15" spans="1:14" ht="15">
      <c r="A15" s="42" t="s">
        <v>40</v>
      </c>
      <c r="B15" s="64">
        <v>44547</v>
      </c>
      <c r="C15" s="61">
        <v>8000</v>
      </c>
      <c r="D15" s="74">
        <v>0.08</v>
      </c>
      <c r="E15" s="57">
        <v>0</v>
      </c>
      <c r="F15" s="58">
        <v>0</v>
      </c>
      <c r="G15" s="57">
        <v>0</v>
      </c>
      <c r="H15" s="27">
        <f>G15-E15</f>
        <v>0</v>
      </c>
      <c r="I15" s="59">
        <v>0</v>
      </c>
      <c r="J15" s="27">
        <f>C15*D15</f>
        <v>640</v>
      </c>
      <c r="K15" s="52">
        <f>J15</f>
        <v>640</v>
      </c>
      <c r="L15" s="99">
        <f>SUM(K2:K15)</f>
        <v>106496.2</v>
      </c>
    </row>
    <row r="16" spans="1:14" ht="15">
      <c r="A16" s="42" t="s">
        <v>153</v>
      </c>
      <c r="B16" s="60">
        <v>44531</v>
      </c>
      <c r="C16" s="61">
        <v>10000</v>
      </c>
      <c r="D16" s="26">
        <v>10.85</v>
      </c>
      <c r="E16" s="43">
        <v>108740.32</v>
      </c>
      <c r="F16" s="26">
        <v>12</v>
      </c>
      <c r="G16" s="43">
        <v>119734.21</v>
      </c>
      <c r="H16" s="52">
        <f>G16-E16</f>
        <v>10993.89</v>
      </c>
      <c r="I16" s="62">
        <f>H16/E16</f>
        <v>0.10110224064082209</v>
      </c>
      <c r="J16" s="52">
        <v>0</v>
      </c>
      <c r="K16" s="52">
        <f>H16</f>
        <v>10993.89</v>
      </c>
      <c r="M16" s="63"/>
      <c r="N16" s="63"/>
    </row>
    <row r="17" spans="1:14" ht="15">
      <c r="A17" s="42" t="s">
        <v>153</v>
      </c>
      <c r="B17" s="60">
        <v>44531</v>
      </c>
      <c r="C17" s="61">
        <v>10000</v>
      </c>
      <c r="D17" s="26">
        <v>10.85</v>
      </c>
      <c r="E17" s="43">
        <v>108740.32</v>
      </c>
      <c r="F17" s="26">
        <v>12.1</v>
      </c>
      <c r="G17" s="43">
        <v>120732</v>
      </c>
      <c r="H17" s="52">
        <f>G17-E17</f>
        <v>11991.679999999993</v>
      </c>
      <c r="I17" s="62">
        <f>H17/E17</f>
        <v>0.11027813786091481</v>
      </c>
      <c r="J17" s="52">
        <v>0</v>
      </c>
      <c r="K17" s="52">
        <f>H17</f>
        <v>11991.679999999993</v>
      </c>
      <c r="L17" s="63">
        <f>SUM(K16:K17)</f>
        <v>22985.569999999992</v>
      </c>
      <c r="M17" s="63"/>
    </row>
    <row r="18" spans="1:14" ht="15">
      <c r="A18" s="42" t="s">
        <v>94</v>
      </c>
      <c r="B18" s="60">
        <v>44531</v>
      </c>
      <c r="C18" s="61">
        <v>8000</v>
      </c>
      <c r="D18" s="26">
        <v>12.2</v>
      </c>
      <c r="E18" s="43">
        <v>97816.17</v>
      </c>
      <c r="F18" s="26">
        <v>11.9</v>
      </c>
      <c r="G18" s="43">
        <v>94989.15</v>
      </c>
      <c r="H18" s="52">
        <f>G18-E18</f>
        <v>-2827.0200000000041</v>
      </c>
      <c r="I18" s="62">
        <f>H18/E18</f>
        <v>-2.890135649351231E-2</v>
      </c>
      <c r="J18" s="52">
        <v>0</v>
      </c>
      <c r="K18" s="52">
        <f>H18</f>
        <v>-2827.0200000000041</v>
      </c>
      <c r="L18" s="51"/>
    </row>
    <row r="19" spans="1:14" ht="15">
      <c r="A19" s="42" t="s">
        <v>8</v>
      </c>
      <c r="B19" s="60">
        <v>44545</v>
      </c>
      <c r="C19" s="61">
        <v>3000</v>
      </c>
      <c r="D19" s="26">
        <v>42</v>
      </c>
      <c r="E19" s="43">
        <v>126279.08</v>
      </c>
      <c r="F19" s="26">
        <v>43</v>
      </c>
      <c r="G19" s="43">
        <v>128714.28</v>
      </c>
      <c r="H19" s="52">
        <f>G19-E19</f>
        <v>2435.1999999999971</v>
      </c>
      <c r="I19" s="62">
        <f>H19/E19</f>
        <v>1.9284270997222953E-2</v>
      </c>
      <c r="J19" s="52">
        <v>0</v>
      </c>
      <c r="K19" s="52">
        <f>H19</f>
        <v>2435.1999999999971</v>
      </c>
      <c r="L19" s="63"/>
      <c r="M19" s="63"/>
    </row>
    <row r="20" spans="1:14" ht="15">
      <c r="A20" s="42" t="s">
        <v>149</v>
      </c>
      <c r="B20" s="60">
        <v>44538</v>
      </c>
      <c r="C20" s="61">
        <v>1000</v>
      </c>
      <c r="D20" s="26">
        <v>80</v>
      </c>
      <c r="E20" s="43">
        <v>80177.19</v>
      </c>
      <c r="F20" s="26">
        <v>93</v>
      </c>
      <c r="G20" s="43">
        <v>92794.01</v>
      </c>
      <c r="H20" s="52">
        <f>G20-E20</f>
        <v>12616.819999999992</v>
      </c>
      <c r="I20" s="62">
        <f>H20/E20</f>
        <v>0.15736171347486724</v>
      </c>
      <c r="J20" s="52">
        <v>0</v>
      </c>
      <c r="K20" s="52">
        <f>H20</f>
        <v>12616.819999999992</v>
      </c>
      <c r="L20" s="63"/>
      <c r="M20" s="63"/>
    </row>
    <row r="21" spans="1:14" ht="15">
      <c r="A21" s="42" t="s">
        <v>149</v>
      </c>
      <c r="B21" s="60">
        <v>44558</v>
      </c>
      <c r="C21" s="61">
        <v>1000</v>
      </c>
      <c r="D21" s="26">
        <v>87</v>
      </c>
      <c r="E21" s="43">
        <v>87192.7</v>
      </c>
      <c r="F21" s="26">
        <v>91.25</v>
      </c>
      <c r="G21" s="43">
        <v>91047.89</v>
      </c>
      <c r="H21" s="52">
        <f>G21-E21</f>
        <v>3855.1900000000023</v>
      </c>
      <c r="I21" s="62">
        <f>H21/E21</f>
        <v>4.421459594667905E-2</v>
      </c>
      <c r="J21" s="52">
        <v>0</v>
      </c>
      <c r="K21" s="52">
        <f>H21</f>
        <v>3855.1900000000023</v>
      </c>
      <c r="L21" s="63"/>
      <c r="M21" s="63"/>
    </row>
    <row r="22" spans="1:14" ht="15">
      <c r="A22" s="42" t="s">
        <v>50</v>
      </c>
      <c r="B22" s="60">
        <v>44543</v>
      </c>
      <c r="C22" s="61">
        <v>6000</v>
      </c>
      <c r="D22" s="26">
        <v>10.45</v>
      </c>
      <c r="E22" s="43">
        <v>62838.879999999997</v>
      </c>
      <c r="F22" s="26">
        <v>8.75</v>
      </c>
      <c r="G22" s="43">
        <v>52383.71</v>
      </c>
      <c r="H22" s="52">
        <f>G22-E22</f>
        <v>-10455.169999999998</v>
      </c>
      <c r="I22" s="62">
        <f>H22/E22</f>
        <v>-0.16638059112447579</v>
      </c>
      <c r="J22" s="52">
        <v>0</v>
      </c>
      <c r="K22" s="52">
        <f>H22</f>
        <v>-10455.169999999998</v>
      </c>
      <c r="L22" s="51"/>
    </row>
    <row r="23" spans="1:14" ht="29.25">
      <c r="A23" s="42" t="s">
        <v>50</v>
      </c>
      <c r="B23" s="60">
        <v>44553</v>
      </c>
      <c r="C23" s="61">
        <v>6000</v>
      </c>
      <c r="D23" s="26">
        <v>10.45</v>
      </c>
      <c r="E23" s="43">
        <v>62838.879999999997</v>
      </c>
      <c r="F23" s="26">
        <v>8.6999999999999993</v>
      </c>
      <c r="G23" s="43">
        <v>52084.39</v>
      </c>
      <c r="H23" s="52">
        <f>G23-E23</f>
        <v>-10754.489999999998</v>
      </c>
      <c r="I23" s="62">
        <f>H23/E23</f>
        <v>-0.17114388416852749</v>
      </c>
      <c r="J23" s="52">
        <v>0</v>
      </c>
      <c r="K23" s="52">
        <f>H23</f>
        <v>-10754.489999999998</v>
      </c>
      <c r="L23" s="51"/>
      <c r="N23" s="95"/>
    </row>
    <row r="24" spans="1:14" ht="15">
      <c r="A24" s="42" t="s">
        <v>154</v>
      </c>
      <c r="B24" s="60">
        <v>44531</v>
      </c>
      <c r="C24" s="61">
        <v>9000</v>
      </c>
      <c r="D24" s="26">
        <v>11.9</v>
      </c>
      <c r="E24" s="43">
        <v>107337.22</v>
      </c>
      <c r="F24" s="26">
        <v>11.9</v>
      </c>
      <c r="G24" s="43">
        <v>106862.78</v>
      </c>
      <c r="H24" s="52">
        <f>G24-E24</f>
        <v>-474.44000000000233</v>
      </c>
      <c r="I24" s="62">
        <f>H24/E24</f>
        <v>-4.4200883905881139E-3</v>
      </c>
      <c r="J24" s="52">
        <v>0</v>
      </c>
      <c r="K24" s="52">
        <f>H24</f>
        <v>-474.44000000000233</v>
      </c>
      <c r="L24" s="51"/>
      <c r="N24" s="21"/>
    </row>
    <row r="25" spans="1:14" ht="15">
      <c r="A25" s="42" t="s">
        <v>155</v>
      </c>
      <c r="B25" s="60">
        <v>44557</v>
      </c>
      <c r="C25" s="61">
        <v>10000</v>
      </c>
      <c r="D25" s="26">
        <v>16.7</v>
      </c>
      <c r="E25" s="43">
        <v>167369.89000000001</v>
      </c>
      <c r="F25" s="26">
        <v>14.7</v>
      </c>
      <c r="G25" s="43">
        <v>146674.41</v>
      </c>
      <c r="H25" s="52">
        <f>G25-E25</f>
        <v>-20695.48000000001</v>
      </c>
      <c r="I25" s="62">
        <f>H25/E25</f>
        <v>-0.12365115374097461</v>
      </c>
      <c r="J25" s="52">
        <v>0</v>
      </c>
      <c r="K25" s="52">
        <f>H25</f>
        <v>-20695.48000000001</v>
      </c>
      <c r="L25" s="63">
        <f>SUM(K23:K25)</f>
        <v>-31924.410000000011</v>
      </c>
      <c r="M25" s="63"/>
      <c r="N25" s="63"/>
    </row>
    <row r="26" spans="1:14" ht="15">
      <c r="A26" s="42" t="s">
        <v>105</v>
      </c>
      <c r="B26" s="60">
        <v>44532</v>
      </c>
      <c r="C26" s="61">
        <v>10000</v>
      </c>
      <c r="D26" s="26">
        <v>11.7</v>
      </c>
      <c r="E26" s="43">
        <v>117259.14</v>
      </c>
      <c r="F26" s="26">
        <v>11.5</v>
      </c>
      <c r="G26" s="43">
        <v>114745.29</v>
      </c>
      <c r="H26" s="52">
        <f>G26-E26</f>
        <v>-2513.8500000000058</v>
      </c>
      <c r="I26" s="62">
        <f>H26/E26</f>
        <v>-2.1438414097186845E-2</v>
      </c>
      <c r="J26" s="52">
        <v>0</v>
      </c>
      <c r="K26" s="52">
        <f>H26</f>
        <v>-2513.8500000000058</v>
      </c>
      <c r="L26" s="51"/>
      <c r="N26" s="96"/>
    </row>
    <row r="27" spans="1:14" ht="15">
      <c r="A27" s="42" t="s">
        <v>156</v>
      </c>
      <c r="B27" s="60">
        <v>44538</v>
      </c>
      <c r="C27" s="61">
        <v>2000</v>
      </c>
      <c r="D27" s="26">
        <v>66.75</v>
      </c>
      <c r="E27" s="26">
        <v>133795.69</v>
      </c>
      <c r="F27" s="26">
        <v>59</v>
      </c>
      <c r="G27" s="43">
        <v>117738.64</v>
      </c>
      <c r="H27" s="52">
        <f>G27-E27</f>
        <v>-16057.050000000003</v>
      </c>
      <c r="I27" s="62">
        <f>H27/E27</f>
        <v>-0.12001171338179879</v>
      </c>
      <c r="J27" s="52">
        <v>0</v>
      </c>
      <c r="K27" s="52">
        <f>H27</f>
        <v>-16057.050000000003</v>
      </c>
      <c r="L27" s="63"/>
      <c r="M27" s="63"/>
      <c r="N27" s="96"/>
    </row>
    <row r="28" spans="1:14" ht="15">
      <c r="A28" s="42" t="s">
        <v>156</v>
      </c>
      <c r="B28" s="60">
        <v>44557</v>
      </c>
      <c r="C28" s="61">
        <v>600</v>
      </c>
      <c r="D28" s="26">
        <v>66.75</v>
      </c>
      <c r="E28" s="26">
        <v>40138.699999999997</v>
      </c>
      <c r="F28" s="26">
        <v>58.75</v>
      </c>
      <c r="G28" s="43">
        <v>35171.919999999998</v>
      </c>
      <c r="H28" s="52">
        <f>G28-E28</f>
        <v>-4966.7799999999988</v>
      </c>
      <c r="I28" s="62">
        <f>H28/E28</f>
        <v>-0.12374043005877119</v>
      </c>
      <c r="J28" s="52">
        <v>0</v>
      </c>
      <c r="K28" s="52">
        <f>H28</f>
        <v>-4966.7799999999988</v>
      </c>
      <c r="L28" s="63"/>
      <c r="M28" s="63"/>
      <c r="N28" s="96"/>
    </row>
    <row r="29" spans="1:14" ht="15">
      <c r="A29" s="42" t="s">
        <v>156</v>
      </c>
      <c r="B29" s="60">
        <v>44560</v>
      </c>
      <c r="C29" s="61">
        <v>1000</v>
      </c>
      <c r="D29" s="26">
        <v>66.75</v>
      </c>
      <c r="E29" s="26">
        <v>66897.84</v>
      </c>
      <c r="F29" s="26">
        <v>58.75</v>
      </c>
      <c r="G29" s="43">
        <v>58619.88</v>
      </c>
      <c r="H29" s="52">
        <f>G29-E29</f>
        <v>-8277.9599999999991</v>
      </c>
      <c r="I29" s="62">
        <f>H29/E29</f>
        <v>-0.12374031807304989</v>
      </c>
      <c r="J29" s="52">
        <v>0</v>
      </c>
      <c r="K29" s="52">
        <f>H29</f>
        <v>-8277.9599999999991</v>
      </c>
      <c r="L29" s="63"/>
      <c r="M29" s="63"/>
      <c r="N29" s="96"/>
    </row>
    <row r="30" spans="1:14" ht="15">
      <c r="A30" s="42" t="s">
        <v>157</v>
      </c>
      <c r="B30" s="60">
        <v>44543</v>
      </c>
      <c r="C30" s="61">
        <v>900</v>
      </c>
      <c r="D30" s="26">
        <v>43</v>
      </c>
      <c r="E30" s="26">
        <v>38785.72</v>
      </c>
      <c r="F30" s="26">
        <v>46.5</v>
      </c>
      <c r="G30" s="43">
        <v>41757.31</v>
      </c>
      <c r="H30" s="52">
        <f>G30-E30</f>
        <v>2971.5899999999965</v>
      </c>
      <c r="I30" s="62">
        <f>H30/E30</f>
        <v>7.6615568822752195E-2</v>
      </c>
      <c r="J30" s="52">
        <v>0</v>
      </c>
      <c r="K30" s="52">
        <f>H30</f>
        <v>2971.5899999999965</v>
      </c>
      <c r="L30" s="63"/>
      <c r="M30" s="63"/>
      <c r="N30" s="96"/>
    </row>
    <row r="31" spans="1:14" ht="15">
      <c r="A31" s="42" t="s">
        <v>157</v>
      </c>
      <c r="B31" s="60">
        <v>44551</v>
      </c>
      <c r="C31" s="61">
        <v>1500</v>
      </c>
      <c r="D31" s="26">
        <v>43</v>
      </c>
      <c r="E31" s="26">
        <v>64642.87</v>
      </c>
      <c r="F31" s="26">
        <v>48.5</v>
      </c>
      <c r="G31" s="43">
        <v>72588.87</v>
      </c>
      <c r="H31" s="52">
        <f>G31-E31</f>
        <v>7945.9999999999927</v>
      </c>
      <c r="I31" s="62">
        <f>H31/E31</f>
        <v>0.12292152251284623</v>
      </c>
      <c r="J31" s="52">
        <v>0</v>
      </c>
      <c r="K31" s="52">
        <f>H31</f>
        <v>7945.9999999999927</v>
      </c>
      <c r="L31" s="63">
        <f>SUM(K30:K31)</f>
        <v>10917.589999999989</v>
      </c>
      <c r="M31" s="63"/>
      <c r="N31" s="96"/>
    </row>
    <row r="32" spans="1:14" ht="15">
      <c r="A32" s="42" t="s">
        <v>13</v>
      </c>
      <c r="B32" s="60">
        <v>44546</v>
      </c>
      <c r="C32" s="61">
        <v>7500</v>
      </c>
      <c r="D32" s="26">
        <v>21.1</v>
      </c>
      <c r="E32" s="43">
        <v>158600.51</v>
      </c>
      <c r="F32" s="26">
        <v>22.4</v>
      </c>
      <c r="G32" s="43">
        <v>167627.9</v>
      </c>
      <c r="H32" s="52">
        <f>G32-E32</f>
        <v>9027.3899999999849</v>
      </c>
      <c r="I32" s="62">
        <f>H32/E32</f>
        <v>5.6919047738244882E-2</v>
      </c>
      <c r="J32" s="52">
        <v>0</v>
      </c>
      <c r="K32" s="52">
        <f>H32</f>
        <v>9027.3899999999849</v>
      </c>
      <c r="L32" s="51"/>
      <c r="N32" s="21"/>
    </row>
    <row r="33" spans="1:14" ht="15">
      <c r="A33" s="42" t="s">
        <v>158</v>
      </c>
      <c r="B33" s="60">
        <v>44560</v>
      </c>
      <c r="C33" s="61">
        <v>4500</v>
      </c>
      <c r="D33" s="26">
        <v>37.5</v>
      </c>
      <c r="E33" s="43">
        <v>169123.76</v>
      </c>
      <c r="F33" s="26">
        <v>38.5</v>
      </c>
      <c r="G33" s="43">
        <v>172866.27</v>
      </c>
      <c r="H33" s="52">
        <f>G33-E33</f>
        <v>3742.5099999999802</v>
      </c>
      <c r="I33" s="62">
        <f>H33/E33</f>
        <v>2.2128824477412164E-2</v>
      </c>
      <c r="J33" s="52">
        <v>0</v>
      </c>
      <c r="K33" s="52">
        <f>H33</f>
        <v>3742.5099999999802</v>
      </c>
      <c r="L33" s="51"/>
      <c r="N33" s="21"/>
    </row>
    <row r="34" spans="1:14" ht="15">
      <c r="A34" s="42" t="s">
        <v>159</v>
      </c>
      <c r="B34" s="60">
        <v>44547</v>
      </c>
      <c r="C34" s="61">
        <v>75000</v>
      </c>
      <c r="D34" s="26">
        <v>4</v>
      </c>
      <c r="E34" s="43">
        <v>300664.46999999997</v>
      </c>
      <c r="F34" s="26">
        <v>4.08</v>
      </c>
      <c r="G34" s="43">
        <v>305322.23999999999</v>
      </c>
      <c r="H34" s="52">
        <f>G34-E34</f>
        <v>4657.7700000000186</v>
      </c>
      <c r="I34" s="62">
        <f>H34/E34</f>
        <v>1.5491587682442222E-2</v>
      </c>
      <c r="J34" s="52">
        <v>0</v>
      </c>
      <c r="K34" s="52">
        <f>H34</f>
        <v>4657.7700000000186</v>
      </c>
      <c r="L34" s="51"/>
      <c r="N34" s="21"/>
    </row>
    <row r="35" spans="1:14" ht="15">
      <c r="A35" s="42" t="s">
        <v>11</v>
      </c>
      <c r="B35" s="60">
        <v>44560</v>
      </c>
      <c r="C35" s="61">
        <v>3000</v>
      </c>
      <c r="D35" s="26">
        <v>11</v>
      </c>
      <c r="E35" s="43">
        <v>33073.089999999997</v>
      </c>
      <c r="F35" s="26">
        <v>12.6</v>
      </c>
      <c r="G35" s="43">
        <v>37716.269999999997</v>
      </c>
      <c r="H35" s="52">
        <f>G35-E35</f>
        <v>4643.18</v>
      </c>
      <c r="I35" s="62">
        <f>H35/E35</f>
        <v>0.14039147838922825</v>
      </c>
      <c r="J35" s="52">
        <v>0</v>
      </c>
      <c r="K35" s="52">
        <f>H35</f>
        <v>4643.18</v>
      </c>
      <c r="L35" s="51"/>
      <c r="N35" s="21"/>
    </row>
    <row r="36" spans="1:14" ht="15">
      <c r="A36" s="42" t="s">
        <v>115</v>
      </c>
      <c r="B36" s="60">
        <v>44537</v>
      </c>
      <c r="C36" s="61">
        <v>1000</v>
      </c>
      <c r="D36" s="26">
        <v>39</v>
      </c>
      <c r="E36" s="43">
        <v>39086.379999999997</v>
      </c>
      <c r="F36" s="26">
        <v>47</v>
      </c>
      <c r="G36" s="43">
        <v>46895.9</v>
      </c>
      <c r="H36" s="52">
        <f>G36-E36</f>
        <v>7809.5200000000041</v>
      </c>
      <c r="I36" s="62">
        <f>H36/E36</f>
        <v>0.1998015677072168</v>
      </c>
      <c r="J36" s="52">
        <v>0</v>
      </c>
      <c r="K36" s="52">
        <f>H36</f>
        <v>7809.5200000000041</v>
      </c>
      <c r="L36" s="51"/>
      <c r="N36" s="96"/>
    </row>
    <row r="37" spans="1:14" ht="15">
      <c r="A37" s="42" t="s">
        <v>115</v>
      </c>
      <c r="B37" s="60">
        <v>44537</v>
      </c>
      <c r="C37" s="61">
        <v>1000</v>
      </c>
      <c r="D37" s="26">
        <v>39</v>
      </c>
      <c r="E37" s="43">
        <v>39086.379999999997</v>
      </c>
      <c r="F37" s="26">
        <v>47.25</v>
      </c>
      <c r="G37" s="43">
        <v>47145.34</v>
      </c>
      <c r="H37" s="52">
        <f>G37-E37</f>
        <v>8058.9599999999991</v>
      </c>
      <c r="I37" s="62">
        <f>H37/E37</f>
        <v>0.2061833303570195</v>
      </c>
      <c r="J37" s="52">
        <v>0</v>
      </c>
      <c r="K37" s="52">
        <f>H37</f>
        <v>8058.9599999999991</v>
      </c>
      <c r="L37" s="52">
        <f>SUM(K36:K37)</f>
        <v>15868.480000000003</v>
      </c>
      <c r="N37" s="21"/>
    </row>
    <row r="38" spans="1:14" ht="15">
      <c r="A38" s="42" t="s">
        <v>16</v>
      </c>
      <c r="B38" s="60">
        <v>44532</v>
      </c>
      <c r="C38" s="61">
        <v>1500</v>
      </c>
      <c r="D38" s="26">
        <v>37.5</v>
      </c>
      <c r="E38" s="43">
        <v>56374.59</v>
      </c>
      <c r="F38" s="26">
        <v>43.5</v>
      </c>
      <c r="G38" s="43">
        <v>65105.48</v>
      </c>
      <c r="H38" s="52">
        <f>G38-E38</f>
        <v>8730.8900000000067</v>
      </c>
      <c r="I38" s="62">
        <f>H38/E38</f>
        <v>0.15487278931873397</v>
      </c>
      <c r="J38" s="52">
        <v>0</v>
      </c>
      <c r="K38" s="52">
        <f>H38</f>
        <v>8730.8900000000067</v>
      </c>
      <c r="L38" s="63"/>
      <c r="M38" s="63"/>
      <c r="N38" s="21"/>
    </row>
    <row r="39" spans="1:14" ht="15">
      <c r="A39" s="42" t="s">
        <v>16</v>
      </c>
      <c r="B39" s="60">
        <v>44533</v>
      </c>
      <c r="C39" s="61">
        <v>1500</v>
      </c>
      <c r="D39" s="26">
        <v>37.5</v>
      </c>
      <c r="E39" s="43">
        <v>56374.59</v>
      </c>
      <c r="F39" s="26">
        <v>43.5</v>
      </c>
      <c r="G39" s="43">
        <v>65105.48</v>
      </c>
      <c r="H39" s="52">
        <f>G39-E39</f>
        <v>8730.8900000000067</v>
      </c>
      <c r="I39" s="62">
        <f>H39/E39</f>
        <v>0.15487278931873397</v>
      </c>
      <c r="J39" s="52">
        <v>0</v>
      </c>
      <c r="K39" s="52">
        <f>H39</f>
        <v>8730.8900000000067</v>
      </c>
      <c r="L39" s="63"/>
      <c r="M39" s="63"/>
      <c r="N39" s="21"/>
    </row>
    <row r="40" spans="1:14" ht="15">
      <c r="A40" s="42" t="s">
        <v>16</v>
      </c>
      <c r="B40" s="60">
        <v>44538</v>
      </c>
      <c r="C40" s="61">
        <v>1500</v>
      </c>
      <c r="D40" s="26">
        <v>37.5</v>
      </c>
      <c r="E40" s="43">
        <v>56374.59</v>
      </c>
      <c r="F40" s="26">
        <v>45</v>
      </c>
      <c r="G40" s="43">
        <v>67350.490000000005</v>
      </c>
      <c r="H40" s="52">
        <f>G40-E40</f>
        <v>10975.900000000009</v>
      </c>
      <c r="I40" s="62">
        <f>H40/E40</f>
        <v>0.19469587273273312</v>
      </c>
      <c r="J40" s="52">
        <v>0</v>
      </c>
      <c r="K40" s="52">
        <f>H40</f>
        <v>10975.900000000009</v>
      </c>
      <c r="L40" s="63">
        <f>SUM(K38:K40)</f>
        <v>28437.680000000022</v>
      </c>
      <c r="M40" s="63"/>
      <c r="N40" s="63"/>
    </row>
    <row r="41" spans="1:14" ht="15">
      <c r="A41" s="42" t="s">
        <v>14</v>
      </c>
      <c r="B41" s="60">
        <v>44533</v>
      </c>
      <c r="C41" s="61">
        <v>1500</v>
      </c>
      <c r="D41" s="26">
        <v>24.5</v>
      </c>
      <c r="E41" s="43">
        <v>36831.39</v>
      </c>
      <c r="F41" s="26">
        <v>32</v>
      </c>
      <c r="G41" s="43">
        <v>47893.68</v>
      </c>
      <c r="H41" s="52">
        <f>G41-E41</f>
        <v>11062.29</v>
      </c>
      <c r="I41" s="62">
        <f>H41/E41</f>
        <v>0.3003495116529678</v>
      </c>
      <c r="J41" s="52">
        <v>0</v>
      </c>
      <c r="K41" s="52">
        <f>H41</f>
        <v>11062.29</v>
      </c>
      <c r="L41" s="63"/>
      <c r="M41" s="63"/>
    </row>
    <row r="42" spans="1:14" ht="15">
      <c r="A42" s="42" t="s">
        <v>14</v>
      </c>
      <c r="B42" s="60">
        <v>44537</v>
      </c>
      <c r="C42" s="61">
        <v>1500</v>
      </c>
      <c r="D42" s="26">
        <v>24.5</v>
      </c>
      <c r="E42" s="43">
        <v>36831.39</v>
      </c>
      <c r="F42" s="26">
        <v>33</v>
      </c>
      <c r="G42" s="43">
        <v>49390.36</v>
      </c>
      <c r="H42" s="52">
        <f>G42-E42</f>
        <v>12558.970000000001</v>
      </c>
      <c r="I42" s="62">
        <f>H42/E42</f>
        <v>0.34098550176900738</v>
      </c>
      <c r="J42" s="52">
        <v>0</v>
      </c>
      <c r="K42" s="52">
        <f>H42</f>
        <v>12558.970000000001</v>
      </c>
      <c r="L42" s="63">
        <f>SUM(K41:K42)</f>
        <v>23621.260000000002</v>
      </c>
      <c r="M42" s="63">
        <f>SUM(K16:K42)</f>
        <v>65786.399999999965</v>
      </c>
    </row>
    <row r="43" spans="1:14">
      <c r="B43" s="60"/>
      <c r="E43" s="63">
        <f>SUM(E2:E42)</f>
        <v>2453271.7499999995</v>
      </c>
      <c r="G43" s="63">
        <f t="shared" ref="G43:H43" si="0">SUM(G2:G42)</f>
        <v>2519058.1499999994</v>
      </c>
      <c r="H43" s="63">
        <f t="shared" si="0"/>
        <v>65786.399999999965</v>
      </c>
      <c r="I43" s="52" t="s">
        <v>32</v>
      </c>
      <c r="J43" s="63">
        <f>SUM(J2:J42)</f>
        <v>111858</v>
      </c>
      <c r="K43" s="63">
        <f>SUM(K2:K42)</f>
        <v>172282.59999999998</v>
      </c>
      <c r="L43" s="52">
        <f>M42+L15</f>
        <v>172282.59999999998</v>
      </c>
    </row>
    <row r="44" spans="1:14">
      <c r="B44" s="60"/>
      <c r="J44" s="52" t="s">
        <v>33</v>
      </c>
      <c r="K44" s="52">
        <v>1064855.1700000004</v>
      </c>
    </row>
    <row r="45" spans="1:14">
      <c r="B45" s="60"/>
      <c r="J45" s="52" t="s">
        <v>34</v>
      </c>
      <c r="K45" s="97">
        <f>SUM(K43:K44)</f>
        <v>1237137.7700000005</v>
      </c>
      <c r="L45" s="52">
        <v>533470</v>
      </c>
      <c r="M45" s="52">
        <f>K45-L47</f>
        <v>576797.77000000048</v>
      </c>
    </row>
    <row r="46" spans="1:14">
      <c r="B46" s="60"/>
      <c r="J46" s="52" t="s">
        <v>160</v>
      </c>
      <c r="K46" s="63">
        <v>700874.5</v>
      </c>
      <c r="L46" s="52">
        <v>126870</v>
      </c>
      <c r="M46" s="52">
        <v>124691.97</v>
      </c>
      <c r="N46" s="94"/>
    </row>
    <row r="47" spans="1:14">
      <c r="B47" s="60"/>
      <c r="J47" s="92" t="s">
        <v>161</v>
      </c>
      <c r="K47" s="63">
        <v>557962.62</v>
      </c>
      <c r="L47" s="52">
        <f>L45+L46</f>
        <v>660340</v>
      </c>
      <c r="M47" s="52">
        <f>M45+M46</f>
        <v>701489.74000000046</v>
      </c>
    </row>
    <row r="48" spans="1:14">
      <c r="K48" s="98">
        <f>K46+K47</f>
        <v>1258837.1200000001</v>
      </c>
    </row>
    <row r="49" spans="11:11">
      <c r="K49" s="63"/>
    </row>
  </sheetData>
  <sheetProtection selectLockedCells="1" selectUnlockedCells="1"/>
  <sortState xmlns:xlrd2="http://schemas.microsoft.com/office/spreadsheetml/2017/richdata2" ref="A2:K15">
    <sortCondition ref="B2:B15"/>
    <sortCondition ref="A2:A15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8"/>
  <sheetViews>
    <sheetView workbookViewId="0">
      <selection activeCell="L2" sqref="L2"/>
    </sheetView>
  </sheetViews>
  <sheetFormatPr defaultColWidth="8.5703125" defaultRowHeight="12.75"/>
  <cols>
    <col min="1" max="1" width="8.140625" style="9" bestFit="1" customWidth="1"/>
    <col min="2" max="2" width="11.42578125" style="16" customWidth="1"/>
    <col min="3" max="3" width="8.42578125" style="12" customWidth="1"/>
    <col min="4" max="4" width="7.28515625" style="13" customWidth="1"/>
    <col min="5" max="5" width="14.7109375" style="11" customWidth="1"/>
    <col min="6" max="6" width="7.28515625" style="14" customWidth="1"/>
    <col min="7" max="7" width="14.7109375" style="11" customWidth="1"/>
    <col min="8" max="8" width="12.85546875" style="11" customWidth="1"/>
    <col min="9" max="9" width="8.28515625" style="15" customWidth="1"/>
    <col min="10" max="10" width="12.42578125" style="11" customWidth="1"/>
    <col min="11" max="11" width="13" style="10" customWidth="1"/>
    <col min="12" max="12" width="12.42578125" style="11" customWidth="1"/>
    <col min="13" max="13" width="12.85546875" style="10" customWidth="1"/>
    <col min="14" max="14" width="10.5703125" style="10" bestFit="1" customWidth="1"/>
    <col min="15" max="15" width="10" style="10" bestFit="1" customWidth="1"/>
    <col min="16" max="16384" width="8.5703125" style="10"/>
  </cols>
  <sheetData>
    <row r="1" spans="1:15" s="1" customFormat="1" ht="21.75">
      <c r="A1" s="3" t="s">
        <v>0</v>
      </c>
      <c r="B1" s="1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22"/>
      <c r="M1" s="22"/>
      <c r="N1" s="10"/>
    </row>
    <row r="2" spans="1:15" s="1" customFormat="1" ht="21.75">
      <c r="A2" s="10" t="s">
        <v>24</v>
      </c>
      <c r="B2" s="16">
        <v>44242</v>
      </c>
      <c r="C2" s="12">
        <v>7000</v>
      </c>
      <c r="D2" s="24">
        <v>0.19550000000000001</v>
      </c>
      <c r="E2" s="18">
        <v>0</v>
      </c>
      <c r="F2" s="14">
        <v>0</v>
      </c>
      <c r="G2" s="18">
        <v>0</v>
      </c>
      <c r="H2" s="11">
        <f>G2-E2</f>
        <v>0</v>
      </c>
      <c r="I2" s="15">
        <v>0</v>
      </c>
      <c r="J2" s="23">
        <f>C2*D2</f>
        <v>1368.5</v>
      </c>
      <c r="K2" s="11">
        <f>J2*0.9</f>
        <v>1231.6500000000001</v>
      </c>
      <c r="L2" s="77">
        <f>K2</f>
        <v>1231.6500000000001</v>
      </c>
      <c r="M2" s="21"/>
      <c r="N2" s="11"/>
    </row>
    <row r="3" spans="1:15" s="1" customFormat="1" ht="21.75">
      <c r="A3" s="10" t="s">
        <v>25</v>
      </c>
      <c r="B3" s="16">
        <v>44244</v>
      </c>
      <c r="C3" s="12">
        <v>10000</v>
      </c>
      <c r="D3" s="14">
        <v>11</v>
      </c>
      <c r="E3" s="20">
        <v>110243.64</v>
      </c>
      <c r="F3" s="14">
        <v>13.5</v>
      </c>
      <c r="G3" s="20">
        <v>134700.99</v>
      </c>
      <c r="H3" s="11">
        <f>G3-E3</f>
        <v>24457.349999999991</v>
      </c>
      <c r="I3" s="15">
        <f>H3/E3</f>
        <v>0.22184817192175432</v>
      </c>
      <c r="J3" s="11">
        <v>0</v>
      </c>
      <c r="K3" s="11">
        <f>H3</f>
        <v>24457.349999999991</v>
      </c>
      <c r="L3" s="21"/>
      <c r="M3" s="21"/>
      <c r="N3" s="10"/>
    </row>
    <row r="4" spans="1:15" s="1" customFormat="1" ht="21.75">
      <c r="A4" s="10" t="s">
        <v>26</v>
      </c>
      <c r="B4" s="16">
        <v>44230</v>
      </c>
      <c r="C4" s="12">
        <v>2600</v>
      </c>
      <c r="D4" s="14">
        <v>38.75</v>
      </c>
      <c r="E4" s="20">
        <v>100973.15</v>
      </c>
      <c r="F4" s="14">
        <v>46.75</v>
      </c>
      <c r="G4" s="20">
        <v>121280.78</v>
      </c>
      <c r="H4" s="11">
        <f>G4-E4</f>
        <v>20307.630000000005</v>
      </c>
      <c r="I4" s="15">
        <f>H4/E4</f>
        <v>0.20111910938700045</v>
      </c>
      <c r="J4" s="11">
        <v>0</v>
      </c>
      <c r="K4" s="11">
        <f>H4</f>
        <v>20307.630000000005</v>
      </c>
      <c r="L4" s="21"/>
      <c r="M4" s="21"/>
      <c r="N4" s="10"/>
    </row>
    <row r="5" spans="1:15" s="1" customFormat="1" ht="21.75">
      <c r="A5" s="10" t="s">
        <v>27</v>
      </c>
      <c r="B5" s="16">
        <v>44243</v>
      </c>
      <c r="C5" s="12">
        <v>700</v>
      </c>
      <c r="D5" s="14">
        <v>153</v>
      </c>
      <c r="E5" s="20">
        <v>107337.22</v>
      </c>
      <c r="F5" s="14">
        <v>162.5</v>
      </c>
      <c r="G5" s="20">
        <v>113498.06</v>
      </c>
      <c r="H5" s="11">
        <f>G5-E5</f>
        <v>6160.8399999999965</v>
      </c>
      <c r="I5" s="15">
        <f>H5/E5</f>
        <v>5.7397052019793289E-2</v>
      </c>
      <c r="J5" s="11">
        <v>0</v>
      </c>
      <c r="K5" s="11">
        <f>H5</f>
        <v>6160.8399999999965</v>
      </c>
      <c r="L5" s="21"/>
      <c r="M5" s="21"/>
      <c r="N5" s="10"/>
    </row>
    <row r="6" spans="1:15" s="1" customFormat="1" ht="21.75">
      <c r="A6" s="10" t="s">
        <v>28</v>
      </c>
      <c r="B6" s="16">
        <v>44242</v>
      </c>
      <c r="C6" s="12">
        <v>20000</v>
      </c>
      <c r="D6" s="14">
        <v>5</v>
      </c>
      <c r="E6" s="20">
        <v>100221.49</v>
      </c>
      <c r="F6" s="14">
        <v>5.25</v>
      </c>
      <c r="G6" s="20">
        <v>104767.44</v>
      </c>
      <c r="H6" s="11">
        <f>G6-E6</f>
        <v>4545.9499999999971</v>
      </c>
      <c r="I6" s="15">
        <f>H6/E6</f>
        <v>4.5359034274984306E-2</v>
      </c>
      <c r="J6" s="11">
        <v>0</v>
      </c>
      <c r="K6" s="11">
        <f>H6</f>
        <v>4545.9499999999971</v>
      </c>
      <c r="L6" s="21"/>
      <c r="M6" s="21"/>
      <c r="N6" s="10"/>
    </row>
    <row r="7" spans="1:15" s="1" customFormat="1" ht="21.75">
      <c r="A7" s="10" t="s">
        <v>16</v>
      </c>
      <c r="B7" s="16">
        <v>44242</v>
      </c>
      <c r="C7" s="12">
        <v>6000</v>
      </c>
      <c r="D7" s="14">
        <v>17.399999999999999</v>
      </c>
      <c r="E7" s="20">
        <v>104631.24</v>
      </c>
      <c r="F7" s="14">
        <v>21.5</v>
      </c>
      <c r="G7" s="20">
        <v>128714.28</v>
      </c>
      <c r="H7" s="11">
        <f>G7-E7</f>
        <v>24083.039999999994</v>
      </c>
      <c r="I7" s="15">
        <f>H7/E7</f>
        <v>0.23017064501959444</v>
      </c>
      <c r="J7" s="11">
        <v>0</v>
      </c>
      <c r="K7" s="11">
        <f>H7</f>
        <v>24083.039999999994</v>
      </c>
      <c r="L7" s="21"/>
      <c r="M7" s="21"/>
      <c r="N7" s="10"/>
    </row>
    <row r="8" spans="1:15" s="1" customFormat="1" ht="21.75">
      <c r="A8" s="10" t="s">
        <v>29</v>
      </c>
      <c r="B8" s="16">
        <v>44246</v>
      </c>
      <c r="C8" s="12">
        <v>2000</v>
      </c>
      <c r="D8" s="14">
        <v>30</v>
      </c>
      <c r="E8" s="20">
        <v>60132.89</v>
      </c>
      <c r="F8" s="14">
        <v>44.5</v>
      </c>
      <c r="G8" s="20">
        <v>88802.87</v>
      </c>
      <c r="H8" s="11">
        <f>G8-E8</f>
        <v>28669.979999999996</v>
      </c>
      <c r="I8" s="15">
        <f>H8/E8</f>
        <v>0.47677701836715308</v>
      </c>
      <c r="J8" s="11">
        <v>0</v>
      </c>
      <c r="K8" s="11">
        <f>H8</f>
        <v>28669.979999999996</v>
      </c>
      <c r="L8" s="21"/>
      <c r="M8" s="21"/>
      <c r="N8" s="10"/>
    </row>
    <row r="9" spans="1:15" s="1" customFormat="1" ht="21.75">
      <c r="A9" s="10" t="s">
        <v>29</v>
      </c>
      <c r="B9" s="16">
        <v>44249</v>
      </c>
      <c r="C9" s="12">
        <v>2000</v>
      </c>
      <c r="D9" s="14">
        <v>30</v>
      </c>
      <c r="E9" s="20">
        <v>60132.89</v>
      </c>
      <c r="F9" s="14">
        <v>45.5</v>
      </c>
      <c r="G9" s="20">
        <v>90798.44</v>
      </c>
      <c r="H9" s="11">
        <f>G9-E9</f>
        <v>30665.550000000003</v>
      </c>
      <c r="I9" s="15">
        <f>H9/E9</f>
        <v>0.50996301691137746</v>
      </c>
      <c r="J9" s="11">
        <v>0</v>
      </c>
      <c r="K9" s="11">
        <f>H9</f>
        <v>30665.550000000003</v>
      </c>
      <c r="L9" s="21"/>
      <c r="M9" s="21"/>
      <c r="N9" s="10"/>
    </row>
    <row r="10" spans="1:15" s="1" customFormat="1" ht="21.75">
      <c r="A10" s="10" t="s">
        <v>29</v>
      </c>
      <c r="B10" s="16">
        <v>44251</v>
      </c>
      <c r="C10" s="12">
        <v>2000</v>
      </c>
      <c r="D10" s="14">
        <v>30</v>
      </c>
      <c r="E10" s="20">
        <v>60132.89</v>
      </c>
      <c r="F10" s="14">
        <v>50.5</v>
      </c>
      <c r="G10" s="20">
        <v>100776.3</v>
      </c>
      <c r="H10" s="11">
        <f>G10-E10</f>
        <v>40643.410000000003</v>
      </c>
      <c r="I10" s="15">
        <f>H10/E10</f>
        <v>0.67589317593084253</v>
      </c>
      <c r="J10" s="11">
        <v>0</v>
      </c>
      <c r="K10" s="11">
        <f>H10</f>
        <v>40643.410000000003</v>
      </c>
      <c r="L10" s="21"/>
      <c r="M10" s="21"/>
      <c r="N10" s="10"/>
    </row>
    <row r="11" spans="1:15" s="1" customFormat="1" ht="21.75">
      <c r="A11" s="10" t="s">
        <v>30</v>
      </c>
      <c r="B11" s="16">
        <v>44228</v>
      </c>
      <c r="C11" s="12">
        <v>7000</v>
      </c>
      <c r="D11" s="14">
        <v>14.9</v>
      </c>
      <c r="E11" s="20">
        <v>104531.01</v>
      </c>
      <c r="F11" s="14">
        <v>15</v>
      </c>
      <c r="G11" s="20">
        <v>104767.44</v>
      </c>
      <c r="H11" s="11">
        <f>G11-E11</f>
        <v>236.43000000000757</v>
      </c>
      <c r="I11" s="15">
        <f>H11/E11</f>
        <v>2.2618168522432489E-3</v>
      </c>
      <c r="J11" s="11">
        <v>0</v>
      </c>
      <c r="K11" s="11">
        <f>H11</f>
        <v>236.43000000000757</v>
      </c>
      <c r="L11" s="21"/>
      <c r="M11" s="21"/>
      <c r="N11" s="10"/>
    </row>
    <row r="12" spans="1:15" s="1" customFormat="1" ht="21.75">
      <c r="A12" s="10" t="s">
        <v>31</v>
      </c>
      <c r="B12" s="16">
        <v>44235</v>
      </c>
      <c r="C12" s="12">
        <v>240000</v>
      </c>
      <c r="D12" s="14">
        <v>1.1000000000000001</v>
      </c>
      <c r="E12" s="20">
        <v>264584.73</v>
      </c>
      <c r="F12" s="14">
        <v>1.2</v>
      </c>
      <c r="G12" s="20">
        <v>287362.11</v>
      </c>
      <c r="H12" s="11">
        <f>G12-E12</f>
        <v>22777.380000000005</v>
      </c>
      <c r="I12" s="15">
        <f>H12/E12</f>
        <v>8.6087281000683621E-2</v>
      </c>
      <c r="J12" s="11">
        <v>0</v>
      </c>
      <c r="K12" s="11">
        <f>H12</f>
        <v>22777.380000000005</v>
      </c>
      <c r="L12" s="77">
        <f>SUM(K3:K12)</f>
        <v>202547.56</v>
      </c>
      <c r="M12" s="21"/>
      <c r="N12" s="11"/>
      <c r="O12" s="76"/>
    </row>
    <row r="13" spans="1:15">
      <c r="E13" s="11">
        <f>SUM(E2:E12)</f>
        <v>1072921.1499999999</v>
      </c>
      <c r="G13" s="11">
        <f>SUM(G2:G12)</f>
        <v>1275468.71</v>
      </c>
      <c r="H13" s="11">
        <f>SUM(H2:H12)</f>
        <v>202547.56</v>
      </c>
      <c r="I13" s="11" t="s">
        <v>32</v>
      </c>
      <c r="J13" s="11">
        <f>SUM(J2:J12)</f>
        <v>1368.5</v>
      </c>
      <c r="K13" s="75">
        <f>SUM(K2:K12)</f>
        <v>203779.21000000002</v>
      </c>
      <c r="L13" s="75">
        <f>L12+L2</f>
        <v>203779.21</v>
      </c>
      <c r="M13" s="11"/>
      <c r="N13" s="19"/>
    </row>
    <row r="14" spans="1:15" ht="15.6" customHeight="1">
      <c r="J14" s="11" t="s">
        <v>33</v>
      </c>
      <c r="K14" s="11">
        <v>56966.670000000013</v>
      </c>
    </row>
    <row r="15" spans="1:15">
      <c r="J15" s="11" t="s">
        <v>34</v>
      </c>
      <c r="K15" s="11">
        <f>SUM(K13:K14)</f>
        <v>260745.88000000003</v>
      </c>
      <c r="L15" s="11">
        <v>78290</v>
      </c>
      <c r="M15" s="11">
        <f>K15-L17</f>
        <v>138415.88000000003</v>
      </c>
    </row>
    <row r="16" spans="1:15">
      <c r="L16" s="11">
        <v>44040</v>
      </c>
      <c r="M16" s="11">
        <v>124691.97</v>
      </c>
    </row>
    <row r="17" spans="11:13">
      <c r="L17" s="11">
        <f>L15+L16</f>
        <v>122330</v>
      </c>
      <c r="M17" s="11">
        <f>M15+M16</f>
        <v>263107.85000000003</v>
      </c>
    </row>
    <row r="18" spans="11:13">
      <c r="K18" s="11"/>
    </row>
  </sheetData>
  <sheetProtection selectLockedCells="1" selectUnlockedCells="1"/>
  <sortState xmlns:xlrd2="http://schemas.microsoft.com/office/spreadsheetml/2017/richdata2" ref="A2:N12">
    <sortCondition descending="1" ref="J2:J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44"/>
  <sheetViews>
    <sheetView workbookViewId="0">
      <pane ySplit="1" topLeftCell="A2" activePane="bottomLeft" state="frozen"/>
      <selection pane="bottomLeft" activeCell="L10" sqref="L10"/>
    </sheetView>
  </sheetViews>
  <sheetFormatPr defaultColWidth="8.5703125" defaultRowHeight="12.75"/>
  <cols>
    <col min="1" max="1" width="10.140625" style="9" bestFit="1" customWidth="1"/>
    <col min="2" max="2" width="9.140625" style="16" bestFit="1" customWidth="1"/>
    <col min="3" max="3" width="8.42578125" style="12" customWidth="1"/>
    <col min="4" max="4" width="7.28515625" style="13" customWidth="1"/>
    <col min="5" max="5" width="12" style="11" bestFit="1" customWidth="1"/>
    <col min="6" max="6" width="7.28515625" style="14" customWidth="1"/>
    <col min="7" max="7" width="14.7109375" style="11" customWidth="1"/>
    <col min="8" max="8" width="12.85546875" style="11" customWidth="1"/>
    <col min="9" max="9" width="8.28515625" style="15" customWidth="1"/>
    <col min="10" max="10" width="12.42578125" style="11" customWidth="1"/>
    <col min="11" max="11" width="13" style="10" customWidth="1"/>
    <col min="12" max="12" width="12.42578125" style="11" customWidth="1"/>
    <col min="13" max="13" width="10.5703125" style="10" bestFit="1" customWidth="1"/>
    <col min="14" max="14" width="5.42578125" style="10" bestFit="1" customWidth="1"/>
    <col min="15" max="16384" width="8.5703125" style="10"/>
  </cols>
  <sheetData>
    <row r="1" spans="1:14" s="1" customFormat="1" ht="21.75">
      <c r="A1" s="3" t="s">
        <v>0</v>
      </c>
      <c r="B1" s="1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11"/>
      <c r="M1" s="10"/>
      <c r="N1" s="10"/>
    </row>
    <row r="2" spans="1:14" s="1" customFormat="1" ht="21.75">
      <c r="A2" s="10" t="s">
        <v>35</v>
      </c>
      <c r="B2" s="16">
        <v>44265</v>
      </c>
      <c r="C2" s="12">
        <v>18000</v>
      </c>
      <c r="D2" s="24">
        <v>0.20369999999999999</v>
      </c>
      <c r="E2" s="18">
        <v>0</v>
      </c>
      <c r="F2" s="14">
        <v>0</v>
      </c>
      <c r="G2" s="18">
        <v>0</v>
      </c>
      <c r="H2" s="11">
        <f>G2-E2</f>
        <v>0</v>
      </c>
      <c r="I2" s="15">
        <v>0</v>
      </c>
      <c r="J2" s="23">
        <f>C2*D2</f>
        <v>3666.6</v>
      </c>
      <c r="K2" s="79">
        <f>J2*0.9</f>
        <v>3299.94</v>
      </c>
      <c r="L2" s="21"/>
      <c r="M2" s="21"/>
      <c r="N2" s="10"/>
    </row>
    <row r="3" spans="1:14" s="1" customFormat="1" ht="21.75">
      <c r="A3" s="10" t="s">
        <v>36</v>
      </c>
      <c r="B3" s="16">
        <v>44266</v>
      </c>
      <c r="C3" s="12">
        <v>10000</v>
      </c>
      <c r="D3" s="24">
        <v>0.35</v>
      </c>
      <c r="E3" s="18">
        <v>0</v>
      </c>
      <c r="F3" s="14">
        <v>0</v>
      </c>
      <c r="G3" s="18">
        <v>0</v>
      </c>
      <c r="H3" s="11">
        <f>G3-E3</f>
        <v>0</v>
      </c>
      <c r="I3" s="15">
        <v>0</v>
      </c>
      <c r="J3" s="23">
        <f>C3*D3</f>
        <v>3500</v>
      </c>
      <c r="K3" s="79">
        <f>J3*0.9</f>
        <v>3150</v>
      </c>
      <c r="L3" s="21"/>
      <c r="M3" s="21"/>
      <c r="N3" s="10"/>
    </row>
    <row r="4" spans="1:14" s="1" customFormat="1" ht="21.75">
      <c r="A4" s="10" t="s">
        <v>37</v>
      </c>
      <c r="B4" s="16">
        <v>44267</v>
      </c>
      <c r="C4" s="12">
        <v>80000</v>
      </c>
      <c r="D4" s="24">
        <v>0.26100000000000001</v>
      </c>
      <c r="E4" s="18">
        <v>0</v>
      </c>
      <c r="F4" s="14">
        <v>0</v>
      </c>
      <c r="G4" s="18">
        <v>0</v>
      </c>
      <c r="H4" s="11">
        <f>G4-E4</f>
        <v>0</v>
      </c>
      <c r="I4" s="15">
        <v>0</v>
      </c>
      <c r="J4" s="23">
        <f>C4*D4</f>
        <v>20880</v>
      </c>
      <c r="K4" s="79">
        <f>J4</f>
        <v>20880</v>
      </c>
      <c r="L4" s="21"/>
      <c r="M4" s="21"/>
      <c r="N4" s="10"/>
    </row>
    <row r="5" spans="1:14" s="1" customFormat="1" ht="21.75">
      <c r="A5" s="10" t="s">
        <v>38</v>
      </c>
      <c r="B5" s="16">
        <v>44270</v>
      </c>
      <c r="C5" s="12">
        <v>130000</v>
      </c>
      <c r="D5" s="24">
        <v>0.25</v>
      </c>
      <c r="E5" s="18">
        <v>0</v>
      </c>
      <c r="F5" s="14">
        <v>0</v>
      </c>
      <c r="G5" s="18">
        <v>0</v>
      </c>
      <c r="H5" s="11">
        <f>G5-E5</f>
        <v>0</v>
      </c>
      <c r="I5" s="15">
        <v>0</v>
      </c>
      <c r="J5" s="23">
        <f>C5*D5</f>
        <v>32500</v>
      </c>
      <c r="K5" s="79">
        <f>J5</f>
        <v>32500</v>
      </c>
      <c r="L5" s="21"/>
      <c r="M5" s="21"/>
      <c r="N5" s="10"/>
    </row>
    <row r="6" spans="1:14" s="1" customFormat="1" ht="21.75">
      <c r="A6" s="10" t="s">
        <v>39</v>
      </c>
      <c r="B6" s="16">
        <v>44272</v>
      </c>
      <c r="C6" s="12">
        <v>10000</v>
      </c>
      <c r="D6" s="24">
        <v>0.18</v>
      </c>
      <c r="E6" s="18">
        <v>0</v>
      </c>
      <c r="F6" s="14">
        <v>0</v>
      </c>
      <c r="G6" s="18">
        <v>0</v>
      </c>
      <c r="H6" s="11">
        <f>G6-E6</f>
        <v>0</v>
      </c>
      <c r="I6" s="15">
        <v>0</v>
      </c>
      <c r="J6" s="23">
        <f>C6*D6</f>
        <v>1800</v>
      </c>
      <c r="K6" s="79">
        <f>J6*0.9</f>
        <v>1620</v>
      </c>
      <c r="L6" s="21"/>
      <c r="M6" s="21"/>
      <c r="N6" s="10"/>
    </row>
    <row r="7" spans="1:14" s="1" customFormat="1" ht="21.75">
      <c r="A7" s="10" t="s">
        <v>40</v>
      </c>
      <c r="B7" s="16">
        <v>44272</v>
      </c>
      <c r="C7" s="12">
        <v>10000</v>
      </c>
      <c r="D7" s="24">
        <v>0.2</v>
      </c>
      <c r="E7" s="18">
        <v>0</v>
      </c>
      <c r="F7" s="14">
        <v>0</v>
      </c>
      <c r="G7" s="18">
        <v>0</v>
      </c>
      <c r="H7" s="11">
        <f>G7-E7</f>
        <v>0</v>
      </c>
      <c r="I7" s="15">
        <v>0</v>
      </c>
      <c r="J7" s="23">
        <f>C7*D7</f>
        <v>2000</v>
      </c>
      <c r="K7" s="79">
        <f>J7</f>
        <v>2000</v>
      </c>
      <c r="L7" s="21"/>
      <c r="M7" s="21"/>
      <c r="N7" s="10"/>
    </row>
    <row r="8" spans="1:14" s="1" customFormat="1" ht="21.75">
      <c r="A8" s="10" t="s">
        <v>41</v>
      </c>
      <c r="B8" s="16">
        <v>44272</v>
      </c>
      <c r="C8" s="12">
        <v>12000</v>
      </c>
      <c r="D8" s="24">
        <v>0.43</v>
      </c>
      <c r="E8" s="18">
        <v>0</v>
      </c>
      <c r="F8" s="14">
        <v>0</v>
      </c>
      <c r="G8" s="18">
        <v>0</v>
      </c>
      <c r="H8" s="11">
        <f>G8-E8</f>
        <v>0</v>
      </c>
      <c r="I8" s="15">
        <v>0</v>
      </c>
      <c r="J8" s="23">
        <f>C8*D8</f>
        <v>5160</v>
      </c>
      <c r="K8" s="79">
        <f>J8*0.9</f>
        <v>4644</v>
      </c>
      <c r="L8" s="21"/>
      <c r="M8" s="21"/>
      <c r="N8" s="10"/>
    </row>
    <row r="9" spans="1:14" s="1" customFormat="1" ht="21.75">
      <c r="A9" s="10" t="s">
        <v>42</v>
      </c>
      <c r="B9" s="16">
        <v>44277</v>
      </c>
      <c r="C9" s="12">
        <v>10000</v>
      </c>
      <c r="D9" s="24">
        <v>0.1195</v>
      </c>
      <c r="E9" s="18">
        <v>0</v>
      </c>
      <c r="F9" s="14">
        <v>0</v>
      </c>
      <c r="G9" s="18">
        <v>0</v>
      </c>
      <c r="H9" s="11">
        <f>G9-E9</f>
        <v>0</v>
      </c>
      <c r="I9" s="15">
        <v>0</v>
      </c>
      <c r="J9" s="23">
        <f>C9*D9</f>
        <v>1195</v>
      </c>
      <c r="K9" s="79">
        <f>J9*0.9</f>
        <v>1075.5</v>
      </c>
      <c r="L9" s="21"/>
      <c r="M9" s="21"/>
      <c r="N9" s="10"/>
    </row>
    <row r="10" spans="1:14" s="1" customFormat="1" ht="21.75">
      <c r="A10" s="10" t="s">
        <v>43</v>
      </c>
      <c r="B10" s="16">
        <v>44285</v>
      </c>
      <c r="C10" s="12">
        <v>30000</v>
      </c>
      <c r="D10" s="24">
        <v>8.5999999999999993E-2</v>
      </c>
      <c r="E10" s="18">
        <v>0</v>
      </c>
      <c r="F10" s="14">
        <v>0</v>
      </c>
      <c r="G10" s="18">
        <v>0</v>
      </c>
      <c r="H10" s="11">
        <f>G10-E10</f>
        <v>0</v>
      </c>
      <c r="I10" s="15">
        <v>0</v>
      </c>
      <c r="J10" s="23">
        <f>C10*D10</f>
        <v>2580</v>
      </c>
      <c r="K10" s="79">
        <f>J10*0.9</f>
        <v>2322</v>
      </c>
      <c r="L10" s="93">
        <f>SUM(K2:K10)</f>
        <v>71491.44</v>
      </c>
      <c r="M10" s="21"/>
      <c r="N10" s="11"/>
    </row>
    <row r="11" spans="1:14" s="1" customFormat="1" ht="21.75">
      <c r="A11" s="10" t="s">
        <v>44</v>
      </c>
      <c r="B11" s="16">
        <v>44264</v>
      </c>
      <c r="C11" s="12">
        <v>3000</v>
      </c>
      <c r="D11" s="14">
        <v>23.4</v>
      </c>
      <c r="E11" s="20">
        <v>70355.48</v>
      </c>
      <c r="F11" s="14">
        <v>19.399999999999999</v>
      </c>
      <c r="G11" s="20">
        <v>58071.1</v>
      </c>
      <c r="H11" s="11">
        <f>G11-E11</f>
        <v>-12284.379999999997</v>
      </c>
      <c r="I11" s="15">
        <f>H11/E11</f>
        <v>-0.17460445156510904</v>
      </c>
      <c r="J11" s="11">
        <v>0</v>
      </c>
      <c r="K11" s="11">
        <f>H11</f>
        <v>-12284.379999999997</v>
      </c>
      <c r="L11" s="21"/>
      <c r="M11" s="21"/>
      <c r="N11" s="10"/>
    </row>
    <row r="12" spans="1:14" s="1" customFormat="1" ht="21.75">
      <c r="A12" s="10" t="s">
        <v>44</v>
      </c>
      <c r="B12" s="16">
        <v>44277</v>
      </c>
      <c r="C12" s="12">
        <v>3000</v>
      </c>
      <c r="D12" s="14">
        <v>23.4</v>
      </c>
      <c r="E12" s="20">
        <v>70355.48</v>
      </c>
      <c r="F12" s="14">
        <v>19.399999999999999</v>
      </c>
      <c r="G12" s="20">
        <v>58071.1</v>
      </c>
      <c r="H12" s="11">
        <f>G12-E12</f>
        <v>-12284.379999999997</v>
      </c>
      <c r="I12" s="15">
        <f>H12/E12</f>
        <v>-0.17460445156510904</v>
      </c>
      <c r="J12" s="11">
        <v>0</v>
      </c>
      <c r="K12" s="11">
        <f>H12</f>
        <v>-12284.379999999997</v>
      </c>
      <c r="L12" s="77">
        <f>K11+K12</f>
        <v>-24568.759999999995</v>
      </c>
      <c r="M12" s="21"/>
      <c r="N12" s="10"/>
    </row>
    <row r="13" spans="1:14" s="1" customFormat="1" ht="21.75">
      <c r="A13" s="10" t="s">
        <v>25</v>
      </c>
      <c r="B13" s="16">
        <v>44278</v>
      </c>
      <c r="C13" s="12">
        <v>1000</v>
      </c>
      <c r="D13" s="14">
        <v>11</v>
      </c>
      <c r="E13" s="20">
        <v>11024.36</v>
      </c>
      <c r="F13" s="14">
        <v>20.3</v>
      </c>
      <c r="G13" s="20">
        <v>20255.04</v>
      </c>
      <c r="H13" s="11">
        <f>G13-E13</f>
        <v>9230.68</v>
      </c>
      <c r="I13" s="15">
        <f>H13/E13</f>
        <v>0.83729849170382675</v>
      </c>
      <c r="J13" s="11">
        <v>0</v>
      </c>
      <c r="K13" s="11">
        <f>H13</f>
        <v>9230.68</v>
      </c>
      <c r="L13" s="21"/>
      <c r="M13" s="21"/>
      <c r="N13" s="10"/>
    </row>
    <row r="14" spans="1:14" s="1" customFormat="1" ht="21.75">
      <c r="A14" s="10" t="s">
        <v>25</v>
      </c>
      <c r="B14" s="16">
        <v>44279</v>
      </c>
      <c r="C14" s="12">
        <v>1000</v>
      </c>
      <c r="D14" s="14">
        <v>11</v>
      </c>
      <c r="E14" s="20">
        <v>11024.36</v>
      </c>
      <c r="F14" s="14">
        <v>21.6</v>
      </c>
      <c r="G14" s="20">
        <v>21552.16</v>
      </c>
      <c r="H14" s="11">
        <f>G14-E14</f>
        <v>10527.8</v>
      </c>
      <c r="I14" s="15">
        <f>H14/E14</f>
        <v>0.95495792953060299</v>
      </c>
      <c r="J14" s="11">
        <v>0</v>
      </c>
      <c r="K14" s="11">
        <f>H14</f>
        <v>10527.8</v>
      </c>
      <c r="L14" s="21"/>
      <c r="M14" s="21"/>
      <c r="N14" s="10"/>
    </row>
    <row r="15" spans="1:14" s="1" customFormat="1" ht="21.75">
      <c r="A15" s="10" t="s">
        <v>25</v>
      </c>
      <c r="B15" s="16">
        <v>44280</v>
      </c>
      <c r="C15" s="12">
        <v>1000</v>
      </c>
      <c r="D15" s="14">
        <v>11</v>
      </c>
      <c r="E15" s="20">
        <v>11024.36</v>
      </c>
      <c r="F15" s="14">
        <v>22.8</v>
      </c>
      <c r="G15" s="20">
        <v>22749.5</v>
      </c>
      <c r="H15" s="11">
        <f>G15-E15</f>
        <v>11725.14</v>
      </c>
      <c r="I15" s="15">
        <f>H15/E15</f>
        <v>1.0635665018196065</v>
      </c>
      <c r="J15" s="11">
        <v>0</v>
      </c>
      <c r="K15" s="11">
        <f>H15</f>
        <v>11725.14</v>
      </c>
      <c r="L15" s="77">
        <f>SUM(K13:K15)</f>
        <v>31483.62</v>
      </c>
      <c r="M15" s="21"/>
      <c r="N15" s="10"/>
    </row>
    <row r="16" spans="1:14" s="1" customFormat="1" ht="21.75">
      <c r="A16" s="10" t="s">
        <v>45</v>
      </c>
      <c r="B16" s="16">
        <v>44266</v>
      </c>
      <c r="C16" s="12">
        <v>4000</v>
      </c>
      <c r="D16" s="14">
        <v>32</v>
      </c>
      <c r="E16" s="20">
        <v>128283.51</v>
      </c>
      <c r="F16" s="14">
        <v>30</v>
      </c>
      <c r="G16" s="20">
        <v>119734.21</v>
      </c>
      <c r="H16" s="11">
        <f>G16-E16</f>
        <v>-8549.2999999999884</v>
      </c>
      <c r="I16" s="15">
        <f>H16/E16</f>
        <v>-6.6643795449625509E-2</v>
      </c>
      <c r="J16" s="11">
        <v>0</v>
      </c>
      <c r="K16" s="11">
        <f>H16</f>
        <v>-8549.2999999999884</v>
      </c>
      <c r="L16" s="21"/>
      <c r="M16" s="21"/>
      <c r="N16" s="10"/>
    </row>
    <row r="17" spans="1:14" s="1" customFormat="1" ht="21.75">
      <c r="A17" s="10" t="s">
        <v>45</v>
      </c>
      <c r="B17" s="16">
        <v>44267</v>
      </c>
      <c r="C17" s="12">
        <v>4000</v>
      </c>
      <c r="D17" s="14">
        <v>32</v>
      </c>
      <c r="E17" s="20">
        <v>128283.51</v>
      </c>
      <c r="F17" s="14">
        <v>30.5</v>
      </c>
      <c r="G17" s="20">
        <v>121729.78</v>
      </c>
      <c r="H17" s="11">
        <f>G17-E17</f>
        <v>-6553.7299999999959</v>
      </c>
      <c r="I17" s="15">
        <f>H17/E17</f>
        <v>-5.1087860006325023E-2</v>
      </c>
      <c r="J17" s="11">
        <v>0</v>
      </c>
      <c r="K17" s="11">
        <f>H17</f>
        <v>-6553.7299999999959</v>
      </c>
      <c r="L17" s="21"/>
      <c r="M17" s="21"/>
      <c r="N17" s="10"/>
    </row>
    <row r="18" spans="1:14" s="1" customFormat="1" ht="21.75">
      <c r="A18" s="10" t="s">
        <v>45</v>
      </c>
      <c r="B18" s="16">
        <v>44272</v>
      </c>
      <c r="C18" s="12">
        <v>4000</v>
      </c>
      <c r="D18" s="14">
        <v>32</v>
      </c>
      <c r="E18" s="20">
        <v>128283.51</v>
      </c>
      <c r="F18" s="14">
        <v>30.5</v>
      </c>
      <c r="G18" s="20">
        <v>121729.78</v>
      </c>
      <c r="H18" s="11">
        <f>G18-E18</f>
        <v>-6553.7299999999959</v>
      </c>
      <c r="I18" s="15">
        <f>H18/E18</f>
        <v>-5.1087860006325023E-2</v>
      </c>
      <c r="J18" s="11">
        <v>0</v>
      </c>
      <c r="K18" s="11">
        <f>H18</f>
        <v>-6553.7299999999959</v>
      </c>
      <c r="L18" s="77">
        <f>SUM(K16:K18)</f>
        <v>-21656.75999999998</v>
      </c>
      <c r="M18" s="21"/>
      <c r="N18" s="11"/>
    </row>
    <row r="19" spans="1:14" s="1" customFormat="1" ht="21.75">
      <c r="A19" s="10" t="s">
        <v>46</v>
      </c>
      <c r="B19" s="16">
        <v>44263</v>
      </c>
      <c r="C19" s="12">
        <v>10000</v>
      </c>
      <c r="D19" s="13">
        <v>10.199999999999999</v>
      </c>
      <c r="E19" s="20">
        <v>102225.92</v>
      </c>
      <c r="F19" s="14">
        <v>10.4</v>
      </c>
      <c r="G19" s="20">
        <v>103769.65</v>
      </c>
      <c r="H19" s="11">
        <f>G19-E19</f>
        <v>1543.7299999999959</v>
      </c>
      <c r="I19" s="15">
        <f>H19/E19</f>
        <v>1.5101160253681219E-2</v>
      </c>
      <c r="J19" s="11">
        <v>0</v>
      </c>
      <c r="K19" s="79">
        <f>H19</f>
        <v>1543.7299999999959</v>
      </c>
      <c r="L19" s="10"/>
      <c r="M19" s="10"/>
      <c r="N19" s="10"/>
    </row>
    <row r="20" spans="1:14" s="1" customFormat="1" ht="21.75">
      <c r="A20" s="10" t="s">
        <v>47</v>
      </c>
      <c r="B20" s="16">
        <v>44258</v>
      </c>
      <c r="C20" s="12">
        <v>10000</v>
      </c>
      <c r="D20" s="13">
        <v>8.9</v>
      </c>
      <c r="E20" s="20">
        <v>89197.13</v>
      </c>
      <c r="F20" s="14">
        <v>8.9499999999999993</v>
      </c>
      <c r="G20" s="20">
        <v>89301.759999999995</v>
      </c>
      <c r="H20" s="11">
        <f>G20-E20</f>
        <v>104.6299999999901</v>
      </c>
      <c r="I20" s="15">
        <f>H20/E20</f>
        <v>1.1730198045608654E-3</v>
      </c>
      <c r="J20" s="11">
        <v>0</v>
      </c>
      <c r="K20" s="79">
        <f>H20</f>
        <v>104.6299999999901</v>
      </c>
      <c r="L20" s="10"/>
      <c r="M20" s="10"/>
      <c r="N20" s="10"/>
    </row>
    <row r="21" spans="1:14" s="1" customFormat="1" ht="21.75">
      <c r="A21" s="10" t="s">
        <v>48</v>
      </c>
      <c r="B21" s="16">
        <v>44263</v>
      </c>
      <c r="C21" s="12">
        <v>6000</v>
      </c>
      <c r="D21" s="13">
        <v>10.3</v>
      </c>
      <c r="E21" s="20">
        <v>61936.89</v>
      </c>
      <c r="F21" s="14">
        <v>8</v>
      </c>
      <c r="G21" s="20">
        <v>47893.68</v>
      </c>
      <c r="H21" s="11">
        <f>G21-E21</f>
        <v>-14043.21</v>
      </c>
      <c r="I21" s="15">
        <f>H21/E21</f>
        <v>-0.22673418055055716</v>
      </c>
      <c r="J21" s="11">
        <v>0</v>
      </c>
      <c r="K21" s="11">
        <f>H21</f>
        <v>-14043.21</v>
      </c>
      <c r="L21" s="10"/>
      <c r="M21" s="10"/>
      <c r="N21" s="10"/>
    </row>
    <row r="22" spans="1:14" s="1" customFormat="1" ht="21.75">
      <c r="A22" s="10" t="s">
        <v>48</v>
      </c>
      <c r="B22" s="16">
        <v>44270</v>
      </c>
      <c r="C22" s="12">
        <v>6000</v>
      </c>
      <c r="D22" s="13">
        <v>10.3</v>
      </c>
      <c r="E22" s="20">
        <v>61936.89</v>
      </c>
      <c r="F22" s="14">
        <v>8.3000000000000007</v>
      </c>
      <c r="G22" s="20">
        <v>49689.69</v>
      </c>
      <c r="H22" s="11">
        <f>G22-E22</f>
        <v>-12247.199999999997</v>
      </c>
      <c r="I22" s="15">
        <f>H22/E22</f>
        <v>-0.19773676075760338</v>
      </c>
      <c r="J22" s="11">
        <v>0</v>
      </c>
      <c r="K22" s="11">
        <f>H22</f>
        <v>-12247.199999999997</v>
      </c>
      <c r="L22" s="10"/>
      <c r="M22" s="10"/>
      <c r="N22" s="10"/>
    </row>
    <row r="23" spans="1:14" s="1" customFormat="1" ht="21.75">
      <c r="A23" s="10" t="s">
        <v>48</v>
      </c>
      <c r="B23" s="16">
        <v>44271</v>
      </c>
      <c r="C23" s="12">
        <v>6000</v>
      </c>
      <c r="D23" s="13">
        <v>10.3</v>
      </c>
      <c r="E23" s="20">
        <v>61936.89</v>
      </c>
      <c r="F23" s="14">
        <v>8.65</v>
      </c>
      <c r="G23" s="20">
        <v>51785.05</v>
      </c>
      <c r="H23" s="11">
        <f>G23-E23</f>
        <v>-10151.839999999997</v>
      </c>
      <c r="I23" s="15">
        <f>H23/E23</f>
        <v>-0.16390619548382226</v>
      </c>
      <c r="J23" s="11">
        <v>0</v>
      </c>
      <c r="K23" s="11">
        <f>H23</f>
        <v>-10151.839999999997</v>
      </c>
      <c r="L23" s="10"/>
      <c r="M23" s="10"/>
      <c r="N23" s="10"/>
    </row>
    <row r="24" spans="1:14" s="1" customFormat="1" ht="21.75">
      <c r="A24" s="10" t="s">
        <v>48</v>
      </c>
      <c r="B24" s="16">
        <v>44272</v>
      </c>
      <c r="C24" s="12">
        <v>6000</v>
      </c>
      <c r="D24" s="13">
        <v>10.3</v>
      </c>
      <c r="E24" s="20">
        <v>61936.89</v>
      </c>
      <c r="F24" s="14">
        <v>8.8000000000000007</v>
      </c>
      <c r="G24" s="20">
        <v>52683.05</v>
      </c>
      <c r="H24" s="11">
        <f>G24-E24</f>
        <v>-9253.8399999999965</v>
      </c>
      <c r="I24" s="15">
        <f>H24/E24</f>
        <v>-0.1494075663146793</v>
      </c>
      <c r="J24" s="11">
        <v>0</v>
      </c>
      <c r="K24" s="11">
        <f>H24</f>
        <v>-9253.8399999999965</v>
      </c>
      <c r="L24" s="79">
        <f>SUM(K21:K24)</f>
        <v>-45696.089999999989</v>
      </c>
      <c r="M24" s="10"/>
      <c r="N24" s="10"/>
    </row>
    <row r="25" spans="1:14" s="1" customFormat="1" ht="21.75">
      <c r="A25" s="10" t="s">
        <v>49</v>
      </c>
      <c r="B25" s="16">
        <v>44265</v>
      </c>
      <c r="C25" s="12">
        <v>18000</v>
      </c>
      <c r="D25" s="13">
        <v>11</v>
      </c>
      <c r="E25" s="20">
        <v>198438.55</v>
      </c>
      <c r="F25" s="14">
        <v>11.1</v>
      </c>
      <c r="G25" s="20">
        <v>199357.46</v>
      </c>
      <c r="H25" s="11">
        <f>G25-E25</f>
        <v>918.91000000000349</v>
      </c>
      <c r="I25" s="15">
        <f>H25/E25</f>
        <v>4.6307030564373885E-3</v>
      </c>
      <c r="J25" s="11">
        <v>0</v>
      </c>
      <c r="K25" s="79">
        <f>H25</f>
        <v>918.91000000000349</v>
      </c>
      <c r="L25" s="10"/>
      <c r="M25" s="10"/>
      <c r="N25" s="10"/>
    </row>
    <row r="26" spans="1:14" s="1" customFormat="1" ht="21.75">
      <c r="A26" s="10" t="s">
        <v>50</v>
      </c>
      <c r="B26" s="16">
        <v>44285</v>
      </c>
      <c r="C26" s="12">
        <v>3000</v>
      </c>
      <c r="D26" s="14">
        <v>10.4</v>
      </c>
      <c r="E26" s="20">
        <v>31269.1</v>
      </c>
      <c r="F26" s="14">
        <v>8.75</v>
      </c>
      <c r="G26" s="20">
        <v>26191.86</v>
      </c>
      <c r="H26" s="11">
        <f>G26-E26</f>
        <v>-5077.239999999998</v>
      </c>
      <c r="I26" s="15">
        <f>H26/E26</f>
        <v>-0.16237243796591516</v>
      </c>
      <c r="J26" s="11">
        <v>0</v>
      </c>
      <c r="K26" s="79">
        <f>H26</f>
        <v>-5077.239999999998</v>
      </c>
      <c r="L26" s="21"/>
      <c r="M26" s="21"/>
      <c r="N26" s="10"/>
    </row>
    <row r="27" spans="1:14" s="1" customFormat="1" ht="21.75">
      <c r="A27" s="10" t="s">
        <v>51</v>
      </c>
      <c r="B27" s="16">
        <v>44258</v>
      </c>
      <c r="C27" s="12">
        <v>10000</v>
      </c>
      <c r="D27" s="13">
        <v>8.9</v>
      </c>
      <c r="E27" s="20">
        <v>106234.78</v>
      </c>
      <c r="F27" s="14">
        <v>8.9499999999999993</v>
      </c>
      <c r="G27" s="20">
        <v>106763.01</v>
      </c>
      <c r="H27" s="11">
        <f>G27-E27</f>
        <v>528.22999999999593</v>
      </c>
      <c r="I27" s="15">
        <f>H27/E27</f>
        <v>4.9722887363252968E-3</v>
      </c>
      <c r="J27" s="11">
        <v>0</v>
      </c>
      <c r="K27" s="79">
        <f>H27</f>
        <v>528.22999999999593</v>
      </c>
      <c r="L27" s="10"/>
      <c r="M27" s="10"/>
      <c r="N27" s="10"/>
    </row>
    <row r="28" spans="1:14" s="1" customFormat="1" ht="21.75">
      <c r="A28" s="10" t="s">
        <v>52</v>
      </c>
      <c r="B28" s="16">
        <v>44265</v>
      </c>
      <c r="C28" s="12">
        <v>3000</v>
      </c>
      <c r="D28" s="14">
        <v>7.2</v>
      </c>
      <c r="E28" s="20">
        <v>21647.84</v>
      </c>
      <c r="F28" s="14">
        <v>7.7</v>
      </c>
      <c r="G28" s="20">
        <v>23048.83</v>
      </c>
      <c r="H28" s="11">
        <f>G28-E28</f>
        <v>1400.9900000000016</v>
      </c>
      <c r="I28" s="15">
        <f>H28/E28</f>
        <v>6.4717311288331844E-2</v>
      </c>
      <c r="J28" s="11">
        <v>0</v>
      </c>
      <c r="K28" s="11">
        <f>H28</f>
        <v>1400.9900000000016</v>
      </c>
      <c r="L28" s="21"/>
      <c r="M28" s="21"/>
      <c r="N28" s="10"/>
    </row>
    <row r="29" spans="1:14" s="1" customFormat="1" ht="21.75">
      <c r="A29" s="10" t="s">
        <v>52</v>
      </c>
      <c r="B29" s="16">
        <v>44266</v>
      </c>
      <c r="C29" s="12">
        <v>3000</v>
      </c>
      <c r="D29" s="14">
        <v>9.4</v>
      </c>
      <c r="E29" s="20">
        <v>28262.46</v>
      </c>
      <c r="F29" s="14">
        <v>8</v>
      </c>
      <c r="G29" s="20">
        <v>23946.84</v>
      </c>
      <c r="H29" s="11">
        <f>G29-E29</f>
        <v>-4315.619999999999</v>
      </c>
      <c r="I29" s="15">
        <f>H29/E29</f>
        <v>-0.15269796047477818</v>
      </c>
      <c r="J29" s="11">
        <v>0</v>
      </c>
      <c r="K29" s="11">
        <f>H29</f>
        <v>-4315.619999999999</v>
      </c>
      <c r="L29" s="21"/>
      <c r="M29" s="21"/>
      <c r="N29" s="10"/>
    </row>
    <row r="30" spans="1:14" s="1" customFormat="1" ht="21.75">
      <c r="A30" s="10" t="s">
        <v>52</v>
      </c>
      <c r="B30" s="16">
        <v>44280</v>
      </c>
      <c r="C30" s="12">
        <v>3000</v>
      </c>
      <c r="D30" s="14">
        <v>8.35</v>
      </c>
      <c r="E30" s="20">
        <v>25105.48</v>
      </c>
      <c r="F30" s="14">
        <v>8.75</v>
      </c>
      <c r="G30" s="20">
        <v>26191.86</v>
      </c>
      <c r="H30" s="11">
        <f>G30-E30</f>
        <v>1086.380000000001</v>
      </c>
      <c r="I30" s="15">
        <f>H30/E30</f>
        <v>4.3272624144210785E-2</v>
      </c>
      <c r="J30" s="11">
        <v>0</v>
      </c>
      <c r="K30" s="11">
        <f>H30</f>
        <v>1086.380000000001</v>
      </c>
      <c r="L30" s="77">
        <f>SUM(K28:K30)</f>
        <v>-1828.2499999999964</v>
      </c>
      <c r="M30" s="21"/>
      <c r="N30" s="10"/>
    </row>
    <row r="31" spans="1:14" s="1" customFormat="1" ht="21.75">
      <c r="A31" s="10" t="s">
        <v>53</v>
      </c>
      <c r="B31" s="16">
        <v>44257</v>
      </c>
      <c r="C31" s="12">
        <v>6000</v>
      </c>
      <c r="D31" s="13">
        <v>16.3</v>
      </c>
      <c r="E31" s="20">
        <v>98016.62</v>
      </c>
      <c r="F31" s="14">
        <v>19.2</v>
      </c>
      <c r="G31" s="20">
        <v>114944.85</v>
      </c>
      <c r="H31" s="11">
        <f>G31-E31</f>
        <v>16928.23000000001</v>
      </c>
      <c r="I31" s="15">
        <f>H31/E31</f>
        <v>0.17270775099161767</v>
      </c>
      <c r="J31" s="11">
        <v>0</v>
      </c>
      <c r="K31" s="11">
        <f>H31</f>
        <v>16928.23000000001</v>
      </c>
      <c r="L31" s="10"/>
      <c r="M31" s="10"/>
      <c r="N31" s="10"/>
    </row>
    <row r="32" spans="1:14" s="1" customFormat="1" ht="21.75">
      <c r="A32" s="10" t="s">
        <v>53</v>
      </c>
      <c r="B32" s="16">
        <v>44257</v>
      </c>
      <c r="C32" s="12">
        <v>6000</v>
      </c>
      <c r="D32" s="13">
        <v>16.3</v>
      </c>
      <c r="E32" s="20">
        <v>98016.62</v>
      </c>
      <c r="F32" s="14">
        <v>19.899999999999999</v>
      </c>
      <c r="G32" s="20">
        <v>119135.54</v>
      </c>
      <c r="H32" s="11">
        <f>G32-E32</f>
        <v>21118.92</v>
      </c>
      <c r="I32" s="15">
        <f>H32/E32</f>
        <v>0.21546264296810072</v>
      </c>
      <c r="J32" s="11">
        <v>0</v>
      </c>
      <c r="K32" s="11">
        <f>H32</f>
        <v>21118.92</v>
      </c>
      <c r="L32" s="79">
        <f>SUM(K31:K32)</f>
        <v>38047.150000000009</v>
      </c>
      <c r="M32" s="10"/>
      <c r="N32" s="10"/>
    </row>
    <row r="33" spans="1:15" s="1" customFormat="1" ht="21.75">
      <c r="A33" s="10" t="s">
        <v>28</v>
      </c>
      <c r="B33" s="16">
        <v>44264</v>
      </c>
      <c r="C33" s="12">
        <v>20000</v>
      </c>
      <c r="D33" s="14">
        <v>5.2</v>
      </c>
      <c r="E33" s="20">
        <v>104230.35</v>
      </c>
      <c r="F33" s="14">
        <v>5.45</v>
      </c>
      <c r="G33" s="20">
        <v>108758.58</v>
      </c>
      <c r="H33" s="11">
        <f>G33-E33</f>
        <v>4528.2299999999959</v>
      </c>
      <c r="I33" s="15">
        <f>H33/E33</f>
        <v>4.3444447802391491E-2</v>
      </c>
      <c r="J33" s="11">
        <v>0</v>
      </c>
      <c r="K33" s="79">
        <f>H33</f>
        <v>4528.2299999999959</v>
      </c>
      <c r="L33" s="21"/>
      <c r="M33" s="21"/>
      <c r="N33" s="10"/>
    </row>
    <row r="34" spans="1:15" s="1" customFormat="1" ht="21.75">
      <c r="A34" s="10" t="s">
        <v>54</v>
      </c>
      <c r="B34" s="16">
        <v>44266</v>
      </c>
      <c r="C34" s="12">
        <v>200</v>
      </c>
      <c r="D34" s="14">
        <v>22.1</v>
      </c>
      <c r="E34" s="20">
        <v>4429.79</v>
      </c>
      <c r="F34" s="14">
        <v>23</v>
      </c>
      <c r="G34" s="20">
        <v>4589.8100000000004</v>
      </c>
      <c r="H34" s="11">
        <f>G34-E34</f>
        <v>160.02000000000044</v>
      </c>
      <c r="I34" s="15">
        <f>H34/E34</f>
        <v>3.6123608568352096E-2</v>
      </c>
      <c r="J34" s="11">
        <v>0</v>
      </c>
      <c r="K34" s="11">
        <f>H34</f>
        <v>160.02000000000044</v>
      </c>
      <c r="L34" s="21"/>
      <c r="M34" s="21"/>
      <c r="N34" s="10"/>
      <c r="O34"/>
    </row>
    <row r="35" spans="1:15" s="1" customFormat="1" ht="21.75">
      <c r="A35" s="10" t="s">
        <v>54</v>
      </c>
      <c r="B35" s="16">
        <v>44267</v>
      </c>
      <c r="C35" s="12">
        <v>200</v>
      </c>
      <c r="D35" s="14">
        <v>22.1</v>
      </c>
      <c r="E35" s="20">
        <v>4429.79</v>
      </c>
      <c r="F35" s="14">
        <v>23</v>
      </c>
      <c r="G35" s="20">
        <v>4589.8100000000004</v>
      </c>
      <c r="H35" s="11">
        <f>G35-E35</f>
        <v>160.02000000000044</v>
      </c>
      <c r="I35" s="15">
        <f>H35/E35</f>
        <v>3.6123608568352096E-2</v>
      </c>
      <c r="J35" s="11">
        <v>0</v>
      </c>
      <c r="K35" s="11">
        <f>H35</f>
        <v>160.02000000000044</v>
      </c>
      <c r="L35" s="21"/>
      <c r="M35" s="21"/>
      <c r="N35" s="10"/>
      <c r="O35"/>
    </row>
    <row r="36" spans="1:15" s="1" customFormat="1" ht="21.75">
      <c r="A36" s="10" t="s">
        <v>54</v>
      </c>
      <c r="B36" s="16">
        <v>44270</v>
      </c>
      <c r="C36" s="12">
        <v>500</v>
      </c>
      <c r="D36" s="14">
        <v>22.1</v>
      </c>
      <c r="E36" s="20">
        <v>11074.47</v>
      </c>
      <c r="F36" s="14">
        <v>23</v>
      </c>
      <c r="G36" s="20">
        <v>11474.52</v>
      </c>
      <c r="H36" s="11">
        <f>G36-E36</f>
        <v>400.05000000000109</v>
      </c>
      <c r="I36" s="15">
        <f>H36/E36</f>
        <v>3.612362487775949E-2</v>
      </c>
      <c r="J36" s="11">
        <v>0</v>
      </c>
      <c r="K36" s="11">
        <f>H36</f>
        <v>400.05000000000109</v>
      </c>
      <c r="L36" s="77">
        <f>SUM(K34:K36)</f>
        <v>720.09000000000196</v>
      </c>
      <c r="M36" s="21"/>
      <c r="N36" s="10"/>
    </row>
    <row r="37" spans="1:15" s="1" customFormat="1" ht="21.75">
      <c r="A37" s="10" t="s">
        <v>55</v>
      </c>
      <c r="B37" s="16">
        <v>44277</v>
      </c>
      <c r="C37" s="12">
        <v>6000</v>
      </c>
      <c r="D37" s="14">
        <v>17.8</v>
      </c>
      <c r="E37" s="20">
        <v>107036.56</v>
      </c>
      <c r="F37" s="14">
        <v>18</v>
      </c>
      <c r="G37" s="20">
        <v>107760.79</v>
      </c>
      <c r="H37" s="11">
        <f>G37-E37</f>
        <v>724.22999999999593</v>
      </c>
      <c r="I37" s="15">
        <f>H37/E37</f>
        <v>6.7661927849698824E-3</v>
      </c>
      <c r="J37" s="11">
        <v>0</v>
      </c>
      <c r="K37" s="79">
        <f>H37</f>
        <v>724.22999999999593</v>
      </c>
      <c r="L37" s="21"/>
      <c r="M37" s="21"/>
      <c r="N37" s="10"/>
    </row>
    <row r="38" spans="1:15" s="1" customFormat="1" ht="21.75">
      <c r="A38" s="10" t="s">
        <v>56</v>
      </c>
      <c r="B38" s="16">
        <v>44259</v>
      </c>
      <c r="C38" s="12">
        <v>10000</v>
      </c>
      <c r="D38" s="13">
        <v>11.4</v>
      </c>
      <c r="E38" s="20">
        <v>114252.5</v>
      </c>
      <c r="F38" s="14">
        <v>11.5</v>
      </c>
      <c r="G38" s="20">
        <v>114745.29</v>
      </c>
      <c r="H38" s="11">
        <f>G38-E38</f>
        <v>492.7899999999936</v>
      </c>
      <c r="I38" s="15">
        <f>H38/E38</f>
        <v>4.3131660138727261E-3</v>
      </c>
      <c r="J38" s="11">
        <v>0</v>
      </c>
      <c r="K38" s="79">
        <f>H38</f>
        <v>492.7899999999936</v>
      </c>
      <c r="L38" s="79">
        <f>SUM(K11:K38)</f>
        <v>-19735.489999999969</v>
      </c>
      <c r="M38" s="10"/>
      <c r="N38" s="11"/>
      <c r="O38" s="76"/>
    </row>
    <row r="39" spans="1:15" ht="19.5" customHeight="1">
      <c r="E39" s="11">
        <f>SUM(E2:E38)</f>
        <v>1950250.0900000005</v>
      </c>
      <c r="G39" s="11">
        <f>SUM(G2:G38)</f>
        <v>1930514.600000001</v>
      </c>
      <c r="H39" s="11">
        <f>SUM(H2:H38)</f>
        <v>-19735.489999999969</v>
      </c>
      <c r="I39" s="11" t="s">
        <v>32</v>
      </c>
      <c r="J39" s="11">
        <f>SUM(J2:J38)</f>
        <v>73281.600000000006</v>
      </c>
      <c r="K39" s="75">
        <f>SUM(K2:K38)</f>
        <v>51755.950000000026</v>
      </c>
      <c r="L39" s="75">
        <f>L38+L10</f>
        <v>51755.950000000033</v>
      </c>
    </row>
    <row r="40" spans="1:15" ht="15.6" customHeight="1">
      <c r="J40" s="11" t="s">
        <v>33</v>
      </c>
      <c r="K40" s="11">
        <v>260745.88000000003</v>
      </c>
    </row>
    <row r="41" spans="1:15">
      <c r="J41" s="11" t="s">
        <v>34</v>
      </c>
      <c r="K41" s="11">
        <f>SUM(K39:K40)</f>
        <v>312501.83000000007</v>
      </c>
      <c r="L41" s="11">
        <v>122330</v>
      </c>
      <c r="M41" s="11">
        <f>K41-L43</f>
        <v>130241.83000000007</v>
      </c>
    </row>
    <row r="42" spans="1:15">
      <c r="L42" s="11">
        <v>59930</v>
      </c>
      <c r="M42" s="11">
        <v>124691.97</v>
      </c>
    </row>
    <row r="43" spans="1:15">
      <c r="L43" s="11">
        <f>L41+L42</f>
        <v>182260</v>
      </c>
      <c r="M43" s="11">
        <f>M41+M42</f>
        <v>254933.80000000008</v>
      </c>
    </row>
    <row r="44" spans="1:15">
      <c r="K44" s="11"/>
    </row>
  </sheetData>
  <sheetProtection selectLockedCells="1" selectUnlockedCells="1"/>
  <sortState xmlns:xlrd2="http://schemas.microsoft.com/office/spreadsheetml/2017/richdata2" ref="A1:K10">
    <sortCondition ref="B2:B10"/>
    <sortCondition ref="A2:A10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3"/>
  <sheetViews>
    <sheetView workbookViewId="0">
      <pane ySplit="1" topLeftCell="A2" activePane="bottomLeft" state="frozen"/>
      <selection pane="bottomLeft" activeCell="L13" sqref="L13"/>
    </sheetView>
  </sheetViews>
  <sheetFormatPr defaultColWidth="8.5703125" defaultRowHeight="12.75"/>
  <cols>
    <col min="1" max="1" width="10.85546875" style="9" bestFit="1" customWidth="1"/>
    <col min="2" max="2" width="9.140625" style="16" bestFit="1" customWidth="1"/>
    <col min="3" max="3" width="7.140625" style="12" bestFit="1" customWidth="1"/>
    <col min="4" max="4" width="7.28515625" style="13" customWidth="1"/>
    <col min="5" max="5" width="12" style="11" bestFit="1" customWidth="1"/>
    <col min="6" max="6" width="7.28515625" style="14" customWidth="1"/>
    <col min="7" max="7" width="12" style="11" bestFit="1" customWidth="1"/>
    <col min="8" max="8" width="9.7109375" style="11" bestFit="1" customWidth="1"/>
    <col min="9" max="9" width="8.28515625" style="15" customWidth="1"/>
    <col min="10" max="10" width="10.5703125" style="11" bestFit="1" customWidth="1"/>
    <col min="11" max="11" width="10.5703125" style="10" bestFit="1" customWidth="1"/>
    <col min="12" max="12" width="10.5703125" style="11" bestFit="1" customWidth="1"/>
    <col min="13" max="13" width="10.5703125" style="10" bestFit="1" customWidth="1"/>
    <col min="14" max="14" width="21.28515625" style="10" bestFit="1" customWidth="1"/>
    <col min="15" max="16384" width="8.5703125" style="10"/>
  </cols>
  <sheetData>
    <row r="1" spans="1:14" s="1" customFormat="1" ht="21.75">
      <c r="A1" s="3" t="s">
        <v>0</v>
      </c>
      <c r="B1" s="1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11"/>
      <c r="M1" s="10"/>
      <c r="N1" s="10"/>
    </row>
    <row r="2" spans="1:14" s="1" customFormat="1" ht="21.75">
      <c r="A2" s="10" t="s">
        <v>57</v>
      </c>
      <c r="B2" s="16">
        <v>44291</v>
      </c>
      <c r="C2" s="12">
        <v>600</v>
      </c>
      <c r="D2" s="13">
        <v>9</v>
      </c>
      <c r="E2" s="18">
        <v>0</v>
      </c>
      <c r="F2" s="14">
        <v>0</v>
      </c>
      <c r="G2" s="18">
        <v>0</v>
      </c>
      <c r="H2" s="11">
        <f>G2-E2</f>
        <v>0</v>
      </c>
      <c r="I2" s="15">
        <v>0</v>
      </c>
      <c r="J2" s="2">
        <f>C2*D2</f>
        <v>5400</v>
      </c>
      <c r="K2" s="11">
        <f>J2*0.9</f>
        <v>4860</v>
      </c>
      <c r="L2" s="10"/>
      <c r="M2" s="10"/>
      <c r="N2" s="10"/>
    </row>
    <row r="3" spans="1:14" s="1" customFormat="1" ht="21.75">
      <c r="A3" s="10" t="s">
        <v>58</v>
      </c>
      <c r="B3" s="16">
        <v>44306</v>
      </c>
      <c r="C3" s="12">
        <v>600</v>
      </c>
      <c r="D3" s="13">
        <v>3.68</v>
      </c>
      <c r="E3" s="18">
        <v>0</v>
      </c>
      <c r="F3" s="14">
        <v>0</v>
      </c>
      <c r="G3" s="18">
        <v>0</v>
      </c>
      <c r="H3" s="11">
        <f>G3-E3</f>
        <v>0</v>
      </c>
      <c r="I3" s="15">
        <v>0</v>
      </c>
      <c r="J3" s="23">
        <f>C3*D3</f>
        <v>2208</v>
      </c>
      <c r="K3" s="11">
        <f>J3*0.9</f>
        <v>1987.2</v>
      </c>
      <c r="L3" s="10"/>
      <c r="M3" s="10"/>
      <c r="N3" s="10"/>
    </row>
    <row r="4" spans="1:14" s="1" customFormat="1" ht="21.75">
      <c r="A4" s="10" t="s">
        <v>59</v>
      </c>
      <c r="B4" s="16">
        <v>44306</v>
      </c>
      <c r="C4" s="12">
        <v>9000</v>
      </c>
      <c r="D4" s="13">
        <v>2.12</v>
      </c>
      <c r="E4" s="18">
        <v>0</v>
      </c>
      <c r="F4" s="14">
        <v>0</v>
      </c>
      <c r="G4" s="18">
        <v>0</v>
      </c>
      <c r="H4" s="11">
        <f>G4-E4</f>
        <v>0</v>
      </c>
      <c r="I4" s="15">
        <v>0</v>
      </c>
      <c r="J4" s="23">
        <f>C4*D4</f>
        <v>19080</v>
      </c>
      <c r="K4" s="11">
        <f>J4*0.9</f>
        <v>17172</v>
      </c>
      <c r="L4" s="10"/>
      <c r="M4" s="10"/>
      <c r="N4" s="10"/>
    </row>
    <row r="5" spans="1:14" s="1" customFormat="1" ht="21.75">
      <c r="A5" s="10" t="s">
        <v>60</v>
      </c>
      <c r="B5" s="16">
        <v>44307</v>
      </c>
      <c r="C5" s="12">
        <v>21000</v>
      </c>
      <c r="D5" s="13">
        <v>0.4</v>
      </c>
      <c r="E5" s="18">
        <v>0</v>
      </c>
      <c r="F5" s="14">
        <v>0</v>
      </c>
      <c r="G5" s="18">
        <v>0</v>
      </c>
      <c r="H5" s="11">
        <f>G5-E5</f>
        <v>0</v>
      </c>
      <c r="I5" s="15">
        <v>0</v>
      </c>
      <c r="J5" s="23">
        <f>C5*D5</f>
        <v>8400</v>
      </c>
      <c r="K5" s="11">
        <v>7770</v>
      </c>
      <c r="L5" s="10"/>
      <c r="M5" s="10"/>
      <c r="N5" s="10"/>
    </row>
    <row r="6" spans="1:14" s="1" customFormat="1" ht="21.75">
      <c r="A6" s="10" t="s">
        <v>61</v>
      </c>
      <c r="B6" s="16">
        <v>44309</v>
      </c>
      <c r="C6" s="12">
        <v>2000</v>
      </c>
      <c r="D6" s="13">
        <v>1</v>
      </c>
      <c r="E6" s="18">
        <v>0</v>
      </c>
      <c r="F6" s="14">
        <v>0</v>
      </c>
      <c r="G6" s="18">
        <v>0</v>
      </c>
      <c r="H6" s="11">
        <f>G6-E6</f>
        <v>0</v>
      </c>
      <c r="I6" s="15">
        <v>0</v>
      </c>
      <c r="J6" s="86">
        <f>C6*D6</f>
        <v>2000</v>
      </c>
      <c r="K6" s="11">
        <f>J6*0.9</f>
        <v>1800</v>
      </c>
      <c r="L6" s="10"/>
      <c r="M6" s="10"/>
      <c r="N6" s="10"/>
    </row>
    <row r="7" spans="1:14" s="1" customFormat="1" ht="21.75">
      <c r="A7" s="10" t="s">
        <v>62</v>
      </c>
      <c r="B7" s="16">
        <v>44309</v>
      </c>
      <c r="C7" s="12">
        <v>6000</v>
      </c>
      <c r="D7" s="13">
        <v>1.25</v>
      </c>
      <c r="E7" s="18">
        <v>0</v>
      </c>
      <c r="F7" s="14">
        <v>0</v>
      </c>
      <c r="G7" s="18">
        <v>0</v>
      </c>
      <c r="H7" s="11">
        <f>G7-E7</f>
        <v>0</v>
      </c>
      <c r="I7" s="15">
        <v>0</v>
      </c>
      <c r="J7" s="23">
        <f>C7*D7</f>
        <v>7500</v>
      </c>
      <c r="K7" s="11">
        <f>J7*0.9</f>
        <v>6750</v>
      </c>
      <c r="L7" s="10"/>
      <c r="M7" s="10"/>
      <c r="N7" s="10"/>
    </row>
    <row r="8" spans="1:14" s="1" customFormat="1" ht="21.75">
      <c r="A8" s="10" t="s">
        <v>63</v>
      </c>
      <c r="B8" s="16">
        <v>44313</v>
      </c>
      <c r="C8" s="12">
        <v>40000</v>
      </c>
      <c r="D8" s="13">
        <v>4.3999999999999997E-2</v>
      </c>
      <c r="E8" s="18">
        <v>0</v>
      </c>
      <c r="F8" s="14">
        <v>0</v>
      </c>
      <c r="G8" s="18">
        <v>0</v>
      </c>
      <c r="H8" s="11">
        <f>G8-E8</f>
        <v>0</v>
      </c>
      <c r="I8" s="15">
        <v>0</v>
      </c>
      <c r="J8" s="86">
        <f>C8*D8</f>
        <v>1760</v>
      </c>
      <c r="K8" s="11">
        <f>J8*0.9</f>
        <v>1584</v>
      </c>
      <c r="L8" s="10"/>
      <c r="M8" s="10"/>
      <c r="N8" s="10"/>
    </row>
    <row r="9" spans="1:14" s="1" customFormat="1" ht="21.75">
      <c r="A9" s="10" t="s">
        <v>64</v>
      </c>
      <c r="B9" s="16">
        <v>44313</v>
      </c>
      <c r="C9" s="12">
        <v>900</v>
      </c>
      <c r="D9" s="13">
        <v>3.5</v>
      </c>
      <c r="E9" s="18">
        <v>0</v>
      </c>
      <c r="F9" s="14">
        <v>0</v>
      </c>
      <c r="G9" s="18">
        <v>0</v>
      </c>
      <c r="H9" s="11">
        <f>G9-E9</f>
        <v>0</v>
      </c>
      <c r="I9" s="15">
        <v>0</v>
      </c>
      <c r="J9" s="23">
        <f>C9*D9</f>
        <v>3150</v>
      </c>
      <c r="K9" s="11">
        <f>J9*0.9</f>
        <v>2835</v>
      </c>
      <c r="L9" s="10"/>
      <c r="M9" s="10"/>
      <c r="N9" s="10"/>
    </row>
    <row r="10" spans="1:14" s="1" customFormat="1" ht="21.75">
      <c r="A10" s="10" t="s">
        <v>65</v>
      </c>
      <c r="B10" s="16">
        <v>44314</v>
      </c>
      <c r="C10" s="12">
        <v>75000</v>
      </c>
      <c r="D10" s="13">
        <v>0.6</v>
      </c>
      <c r="E10" s="18">
        <v>0</v>
      </c>
      <c r="F10" s="14">
        <v>0</v>
      </c>
      <c r="G10" s="18">
        <v>0</v>
      </c>
      <c r="H10" s="11">
        <f>G10-E10</f>
        <v>0</v>
      </c>
      <c r="I10" s="15">
        <v>0</v>
      </c>
      <c r="J10" s="86">
        <f>C10*D10</f>
        <v>45000</v>
      </c>
      <c r="K10" s="11">
        <v>43050</v>
      </c>
      <c r="L10" s="10"/>
      <c r="M10" s="10"/>
      <c r="N10" s="10"/>
    </row>
    <row r="11" spans="1:14" s="1" customFormat="1" ht="21.75">
      <c r="A11" s="10" t="s">
        <v>66</v>
      </c>
      <c r="B11" s="16">
        <v>44315</v>
      </c>
      <c r="C11" s="12">
        <v>18000</v>
      </c>
      <c r="D11" s="13">
        <v>0.3</v>
      </c>
      <c r="E11" s="18">
        <v>0</v>
      </c>
      <c r="F11" s="14">
        <v>0</v>
      </c>
      <c r="G11" s="18">
        <v>0</v>
      </c>
      <c r="H11" s="11">
        <f>G11-E11</f>
        <v>0</v>
      </c>
      <c r="I11" s="15">
        <v>0</v>
      </c>
      <c r="J11" s="23">
        <f>C11*D11</f>
        <v>5400</v>
      </c>
      <c r="K11" s="11">
        <f>J11*0.9</f>
        <v>4860</v>
      </c>
      <c r="L11" s="10"/>
      <c r="M11" s="10"/>
      <c r="N11" s="10"/>
    </row>
    <row r="12" spans="1:14" s="1" customFormat="1" ht="21.75">
      <c r="A12" s="10" t="s">
        <v>67</v>
      </c>
      <c r="B12" s="16">
        <v>44316</v>
      </c>
      <c r="C12" s="12">
        <v>15000</v>
      </c>
      <c r="D12" s="13">
        <v>0.4</v>
      </c>
      <c r="E12" s="18">
        <v>0</v>
      </c>
      <c r="F12" s="14">
        <v>0</v>
      </c>
      <c r="G12" s="18">
        <v>0</v>
      </c>
      <c r="H12" s="11">
        <f>G12-E12</f>
        <v>0</v>
      </c>
      <c r="I12" s="15">
        <v>0</v>
      </c>
      <c r="J12" s="23">
        <f>C12*D12</f>
        <v>6000</v>
      </c>
      <c r="K12" s="11">
        <f>J12*0.9</f>
        <v>5400</v>
      </c>
      <c r="L12" s="10"/>
      <c r="M12" s="10"/>
      <c r="N12" s="10"/>
    </row>
    <row r="13" spans="1:14" s="1" customFormat="1" ht="21.75">
      <c r="A13" s="10" t="s">
        <v>68</v>
      </c>
      <c r="B13" s="16">
        <v>44316</v>
      </c>
      <c r="C13" s="12">
        <v>20000</v>
      </c>
      <c r="D13" s="13">
        <v>0.43</v>
      </c>
      <c r="E13" s="18">
        <v>0</v>
      </c>
      <c r="F13" s="14">
        <v>0</v>
      </c>
      <c r="G13" s="18">
        <v>0</v>
      </c>
      <c r="H13" s="11">
        <f>G13-E13</f>
        <v>0</v>
      </c>
      <c r="I13" s="15">
        <v>0</v>
      </c>
      <c r="J13" s="23">
        <f>C13*D13</f>
        <v>8600</v>
      </c>
      <c r="K13" s="11">
        <f>J13*0.9</f>
        <v>7740</v>
      </c>
      <c r="L13" s="84">
        <f>SUM(K2:K13)</f>
        <v>105808.2</v>
      </c>
      <c r="M13" s="10"/>
      <c r="N13" s="11"/>
    </row>
    <row r="14" spans="1:14" s="1" customFormat="1" ht="21.75">
      <c r="A14" s="10" t="s">
        <v>69</v>
      </c>
      <c r="B14" s="16">
        <v>44288</v>
      </c>
      <c r="C14" s="12">
        <v>10000</v>
      </c>
      <c r="D14" s="14">
        <v>2.7</v>
      </c>
      <c r="E14" s="20">
        <v>27059.8</v>
      </c>
      <c r="F14" s="14">
        <v>4</v>
      </c>
      <c r="G14" s="20">
        <v>39911.4</v>
      </c>
      <c r="H14" s="11">
        <f>G14-E14</f>
        <v>12851.600000000002</v>
      </c>
      <c r="I14" s="15">
        <f>H14/E14</f>
        <v>0.47493329588540945</v>
      </c>
      <c r="J14" s="11">
        <v>0</v>
      </c>
      <c r="K14" s="11">
        <f>H14</f>
        <v>12851.600000000002</v>
      </c>
      <c r="L14" s="21"/>
      <c r="M14" s="21"/>
      <c r="N14" s="10"/>
    </row>
    <row r="15" spans="1:14" s="1" customFormat="1" ht="21.75">
      <c r="A15" s="10" t="s">
        <v>69</v>
      </c>
      <c r="B15" s="16">
        <v>44315</v>
      </c>
      <c r="C15" s="12">
        <v>10000</v>
      </c>
      <c r="D15" s="14">
        <v>2.7</v>
      </c>
      <c r="E15" s="25">
        <v>27059.8</v>
      </c>
      <c r="F15" s="26">
        <v>4.16</v>
      </c>
      <c r="G15" s="25">
        <v>41507.86</v>
      </c>
      <c r="H15" s="11">
        <f>G15-E15</f>
        <v>14448.060000000001</v>
      </c>
      <c r="I15" s="15">
        <f>H15/E15</f>
        <v>0.53393077554157831</v>
      </c>
      <c r="J15" s="11">
        <v>0</v>
      </c>
      <c r="K15" s="11">
        <f>H15</f>
        <v>14448.060000000001</v>
      </c>
      <c r="L15" s="21"/>
      <c r="M15" s="21"/>
      <c r="N15" s="10"/>
    </row>
    <row r="16" spans="1:14" s="1" customFormat="1" ht="21.75">
      <c r="A16" s="10" t="s">
        <v>69</v>
      </c>
      <c r="B16" s="16">
        <v>44316</v>
      </c>
      <c r="C16" s="12">
        <v>10000</v>
      </c>
      <c r="D16" s="14">
        <v>2.7</v>
      </c>
      <c r="E16" s="25">
        <v>27059.8</v>
      </c>
      <c r="F16" s="26">
        <v>4.22</v>
      </c>
      <c r="G16" s="25">
        <v>42106.54</v>
      </c>
      <c r="H16" s="11">
        <f>G16-E16</f>
        <v>15046.740000000002</v>
      </c>
      <c r="I16" s="15">
        <f>H16/E16</f>
        <v>0.55605510757655274</v>
      </c>
      <c r="J16" s="11">
        <v>0</v>
      </c>
      <c r="K16" s="11">
        <f>H16</f>
        <v>15046.740000000002</v>
      </c>
      <c r="L16" s="21"/>
      <c r="M16" s="21"/>
      <c r="N16" s="10"/>
    </row>
    <row r="17" spans="1:14" s="1" customFormat="1" ht="21.75">
      <c r="A17" s="10" t="s">
        <v>52</v>
      </c>
      <c r="B17" s="16">
        <v>44291</v>
      </c>
      <c r="C17" s="12">
        <v>5000</v>
      </c>
      <c r="D17" s="14">
        <v>9.4</v>
      </c>
      <c r="E17" s="20">
        <v>47104.1</v>
      </c>
      <c r="F17" s="14">
        <v>8.8000000000000007</v>
      </c>
      <c r="G17" s="20">
        <v>43902.54</v>
      </c>
      <c r="H17" s="11">
        <f>G17-E17</f>
        <v>-3201.5599999999977</v>
      </c>
      <c r="I17" s="15">
        <f>H17/E17</f>
        <v>-6.7967756522255979E-2</v>
      </c>
      <c r="J17" s="11">
        <v>0</v>
      </c>
      <c r="K17" s="11">
        <f>H17</f>
        <v>-3201.5599999999977</v>
      </c>
      <c r="L17" s="21"/>
      <c r="M17" s="21"/>
      <c r="N17" s="10"/>
    </row>
    <row r="18" spans="1:14" s="1" customFormat="1" ht="21.75">
      <c r="A18" s="10" t="s">
        <v>70</v>
      </c>
      <c r="B18" s="16">
        <v>44302</v>
      </c>
      <c r="C18" s="12">
        <v>3000</v>
      </c>
      <c r="D18" s="14">
        <v>52</v>
      </c>
      <c r="E18" s="20">
        <v>156345.51999999999</v>
      </c>
      <c r="F18" s="14">
        <v>49.75</v>
      </c>
      <c r="G18" s="20">
        <v>148919.42000000001</v>
      </c>
      <c r="H18" s="11">
        <f>G18-E18</f>
        <v>-7426.0999999999767</v>
      </c>
      <c r="I18" s="15">
        <f>H18/E18</f>
        <v>-4.7498003140735837E-2</v>
      </c>
      <c r="J18" s="11">
        <v>0</v>
      </c>
      <c r="K18" s="11">
        <f>H18</f>
        <v>-7426.0999999999767</v>
      </c>
      <c r="L18" s="21"/>
      <c r="M18" s="21"/>
      <c r="N18" s="10"/>
    </row>
    <row r="19" spans="1:14" s="1" customFormat="1" ht="21.75">
      <c r="A19" s="10" t="s">
        <v>70</v>
      </c>
      <c r="B19" s="16">
        <v>44308</v>
      </c>
      <c r="C19" s="12">
        <v>3000</v>
      </c>
      <c r="D19" s="14">
        <v>52</v>
      </c>
      <c r="E19" s="25">
        <v>156345.51999999999</v>
      </c>
      <c r="F19" s="26">
        <v>51</v>
      </c>
      <c r="G19" s="25">
        <v>152661.12</v>
      </c>
      <c r="H19" s="11">
        <f>G19-E19</f>
        <v>-3684.3999999999942</v>
      </c>
      <c r="I19" s="15">
        <f>H19/E19</f>
        <v>-2.356575359498625E-2</v>
      </c>
      <c r="J19" s="11">
        <v>0</v>
      </c>
      <c r="K19" s="11">
        <f>H19</f>
        <v>-3684.3999999999942</v>
      </c>
      <c r="L19" s="21"/>
      <c r="M19" s="21"/>
      <c r="N19" s="10"/>
    </row>
    <row r="20" spans="1:14" s="1" customFormat="1" ht="21.75">
      <c r="A20" s="10" t="s">
        <v>71</v>
      </c>
      <c r="B20" s="16">
        <v>44312</v>
      </c>
      <c r="C20" s="12">
        <v>5000</v>
      </c>
      <c r="D20" s="14">
        <v>6.35</v>
      </c>
      <c r="E20" s="25">
        <v>31820.32</v>
      </c>
      <c r="F20" s="26">
        <v>6.65</v>
      </c>
      <c r="G20" s="25">
        <v>33176.35</v>
      </c>
      <c r="H20" s="11">
        <f>G20-E20</f>
        <v>1356.0299999999988</v>
      </c>
      <c r="I20" s="15">
        <f>H20/E20</f>
        <v>4.2615221971369202E-2</v>
      </c>
      <c r="J20" s="11">
        <v>0</v>
      </c>
      <c r="K20" s="11">
        <f>H20</f>
        <v>1356.0299999999988</v>
      </c>
      <c r="L20" s="21"/>
      <c r="M20" s="21"/>
      <c r="N20" s="10"/>
    </row>
    <row r="21" spans="1:14" s="1" customFormat="1" ht="21.75">
      <c r="A21" s="10" t="s">
        <v>71</v>
      </c>
      <c r="B21" s="16">
        <v>44312</v>
      </c>
      <c r="C21" s="12">
        <v>5000</v>
      </c>
      <c r="D21" s="14">
        <v>6.35</v>
      </c>
      <c r="E21" s="25">
        <v>31820.32</v>
      </c>
      <c r="F21" s="26">
        <v>6.65</v>
      </c>
      <c r="G21" s="25">
        <v>33176.35</v>
      </c>
      <c r="H21" s="11">
        <f>G21-E21</f>
        <v>1356.0299999999988</v>
      </c>
      <c r="I21" s="15">
        <f>H21/E21</f>
        <v>4.2615221971369202E-2</v>
      </c>
      <c r="J21" s="11">
        <v>0</v>
      </c>
      <c r="K21" s="11">
        <f>H21</f>
        <v>1356.0299999999988</v>
      </c>
      <c r="L21" s="21"/>
      <c r="M21" s="21"/>
      <c r="N21" s="10"/>
    </row>
    <row r="22" spans="1:14" s="1" customFormat="1" ht="21.75">
      <c r="A22" s="10" t="s">
        <v>71</v>
      </c>
      <c r="B22" s="16">
        <v>44313</v>
      </c>
      <c r="C22" s="12">
        <v>15000</v>
      </c>
      <c r="D22" s="14">
        <v>6.35</v>
      </c>
      <c r="E22" s="25">
        <v>95460.97</v>
      </c>
      <c r="F22" s="26">
        <v>7.15</v>
      </c>
      <c r="G22" s="25">
        <v>111502.49</v>
      </c>
      <c r="H22" s="11">
        <f>G22-E22</f>
        <v>16041.520000000004</v>
      </c>
      <c r="I22" s="15">
        <f>H22/E22</f>
        <v>0.16804270897310183</v>
      </c>
      <c r="J22" s="11">
        <v>0</v>
      </c>
      <c r="K22" s="11">
        <f>H22</f>
        <v>16041.520000000004</v>
      </c>
      <c r="L22" s="21"/>
      <c r="M22" s="21"/>
      <c r="N22" s="10"/>
    </row>
    <row r="23" spans="1:14" s="1" customFormat="1" ht="21.75">
      <c r="A23" s="10" t="s">
        <v>71</v>
      </c>
      <c r="B23" s="16">
        <v>44314</v>
      </c>
      <c r="C23" s="12">
        <v>10000</v>
      </c>
      <c r="D23" s="14">
        <v>6.35</v>
      </c>
      <c r="E23" s="25">
        <v>63640.65</v>
      </c>
      <c r="F23" s="26">
        <v>7.2</v>
      </c>
      <c r="G23" s="25">
        <v>71840.53</v>
      </c>
      <c r="H23" s="11">
        <f>G23-E23</f>
        <v>8199.8799999999974</v>
      </c>
      <c r="I23" s="15">
        <f>H23/E23</f>
        <v>0.12884657840546879</v>
      </c>
      <c r="J23" s="11">
        <v>0</v>
      </c>
      <c r="K23" s="11">
        <f>H23</f>
        <v>8199.8799999999974</v>
      </c>
      <c r="L23" s="21"/>
      <c r="M23" s="21"/>
      <c r="N23" s="10"/>
    </row>
    <row r="24" spans="1:14" s="1" customFormat="1" ht="21.75">
      <c r="A24" s="10" t="s">
        <v>71</v>
      </c>
      <c r="B24" s="16">
        <v>44315</v>
      </c>
      <c r="C24" s="12">
        <v>5000</v>
      </c>
      <c r="D24" s="14">
        <v>6.35</v>
      </c>
      <c r="E24" s="25">
        <v>31820.32</v>
      </c>
      <c r="F24" s="26">
        <v>7.15</v>
      </c>
      <c r="G24" s="25">
        <v>35670.82</v>
      </c>
      <c r="H24" s="11">
        <f>G24-E24</f>
        <v>3850.5</v>
      </c>
      <c r="I24" s="15">
        <f>H24/E24</f>
        <v>0.12100758257616517</v>
      </c>
      <c r="J24" s="11">
        <v>0</v>
      </c>
      <c r="K24" s="11">
        <f>H24</f>
        <v>3850.5</v>
      </c>
      <c r="L24" s="21"/>
      <c r="M24" s="21"/>
      <c r="N24" s="10"/>
    </row>
    <row r="25" spans="1:14" s="1" customFormat="1" ht="21.75">
      <c r="A25" s="10" t="s">
        <v>71</v>
      </c>
      <c r="B25" s="16">
        <v>44316</v>
      </c>
      <c r="C25" s="12">
        <v>5000</v>
      </c>
      <c r="D25" s="14">
        <v>6.35</v>
      </c>
      <c r="E25" s="25">
        <v>31820.32</v>
      </c>
      <c r="F25" s="26">
        <v>7.4</v>
      </c>
      <c r="G25" s="25">
        <v>36918.050000000003</v>
      </c>
      <c r="H25" s="11">
        <f>G25-E25</f>
        <v>5097.7300000000032</v>
      </c>
      <c r="I25" s="15">
        <f>H25/E25</f>
        <v>0.16020360574626538</v>
      </c>
      <c r="J25" s="11">
        <v>0</v>
      </c>
      <c r="K25" s="11">
        <f>H25</f>
        <v>5097.7300000000032</v>
      </c>
      <c r="L25" s="21"/>
      <c r="M25" s="21"/>
      <c r="N25" s="10"/>
    </row>
    <row r="26" spans="1:14" s="1" customFormat="1" ht="21.75">
      <c r="A26" s="10" t="s">
        <v>54</v>
      </c>
      <c r="B26" s="16">
        <v>44288</v>
      </c>
      <c r="C26" s="12">
        <v>1000</v>
      </c>
      <c r="D26" s="14">
        <v>21.7</v>
      </c>
      <c r="E26" s="20">
        <v>21748.06</v>
      </c>
      <c r="F26" s="14">
        <v>23</v>
      </c>
      <c r="G26" s="20">
        <v>22949.06</v>
      </c>
      <c r="H26" s="11">
        <f>G26-E26</f>
        <v>1201</v>
      </c>
      <c r="I26" s="15">
        <f>H26/E26</f>
        <v>5.5223316470526564E-2</v>
      </c>
      <c r="J26" s="11">
        <v>0</v>
      </c>
      <c r="K26" s="11">
        <f>H26</f>
        <v>1201</v>
      </c>
      <c r="L26" s="21"/>
      <c r="M26" s="21"/>
      <c r="N26" s="10"/>
    </row>
    <row r="27" spans="1:14" s="1" customFormat="1" ht="21.75">
      <c r="A27" s="10" t="s">
        <v>54</v>
      </c>
      <c r="B27" s="16">
        <v>44288</v>
      </c>
      <c r="C27" s="12">
        <v>100</v>
      </c>
      <c r="D27" s="14">
        <v>21.6</v>
      </c>
      <c r="E27" s="20">
        <v>2164.7800000000002</v>
      </c>
      <c r="F27" s="14">
        <v>23</v>
      </c>
      <c r="G27" s="20">
        <v>2294.91</v>
      </c>
      <c r="H27" s="11">
        <f>G27-E27</f>
        <v>130.12999999999965</v>
      </c>
      <c r="I27" s="15">
        <f>H27/E27</f>
        <v>6.0112343979526625E-2</v>
      </c>
      <c r="J27" s="11">
        <v>0</v>
      </c>
      <c r="K27" s="11">
        <f>H27</f>
        <v>130.12999999999965</v>
      </c>
      <c r="L27" s="77">
        <f>SUM(K14:K27)</f>
        <v>65267.16000000004</v>
      </c>
      <c r="M27" s="21"/>
      <c r="N27" s="11"/>
    </row>
    <row r="28" spans="1:14">
      <c r="E28" s="11">
        <f>SUM(E2:E27)</f>
        <v>751270.28</v>
      </c>
      <c r="G28" s="11">
        <f>SUM(G2:G27)</f>
        <v>816537.44000000006</v>
      </c>
      <c r="H28" s="11">
        <f>SUM(H2:H27)</f>
        <v>65267.16000000004</v>
      </c>
      <c r="I28" s="11" t="s">
        <v>32</v>
      </c>
      <c r="J28" s="11">
        <f>SUM(J2:J27)</f>
        <v>114498</v>
      </c>
      <c r="K28" s="75">
        <f>SUM(K2:K27)</f>
        <v>171075.36000000007</v>
      </c>
      <c r="L28" s="75">
        <f>L27+L13</f>
        <v>171075.36000000004</v>
      </c>
      <c r="N28" s="19"/>
    </row>
    <row r="29" spans="1:14" ht="15.6" customHeight="1">
      <c r="J29" s="11" t="s">
        <v>33</v>
      </c>
      <c r="K29" s="11">
        <v>312501.83000000007</v>
      </c>
    </row>
    <row r="30" spans="1:14">
      <c r="J30" s="11" t="s">
        <v>34</v>
      </c>
      <c r="K30" s="11">
        <f>SUM(K28:K29)</f>
        <v>483577.19000000018</v>
      </c>
      <c r="L30" s="11">
        <v>182260</v>
      </c>
      <c r="M30" s="11">
        <f>K30-L32</f>
        <v>245217.19000000018</v>
      </c>
    </row>
    <row r="31" spans="1:14">
      <c r="L31" s="11">
        <v>56100</v>
      </c>
      <c r="M31" s="11">
        <v>124691.97</v>
      </c>
    </row>
    <row r="32" spans="1:14">
      <c r="L32" s="11">
        <f>L30+L31</f>
        <v>238360</v>
      </c>
      <c r="M32" s="11">
        <f>M30+M31</f>
        <v>369909.16000000015</v>
      </c>
    </row>
    <row r="33" spans="11:11">
      <c r="K33" s="11"/>
    </row>
  </sheetData>
  <sheetProtection selectLockedCells="1" selectUnlockedCells="1"/>
  <sortState xmlns:xlrd2="http://schemas.microsoft.com/office/spreadsheetml/2017/richdata2" ref="A1:K13">
    <sortCondition ref="B2:B13"/>
    <sortCondition ref="A2:A13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56"/>
  <sheetViews>
    <sheetView workbookViewId="0">
      <pane ySplit="1" topLeftCell="A17" activePane="bottomLeft" state="frozen"/>
      <selection pane="bottomLeft" activeCell="L22" sqref="L22"/>
    </sheetView>
  </sheetViews>
  <sheetFormatPr defaultColWidth="8.5703125" defaultRowHeight="12.75"/>
  <cols>
    <col min="1" max="1" width="12.42578125" style="9" bestFit="1" customWidth="1"/>
    <col min="2" max="2" width="10.42578125" style="16" bestFit="1" customWidth="1"/>
    <col min="3" max="3" width="7.140625" style="12" bestFit="1" customWidth="1"/>
    <col min="4" max="4" width="7.28515625" style="13" customWidth="1"/>
    <col min="5" max="5" width="13.7109375" style="11" bestFit="1" customWidth="1"/>
    <col min="6" max="6" width="7.28515625" style="14" customWidth="1"/>
    <col min="7" max="7" width="13.7109375" style="11" bestFit="1" customWidth="1"/>
    <col min="8" max="8" width="11" style="11" bestFit="1" customWidth="1"/>
    <col min="9" max="9" width="8.28515625" style="15" customWidth="1"/>
    <col min="10" max="10" width="12" style="11" bestFit="1" customWidth="1"/>
    <col min="11" max="11" width="12" style="10" bestFit="1" customWidth="1"/>
    <col min="12" max="12" width="12.42578125" style="11" customWidth="1"/>
    <col min="13" max="13" width="12.85546875" style="10" customWidth="1"/>
    <col min="14" max="14" width="9.5703125" style="10" bestFit="1" customWidth="1"/>
    <col min="15" max="16384" width="8.5703125" style="10"/>
  </cols>
  <sheetData>
    <row r="1" spans="1:14" s="1" customFormat="1" ht="21.75">
      <c r="A1" s="3" t="s">
        <v>0</v>
      </c>
      <c r="B1" s="1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11"/>
      <c r="M1" s="10"/>
      <c r="N1" s="10"/>
    </row>
    <row r="2" spans="1:14" s="1" customFormat="1" ht="21.75">
      <c r="A2" s="36" t="s">
        <v>72</v>
      </c>
      <c r="B2" s="28">
        <v>44323</v>
      </c>
      <c r="C2" s="29">
        <v>12000</v>
      </c>
      <c r="D2" s="30">
        <v>0.2</v>
      </c>
      <c r="E2" s="33">
        <v>0</v>
      </c>
      <c r="F2" s="32">
        <v>0</v>
      </c>
      <c r="G2" s="33">
        <v>0</v>
      </c>
      <c r="H2" s="34">
        <f>G2-E2</f>
        <v>0</v>
      </c>
      <c r="I2" s="35">
        <v>0</v>
      </c>
      <c r="J2" s="27">
        <f>C2*D2</f>
        <v>2400</v>
      </c>
      <c r="K2" s="11">
        <f>J2*0.9</f>
        <v>2160</v>
      </c>
      <c r="L2" s="10"/>
      <c r="M2" s="10"/>
      <c r="N2" s="10"/>
    </row>
    <row r="3" spans="1:14" s="1" customFormat="1" ht="21.75">
      <c r="A3" s="36" t="s">
        <v>73</v>
      </c>
      <c r="B3" s="28">
        <v>44323</v>
      </c>
      <c r="C3" s="29">
        <v>10000</v>
      </c>
      <c r="D3" s="30">
        <v>0.12</v>
      </c>
      <c r="E3" s="33">
        <v>0</v>
      </c>
      <c r="F3" s="32">
        <v>0</v>
      </c>
      <c r="G3" s="33">
        <v>0</v>
      </c>
      <c r="H3" s="34">
        <f>G3-E3</f>
        <v>0</v>
      </c>
      <c r="I3" s="35">
        <v>0</v>
      </c>
      <c r="J3" s="27">
        <f>C3*D3</f>
        <v>1200</v>
      </c>
      <c r="K3" s="11">
        <f>J3</f>
        <v>1200</v>
      </c>
      <c r="L3" s="10"/>
      <c r="M3" s="10"/>
      <c r="N3" s="10"/>
    </row>
    <row r="4" spans="1:14" s="1" customFormat="1" ht="21.75">
      <c r="A4" s="36" t="s">
        <v>74</v>
      </c>
      <c r="B4" s="28">
        <v>44323</v>
      </c>
      <c r="C4" s="29">
        <v>12000</v>
      </c>
      <c r="D4" s="30">
        <v>0.56000000000000005</v>
      </c>
      <c r="E4" s="33">
        <v>0</v>
      </c>
      <c r="F4" s="32">
        <v>0</v>
      </c>
      <c r="G4" s="33">
        <v>0</v>
      </c>
      <c r="H4" s="34">
        <f>G4-E4</f>
        <v>0</v>
      </c>
      <c r="I4" s="35">
        <v>0</v>
      </c>
      <c r="J4" s="27">
        <f>C4*D4</f>
        <v>6720.0000000000009</v>
      </c>
      <c r="K4" s="11">
        <f>J4*0.9</f>
        <v>6048.0000000000009</v>
      </c>
      <c r="L4" s="10"/>
      <c r="M4" s="10"/>
      <c r="N4" s="10"/>
    </row>
    <row r="5" spans="1:14" s="1" customFormat="1" ht="21.75">
      <c r="A5" s="36" t="s">
        <v>75</v>
      </c>
      <c r="B5" s="28">
        <v>44323</v>
      </c>
      <c r="C5" s="29">
        <v>60000</v>
      </c>
      <c r="D5" s="30">
        <v>0.15</v>
      </c>
      <c r="E5" s="33">
        <v>0</v>
      </c>
      <c r="F5" s="32">
        <v>0</v>
      </c>
      <c r="G5" s="33">
        <v>0</v>
      </c>
      <c r="H5" s="34">
        <f>G5-E5</f>
        <v>0</v>
      </c>
      <c r="I5" s="35">
        <v>0</v>
      </c>
      <c r="J5" s="27">
        <f>C5*D5</f>
        <v>9000</v>
      </c>
      <c r="K5" s="11">
        <f>J5</f>
        <v>9000</v>
      </c>
      <c r="L5" s="10"/>
      <c r="M5" s="10"/>
      <c r="N5" s="10"/>
    </row>
    <row r="6" spans="1:14" s="1" customFormat="1" ht="21.75">
      <c r="A6" s="36" t="s">
        <v>76</v>
      </c>
      <c r="B6" s="28">
        <v>44330</v>
      </c>
      <c r="C6" s="29">
        <v>6000</v>
      </c>
      <c r="D6" s="30">
        <v>0.8</v>
      </c>
      <c r="E6" s="33">
        <v>0</v>
      </c>
      <c r="F6" s="32">
        <v>0</v>
      </c>
      <c r="G6" s="33">
        <v>0</v>
      </c>
      <c r="H6" s="34">
        <f>G6-E6</f>
        <v>0</v>
      </c>
      <c r="I6" s="35">
        <v>0</v>
      </c>
      <c r="J6" s="27">
        <f>C6*D6</f>
        <v>4800</v>
      </c>
      <c r="K6" s="11">
        <f>J6*0.9</f>
        <v>4320</v>
      </c>
      <c r="L6" s="10"/>
      <c r="M6" s="10"/>
      <c r="N6" s="10"/>
    </row>
    <row r="7" spans="1:14" s="1" customFormat="1" ht="21.75">
      <c r="A7" s="36" t="s">
        <v>77</v>
      </c>
      <c r="B7" s="28">
        <v>44333</v>
      </c>
      <c r="C7" s="29">
        <v>10000</v>
      </c>
      <c r="D7" s="30">
        <v>1.05</v>
      </c>
      <c r="E7" s="33">
        <v>0</v>
      </c>
      <c r="F7" s="32">
        <v>0</v>
      </c>
      <c r="G7" s="33">
        <v>0</v>
      </c>
      <c r="H7" s="34">
        <f>G7-E7</f>
        <v>0</v>
      </c>
      <c r="I7" s="35">
        <v>0</v>
      </c>
      <c r="J7" s="27">
        <f>C7*D7</f>
        <v>10500</v>
      </c>
      <c r="K7" s="11">
        <v>4450</v>
      </c>
      <c r="L7" s="10"/>
      <c r="M7" s="10"/>
      <c r="N7" s="10"/>
    </row>
    <row r="8" spans="1:14" s="1" customFormat="1" ht="21.75">
      <c r="A8" s="36" t="s">
        <v>78</v>
      </c>
      <c r="B8" s="28">
        <v>44333</v>
      </c>
      <c r="C8" s="29">
        <v>2000</v>
      </c>
      <c r="D8" s="30">
        <v>6.3</v>
      </c>
      <c r="E8" s="33">
        <v>0</v>
      </c>
      <c r="F8" s="32">
        <v>0</v>
      </c>
      <c r="G8" s="33">
        <v>0</v>
      </c>
      <c r="H8" s="34">
        <f>G8-E8</f>
        <v>0</v>
      </c>
      <c r="I8" s="35">
        <v>0</v>
      </c>
      <c r="J8" s="27">
        <f>C8*D8</f>
        <v>12600</v>
      </c>
      <c r="K8" s="11">
        <f>J8*0.9</f>
        <v>11340</v>
      </c>
      <c r="L8" s="10"/>
      <c r="M8" s="10"/>
      <c r="N8" s="10"/>
    </row>
    <row r="9" spans="1:14" s="1" customFormat="1" ht="21.75">
      <c r="A9" s="36" t="s">
        <v>79</v>
      </c>
      <c r="B9" s="28">
        <v>44334</v>
      </c>
      <c r="C9" s="29">
        <v>50000</v>
      </c>
      <c r="D9" s="30">
        <v>0.39</v>
      </c>
      <c r="E9" s="33">
        <v>0</v>
      </c>
      <c r="F9" s="32">
        <v>0</v>
      </c>
      <c r="G9" s="33">
        <v>0</v>
      </c>
      <c r="H9" s="34">
        <f>G9-E9</f>
        <v>0</v>
      </c>
      <c r="I9" s="35">
        <v>0</v>
      </c>
      <c r="J9" s="27">
        <f>C9*D9</f>
        <v>19500</v>
      </c>
      <c r="K9" s="11">
        <f>J9*0.9</f>
        <v>17550</v>
      </c>
      <c r="L9" s="10"/>
      <c r="M9" s="10"/>
      <c r="N9" s="10"/>
    </row>
    <row r="10" spans="1:14" s="1" customFormat="1" ht="21.75">
      <c r="A10" s="36" t="s">
        <v>80</v>
      </c>
      <c r="B10" s="28">
        <v>44335</v>
      </c>
      <c r="C10" s="29">
        <v>3000</v>
      </c>
      <c r="D10" s="30">
        <v>1.8</v>
      </c>
      <c r="E10" s="33">
        <v>0</v>
      </c>
      <c r="F10" s="32">
        <v>0</v>
      </c>
      <c r="G10" s="33">
        <v>0</v>
      </c>
      <c r="H10" s="34">
        <f>G10-E10</f>
        <v>0</v>
      </c>
      <c r="I10" s="35">
        <v>0</v>
      </c>
      <c r="J10" s="27">
        <f>C10*D10</f>
        <v>5400</v>
      </c>
      <c r="K10" s="11">
        <f>J10*0.9</f>
        <v>4860</v>
      </c>
      <c r="L10" s="10"/>
      <c r="M10" s="10"/>
      <c r="N10" s="10"/>
    </row>
    <row r="11" spans="1:14" s="1" customFormat="1" ht="21.75">
      <c r="A11" s="36" t="s">
        <v>81</v>
      </c>
      <c r="B11" s="28">
        <v>44335</v>
      </c>
      <c r="C11" s="29">
        <v>3000</v>
      </c>
      <c r="D11" s="30">
        <v>1.3</v>
      </c>
      <c r="E11" s="33">
        <v>0</v>
      </c>
      <c r="F11" s="32">
        <v>0</v>
      </c>
      <c r="G11" s="33">
        <v>0</v>
      </c>
      <c r="H11" s="34">
        <f>G11-E11</f>
        <v>0</v>
      </c>
      <c r="I11" s="35">
        <v>0</v>
      </c>
      <c r="J11" s="27">
        <f>C11*D11</f>
        <v>3900</v>
      </c>
      <c r="K11" s="11">
        <f>J11*0.9</f>
        <v>3510</v>
      </c>
      <c r="L11" s="10"/>
      <c r="M11" s="10"/>
      <c r="N11" s="10"/>
    </row>
    <row r="12" spans="1:14" s="1" customFormat="1" ht="21.75">
      <c r="A12" s="36" t="s">
        <v>82</v>
      </c>
      <c r="B12" s="28">
        <v>44336</v>
      </c>
      <c r="C12" s="29">
        <v>10000</v>
      </c>
      <c r="D12" s="30">
        <v>0.17499999999999999</v>
      </c>
      <c r="E12" s="33">
        <v>0</v>
      </c>
      <c r="F12" s="32">
        <v>0</v>
      </c>
      <c r="G12" s="33">
        <v>0</v>
      </c>
      <c r="H12" s="34">
        <f>G12-E12</f>
        <v>0</v>
      </c>
      <c r="I12" s="35">
        <v>0</v>
      </c>
      <c r="J12" s="27">
        <f>C12*D12</f>
        <v>1750</v>
      </c>
      <c r="K12" s="11">
        <f>J12*0.9</f>
        <v>1575</v>
      </c>
      <c r="L12" s="10"/>
      <c r="M12" s="10"/>
      <c r="N12" s="10"/>
    </row>
    <row r="13" spans="1:14" s="1" customFormat="1" ht="21.75">
      <c r="A13" s="36" t="s">
        <v>83</v>
      </c>
      <c r="B13" s="28">
        <v>44336</v>
      </c>
      <c r="C13" s="29">
        <v>25000</v>
      </c>
      <c r="D13" s="30">
        <v>0.22</v>
      </c>
      <c r="E13" s="33">
        <v>0</v>
      </c>
      <c r="F13" s="32">
        <v>0</v>
      </c>
      <c r="G13" s="33">
        <v>0</v>
      </c>
      <c r="H13" s="34">
        <f>G13-E13</f>
        <v>0</v>
      </c>
      <c r="I13" s="35">
        <v>0</v>
      </c>
      <c r="J13" s="27">
        <f>C13*D13</f>
        <v>5500</v>
      </c>
      <c r="K13" s="11">
        <f>J13*0.9</f>
        <v>4950</v>
      </c>
      <c r="L13" s="10"/>
      <c r="M13" s="10"/>
      <c r="N13" s="10"/>
    </row>
    <row r="14" spans="1:14" s="1" customFormat="1" ht="21.75">
      <c r="A14" s="36" t="s">
        <v>84</v>
      </c>
      <c r="B14" s="28">
        <v>44336</v>
      </c>
      <c r="C14" s="29">
        <v>33000</v>
      </c>
      <c r="D14" s="30">
        <v>0.18</v>
      </c>
      <c r="E14" s="33">
        <v>0</v>
      </c>
      <c r="F14" s="32">
        <v>0</v>
      </c>
      <c r="G14" s="33">
        <v>0</v>
      </c>
      <c r="H14" s="34">
        <f>G14-E14</f>
        <v>0</v>
      </c>
      <c r="I14" s="35">
        <v>0</v>
      </c>
      <c r="J14" s="27">
        <f>C14*D14</f>
        <v>5940</v>
      </c>
      <c r="K14" s="11">
        <v>5398.8</v>
      </c>
      <c r="L14" s="10"/>
      <c r="M14" s="10"/>
      <c r="N14" s="10"/>
    </row>
    <row r="15" spans="1:14" s="1" customFormat="1" ht="21.75">
      <c r="A15" s="36" t="s">
        <v>85</v>
      </c>
      <c r="B15" s="28">
        <v>44337</v>
      </c>
      <c r="C15" s="29">
        <v>42000</v>
      </c>
      <c r="D15" s="30">
        <v>0.3</v>
      </c>
      <c r="E15" s="33">
        <v>0</v>
      </c>
      <c r="F15" s="32">
        <v>0</v>
      </c>
      <c r="G15" s="33">
        <v>0</v>
      </c>
      <c r="H15" s="34">
        <f>G15-E15</f>
        <v>0</v>
      </c>
      <c r="I15" s="35">
        <v>0</v>
      </c>
      <c r="J15" s="27">
        <f>C15*D15</f>
        <v>12600</v>
      </c>
      <c r="K15" s="11">
        <f>J15*0.9</f>
        <v>11340</v>
      </c>
      <c r="L15" s="78"/>
      <c r="M15" s="85"/>
      <c r="N15" s="11"/>
    </row>
    <row r="16" spans="1:14" s="1" customFormat="1" ht="21.75">
      <c r="A16" s="36" t="s">
        <v>86</v>
      </c>
      <c r="B16" s="28">
        <v>44337</v>
      </c>
      <c r="C16" s="29">
        <v>60000</v>
      </c>
      <c r="D16" s="30">
        <v>0.18503500000000001</v>
      </c>
      <c r="E16" s="33">
        <v>0</v>
      </c>
      <c r="F16" s="32">
        <v>0</v>
      </c>
      <c r="G16" s="33">
        <v>0</v>
      </c>
      <c r="H16" s="34">
        <f>G16-E16</f>
        <v>0</v>
      </c>
      <c r="I16" s="35">
        <v>0</v>
      </c>
      <c r="J16" s="27">
        <f>C16*D16</f>
        <v>11102.1</v>
      </c>
      <c r="K16" s="11">
        <v>10043.959999999999</v>
      </c>
      <c r="L16" s="78"/>
      <c r="M16" s="85"/>
      <c r="N16" s="11"/>
    </row>
    <row r="17" spans="1:14" s="1" customFormat="1" ht="21.75">
      <c r="A17" s="36" t="s">
        <v>87</v>
      </c>
      <c r="B17" s="28">
        <v>44340</v>
      </c>
      <c r="C17" s="29">
        <v>30000</v>
      </c>
      <c r="D17" s="30">
        <v>0.182</v>
      </c>
      <c r="E17" s="33">
        <v>0</v>
      </c>
      <c r="F17" s="32">
        <v>0</v>
      </c>
      <c r="G17" s="33">
        <v>0</v>
      </c>
      <c r="H17" s="34">
        <f>G17-E17</f>
        <v>0</v>
      </c>
      <c r="I17" s="35">
        <v>0</v>
      </c>
      <c r="J17" s="27">
        <f>C17*D17</f>
        <v>5460</v>
      </c>
      <c r="K17" s="11">
        <f>J17*0.9</f>
        <v>4914</v>
      </c>
      <c r="L17" s="78"/>
      <c r="M17" s="85"/>
      <c r="N17" s="11"/>
    </row>
    <row r="18" spans="1:14" s="1" customFormat="1" ht="21.75">
      <c r="A18" s="36" t="s">
        <v>88</v>
      </c>
      <c r="B18" s="28">
        <v>44340</v>
      </c>
      <c r="C18" s="29">
        <v>20000</v>
      </c>
      <c r="D18" s="30">
        <v>0.2</v>
      </c>
      <c r="E18" s="33">
        <v>0</v>
      </c>
      <c r="F18" s="32">
        <v>0</v>
      </c>
      <c r="G18" s="33">
        <v>0</v>
      </c>
      <c r="H18" s="34">
        <f>G18-E18</f>
        <v>0</v>
      </c>
      <c r="I18" s="35">
        <v>0</v>
      </c>
      <c r="J18" s="27">
        <f>C18*D18</f>
        <v>4000</v>
      </c>
      <c r="K18" s="11">
        <f>J18*0.9</f>
        <v>3600</v>
      </c>
      <c r="L18" s="78"/>
      <c r="M18" s="85"/>
      <c r="N18" s="11"/>
    </row>
    <row r="19" spans="1:14" s="1" customFormat="1" ht="21.75">
      <c r="A19" s="36" t="s">
        <v>89</v>
      </c>
      <c r="B19" s="28">
        <v>44341</v>
      </c>
      <c r="C19" s="29">
        <v>6000</v>
      </c>
      <c r="D19" s="30">
        <v>0.39</v>
      </c>
      <c r="E19" s="33">
        <v>0</v>
      </c>
      <c r="F19" s="32">
        <v>0</v>
      </c>
      <c r="G19" s="33">
        <v>0</v>
      </c>
      <c r="H19" s="34">
        <f>G19-E19</f>
        <v>0</v>
      </c>
      <c r="I19" s="35">
        <v>0</v>
      </c>
      <c r="J19" s="27">
        <f>C19*D19</f>
        <v>2340</v>
      </c>
      <c r="K19" s="11">
        <f>J19</f>
        <v>2340</v>
      </c>
      <c r="L19" s="78"/>
      <c r="M19" s="85"/>
      <c r="N19" s="11"/>
    </row>
    <row r="20" spans="1:14" s="1" customFormat="1" ht="21.75">
      <c r="A20" s="36" t="s">
        <v>90</v>
      </c>
      <c r="B20" s="28">
        <v>44343</v>
      </c>
      <c r="C20" s="29">
        <v>12000</v>
      </c>
      <c r="D20" s="30">
        <v>0.5</v>
      </c>
      <c r="E20" s="33">
        <v>0</v>
      </c>
      <c r="F20" s="32">
        <v>0</v>
      </c>
      <c r="G20" s="33">
        <v>0</v>
      </c>
      <c r="H20" s="34">
        <f>G20-E20</f>
        <v>0</v>
      </c>
      <c r="I20" s="35">
        <v>0</v>
      </c>
      <c r="J20" s="27">
        <f>C20*D20</f>
        <v>6000</v>
      </c>
      <c r="K20" s="11">
        <f>J20*0.9</f>
        <v>5400</v>
      </c>
      <c r="L20" s="78"/>
      <c r="M20" s="85"/>
      <c r="N20" s="11"/>
    </row>
    <row r="21" spans="1:14" s="1" customFormat="1" ht="21.75">
      <c r="A21" s="36" t="s">
        <v>63</v>
      </c>
      <c r="B21" s="28">
        <v>44344</v>
      </c>
      <c r="C21" s="29">
        <v>40000</v>
      </c>
      <c r="D21" s="30">
        <v>0.05</v>
      </c>
      <c r="E21" s="33">
        <v>0</v>
      </c>
      <c r="F21" s="32">
        <v>0</v>
      </c>
      <c r="G21" s="33">
        <v>0</v>
      </c>
      <c r="H21" s="34">
        <f>G21-E21</f>
        <v>0</v>
      </c>
      <c r="I21" s="35">
        <v>0</v>
      </c>
      <c r="J21" s="27">
        <f>C21*D21</f>
        <v>2000</v>
      </c>
      <c r="K21" s="11">
        <f>J21*0.9</f>
        <v>1800</v>
      </c>
      <c r="L21" s="21"/>
      <c r="M21" s="21"/>
      <c r="N21" s="10"/>
    </row>
    <row r="22" spans="1:14" s="1" customFormat="1" ht="21.75">
      <c r="A22" s="36" t="s">
        <v>91</v>
      </c>
      <c r="B22" s="28">
        <v>44344</v>
      </c>
      <c r="C22" s="29">
        <v>10000</v>
      </c>
      <c r="D22" s="30">
        <v>0.6</v>
      </c>
      <c r="E22" s="33">
        <v>0</v>
      </c>
      <c r="F22" s="32">
        <v>0</v>
      </c>
      <c r="G22" s="33">
        <v>0</v>
      </c>
      <c r="H22" s="34">
        <f>G22-E22</f>
        <v>0</v>
      </c>
      <c r="I22" s="35">
        <v>0</v>
      </c>
      <c r="J22" s="27">
        <f>C22*D22</f>
        <v>6000</v>
      </c>
      <c r="K22" s="11">
        <f>J22*0.9</f>
        <v>5400</v>
      </c>
      <c r="L22" s="84">
        <f>SUM(K2:K22)</f>
        <v>121199.76000000001</v>
      </c>
      <c r="M22" s="85"/>
      <c r="N22" s="11"/>
    </row>
    <row r="23" spans="1:14" s="1" customFormat="1" ht="21.75">
      <c r="A23" s="36"/>
      <c r="B23" s="28"/>
      <c r="C23" s="29"/>
      <c r="D23" s="30"/>
      <c r="E23" s="33"/>
      <c r="F23" s="32"/>
      <c r="G23" s="33"/>
      <c r="H23" s="34"/>
      <c r="I23" s="35"/>
      <c r="J23" s="27"/>
      <c r="K23" s="11"/>
      <c r="L23" s="84"/>
      <c r="M23" s="85"/>
      <c r="N23" s="11"/>
    </row>
    <row r="24" spans="1:14" s="1" customFormat="1" ht="21.75">
      <c r="A24" s="36" t="s">
        <v>44</v>
      </c>
      <c r="B24" s="16">
        <v>44347</v>
      </c>
      <c r="C24" s="12">
        <v>3000</v>
      </c>
      <c r="D24" s="14">
        <v>23.4</v>
      </c>
      <c r="E24" s="25">
        <v>70355.48</v>
      </c>
      <c r="F24" s="26">
        <v>19.3</v>
      </c>
      <c r="G24" s="25">
        <v>57771.76</v>
      </c>
      <c r="H24" s="11">
        <f>G24-E24</f>
        <v>-12583.719999999994</v>
      </c>
      <c r="I24" s="15">
        <f>H24/E24</f>
        <v>-0.17885913080260407</v>
      </c>
      <c r="J24" s="11">
        <v>0</v>
      </c>
      <c r="K24" s="79">
        <f>H24</f>
        <v>-12583.719999999994</v>
      </c>
      <c r="L24" s="87"/>
      <c r="M24" s="85"/>
      <c r="N24" s="11"/>
    </row>
    <row r="25" spans="1:14" s="1" customFormat="1" ht="21.75">
      <c r="A25" s="36" t="s">
        <v>92</v>
      </c>
      <c r="B25" s="16">
        <v>44340</v>
      </c>
      <c r="C25" s="12">
        <v>300</v>
      </c>
      <c r="D25" s="14">
        <v>275</v>
      </c>
      <c r="E25" s="25">
        <v>82682.73</v>
      </c>
      <c r="F25" s="26">
        <v>300</v>
      </c>
      <c r="G25" s="25">
        <v>89800.66</v>
      </c>
      <c r="H25" s="11">
        <f>G25-E25</f>
        <v>7117.9300000000076</v>
      </c>
      <c r="I25" s="15">
        <f>H25/E25</f>
        <v>8.6087263930448452E-2</v>
      </c>
      <c r="J25" s="11">
        <v>0</v>
      </c>
      <c r="K25" s="79">
        <f>H25</f>
        <v>7117.9300000000076</v>
      </c>
      <c r="L25" s="21"/>
      <c r="M25" s="21"/>
      <c r="N25" s="10"/>
    </row>
    <row r="26" spans="1:14" s="1" customFormat="1" ht="21.75">
      <c r="A26" s="36" t="s">
        <v>93</v>
      </c>
      <c r="B26" s="16">
        <v>44321</v>
      </c>
      <c r="C26" s="12">
        <v>9000</v>
      </c>
      <c r="D26" s="14">
        <v>33</v>
      </c>
      <c r="E26" s="25">
        <v>297657.83</v>
      </c>
      <c r="F26" s="26">
        <v>32.5</v>
      </c>
      <c r="G26" s="25">
        <v>291852.14</v>
      </c>
      <c r="H26" s="11">
        <f>G26-E26</f>
        <v>-5805.6900000000023</v>
      </c>
      <c r="I26" s="15">
        <f>H26/E26</f>
        <v>-1.9504576782005036E-2</v>
      </c>
      <c r="J26" s="11">
        <v>0</v>
      </c>
      <c r="K26" s="79">
        <f>H26</f>
        <v>-5805.6900000000023</v>
      </c>
      <c r="L26" s="21"/>
      <c r="M26" s="21"/>
      <c r="N26" s="10"/>
    </row>
    <row r="27" spans="1:14" s="1" customFormat="1" ht="21.75">
      <c r="A27" s="36" t="s">
        <v>94</v>
      </c>
      <c r="B27" s="16">
        <v>44329</v>
      </c>
      <c r="C27" s="12">
        <v>10000</v>
      </c>
      <c r="D27" s="14">
        <v>12.2</v>
      </c>
      <c r="E27" s="25">
        <v>122270.22</v>
      </c>
      <c r="F27" s="26">
        <v>12.1</v>
      </c>
      <c r="G27" s="25">
        <v>120732</v>
      </c>
      <c r="H27" s="11">
        <f>G27-E27</f>
        <v>-1538.2200000000012</v>
      </c>
      <c r="I27" s="15">
        <f>H27/E27</f>
        <v>-1.2580495888532802E-2</v>
      </c>
      <c r="J27" s="11">
        <v>0</v>
      </c>
      <c r="K27" s="79">
        <f>H27</f>
        <v>-1538.2200000000012</v>
      </c>
      <c r="L27" s="21"/>
      <c r="M27" s="21"/>
      <c r="N27" s="10"/>
    </row>
    <row r="28" spans="1:14" s="1" customFormat="1" ht="21.75">
      <c r="A28" s="36" t="s">
        <v>95</v>
      </c>
      <c r="B28" s="16">
        <v>44323</v>
      </c>
      <c r="C28" s="12">
        <v>3000</v>
      </c>
      <c r="D28" s="14">
        <v>7</v>
      </c>
      <c r="E28" s="25">
        <v>21046.51</v>
      </c>
      <c r="F28" s="26">
        <v>9.5</v>
      </c>
      <c r="G28" s="25">
        <v>28436.87</v>
      </c>
      <c r="H28" s="11">
        <f>G28-E28</f>
        <v>7390.3600000000006</v>
      </c>
      <c r="I28" s="15">
        <f>H28/E28</f>
        <v>0.35114420395590534</v>
      </c>
      <c r="J28" s="11">
        <v>0</v>
      </c>
      <c r="K28" s="11">
        <f>H28</f>
        <v>7390.3600000000006</v>
      </c>
      <c r="L28" s="21"/>
      <c r="M28" s="21"/>
      <c r="N28" s="10"/>
    </row>
    <row r="29" spans="1:14" s="1" customFormat="1" ht="21.75">
      <c r="A29" s="36" t="s">
        <v>95</v>
      </c>
      <c r="B29" s="16">
        <v>44326</v>
      </c>
      <c r="C29" s="12">
        <v>3000</v>
      </c>
      <c r="D29" s="14">
        <v>7</v>
      </c>
      <c r="E29" s="25">
        <v>21046.51</v>
      </c>
      <c r="F29" s="26">
        <v>10.1</v>
      </c>
      <c r="G29" s="25">
        <v>30232.89</v>
      </c>
      <c r="H29" s="11">
        <f>G29-E29</f>
        <v>9186.380000000001</v>
      </c>
      <c r="I29" s="15">
        <f>H29/E29</f>
        <v>0.43647996746253898</v>
      </c>
      <c r="J29" s="11">
        <v>0</v>
      </c>
      <c r="K29" s="11">
        <f>H29</f>
        <v>9186.380000000001</v>
      </c>
      <c r="L29" s="21"/>
      <c r="M29" s="21"/>
      <c r="N29" s="10"/>
    </row>
    <row r="30" spans="1:14" s="1" customFormat="1" ht="21.75">
      <c r="A30" s="36" t="s">
        <v>95</v>
      </c>
      <c r="B30" s="16">
        <v>44327</v>
      </c>
      <c r="C30" s="12">
        <v>3000</v>
      </c>
      <c r="D30" s="14">
        <v>7</v>
      </c>
      <c r="E30" s="25">
        <v>21046.51</v>
      </c>
      <c r="F30" s="26">
        <v>10.199999999999999</v>
      </c>
      <c r="G30" s="25">
        <v>30532.23</v>
      </c>
      <c r="H30" s="11">
        <f>G30-E30</f>
        <v>9485.7200000000012</v>
      </c>
      <c r="I30" s="15">
        <f>H30/E30</f>
        <v>0.45070275309303071</v>
      </c>
      <c r="J30" s="11">
        <v>0</v>
      </c>
      <c r="K30" s="11">
        <f>H30</f>
        <v>9485.7200000000012</v>
      </c>
      <c r="L30" s="21"/>
      <c r="M30" s="21"/>
      <c r="N30" s="10"/>
    </row>
    <row r="31" spans="1:14" s="1" customFormat="1" ht="21.75">
      <c r="A31" s="36" t="s">
        <v>95</v>
      </c>
      <c r="B31" s="16">
        <v>44328</v>
      </c>
      <c r="C31" s="12">
        <v>3000</v>
      </c>
      <c r="D31" s="14">
        <v>7</v>
      </c>
      <c r="E31" s="25">
        <v>21046.51</v>
      </c>
      <c r="F31" s="26">
        <v>10.199999999999999</v>
      </c>
      <c r="G31" s="25">
        <v>30532.23</v>
      </c>
      <c r="H31" s="11">
        <f>G31-E31</f>
        <v>9485.7200000000012</v>
      </c>
      <c r="I31" s="15">
        <f>H31/E31</f>
        <v>0.45070275309303071</v>
      </c>
      <c r="J31" s="11">
        <v>0</v>
      </c>
      <c r="K31" s="11">
        <f>H31</f>
        <v>9485.7200000000012</v>
      </c>
      <c r="L31" s="77">
        <f>SUM(K28:K31)</f>
        <v>35548.180000000008</v>
      </c>
      <c r="M31" s="21"/>
      <c r="N31" s="10"/>
    </row>
    <row r="32" spans="1:14" s="1" customFormat="1" ht="21.75">
      <c r="A32" s="36" t="s">
        <v>69</v>
      </c>
      <c r="B32" s="16">
        <v>44347</v>
      </c>
      <c r="C32" s="12">
        <v>10000</v>
      </c>
      <c r="D32" s="14">
        <v>2.7</v>
      </c>
      <c r="E32" s="25">
        <v>27059.8</v>
      </c>
      <c r="F32" s="26">
        <v>3.46</v>
      </c>
      <c r="G32" s="25">
        <v>34523.370000000003</v>
      </c>
      <c r="H32" s="11">
        <f>G32-E32</f>
        <v>7463.5700000000033</v>
      </c>
      <c r="I32" s="15">
        <f>H32/E32</f>
        <v>0.27581763353757249</v>
      </c>
      <c r="J32" s="11">
        <v>0</v>
      </c>
      <c r="K32" s="79">
        <f>H32</f>
        <v>7463.5700000000033</v>
      </c>
      <c r="L32" s="21"/>
      <c r="M32" s="21"/>
      <c r="N32" s="10"/>
    </row>
    <row r="33" spans="1:14" s="1" customFormat="1" ht="21.75">
      <c r="A33" s="36" t="s">
        <v>8</v>
      </c>
      <c r="B33" s="16">
        <v>44322</v>
      </c>
      <c r="C33" s="12">
        <v>1000</v>
      </c>
      <c r="D33" s="14">
        <v>44</v>
      </c>
      <c r="E33" s="25">
        <v>44097.46</v>
      </c>
      <c r="F33" s="26">
        <v>49.5</v>
      </c>
      <c r="G33" s="25">
        <v>49390.36</v>
      </c>
      <c r="H33" s="11">
        <f>G33-E33</f>
        <v>5292.9000000000015</v>
      </c>
      <c r="I33" s="15">
        <f>H33/E33</f>
        <v>0.12002732130149903</v>
      </c>
      <c r="J33" s="11">
        <v>0</v>
      </c>
      <c r="K33" s="79">
        <f>H33</f>
        <v>5292.9000000000015</v>
      </c>
      <c r="L33" s="21"/>
      <c r="M33" s="21"/>
      <c r="N33" s="10"/>
    </row>
    <row r="34" spans="1:14" s="1" customFormat="1" ht="21.75">
      <c r="A34" s="36" t="s">
        <v>96</v>
      </c>
      <c r="B34" s="16">
        <v>44328</v>
      </c>
      <c r="C34" s="12">
        <v>20000</v>
      </c>
      <c r="D34" s="14">
        <v>7.7</v>
      </c>
      <c r="E34" s="25">
        <v>154341.09</v>
      </c>
      <c r="F34" s="26">
        <v>6.6</v>
      </c>
      <c r="G34" s="25">
        <v>131707.63</v>
      </c>
      <c r="H34" s="11">
        <f>G34-E34</f>
        <v>-22633.459999999992</v>
      </c>
      <c r="I34" s="15">
        <f>H34/E34</f>
        <v>-0.14664571825947317</v>
      </c>
      <c r="J34" s="11">
        <v>0</v>
      </c>
      <c r="K34" s="79">
        <f>H34</f>
        <v>-22633.459999999992</v>
      </c>
      <c r="L34" s="21"/>
      <c r="M34" s="21"/>
      <c r="N34" s="10"/>
    </row>
    <row r="35" spans="1:14" s="1" customFormat="1" ht="21.75">
      <c r="A35" s="36" t="s">
        <v>52</v>
      </c>
      <c r="B35" s="16">
        <v>44322</v>
      </c>
      <c r="C35" s="12">
        <v>5000</v>
      </c>
      <c r="D35" s="14">
        <v>9.4</v>
      </c>
      <c r="E35" s="25">
        <v>47104.1</v>
      </c>
      <c r="F35" s="26">
        <v>9.4499999999999993</v>
      </c>
      <c r="G35" s="25">
        <v>47145.34</v>
      </c>
      <c r="H35" s="11">
        <f>G35-E35</f>
        <v>41.239999999997963</v>
      </c>
      <c r="I35" s="15">
        <f>H35/E35</f>
        <v>8.7550765220008374E-4</v>
      </c>
      <c r="J35" s="11">
        <v>0</v>
      </c>
      <c r="K35" s="79">
        <f>H35</f>
        <v>41.239999999997963</v>
      </c>
      <c r="L35" s="21"/>
      <c r="M35" s="21"/>
      <c r="N35" s="10"/>
    </row>
    <row r="36" spans="1:14" s="1" customFormat="1" ht="21.75">
      <c r="A36" s="36" t="s">
        <v>97</v>
      </c>
      <c r="B36" s="16">
        <v>44328</v>
      </c>
      <c r="C36" s="12">
        <v>25000</v>
      </c>
      <c r="D36" s="14">
        <v>3.9</v>
      </c>
      <c r="E36" s="25">
        <v>97715.96</v>
      </c>
      <c r="F36" s="26">
        <v>3.9</v>
      </c>
      <c r="G36" s="25">
        <v>97284.04</v>
      </c>
      <c r="H36" s="11">
        <f>G36-E36</f>
        <v>-431.92000000001281</v>
      </c>
      <c r="I36" s="15">
        <f>H36/E36</f>
        <v>-4.4201581809155104E-3</v>
      </c>
      <c r="J36" s="11">
        <v>0</v>
      </c>
      <c r="K36" s="79">
        <f>H36</f>
        <v>-431.92000000001281</v>
      </c>
      <c r="L36" s="21"/>
      <c r="M36" s="21"/>
      <c r="N36" s="10"/>
    </row>
    <row r="37" spans="1:14" s="1" customFormat="1" ht="21.75">
      <c r="A37" s="36" t="s">
        <v>71</v>
      </c>
      <c r="B37" s="16">
        <v>44321</v>
      </c>
      <c r="C37" s="12">
        <v>5000</v>
      </c>
      <c r="D37" s="14">
        <v>6.35</v>
      </c>
      <c r="E37" s="25">
        <v>31820.32</v>
      </c>
      <c r="F37" s="26">
        <v>7.7</v>
      </c>
      <c r="G37" s="25">
        <v>38414.720000000001</v>
      </c>
      <c r="H37" s="11">
        <f>G37-E37</f>
        <v>6594.4000000000015</v>
      </c>
      <c r="I37" s="15">
        <f>H37/E37</f>
        <v>0.20723864499162803</v>
      </c>
      <c r="J37" s="11">
        <v>0</v>
      </c>
      <c r="K37" s="11">
        <f>H37</f>
        <v>6594.4000000000015</v>
      </c>
      <c r="L37" s="21"/>
      <c r="M37" s="21"/>
      <c r="N37" s="10"/>
    </row>
    <row r="38" spans="1:14" s="1" customFormat="1" ht="21.75">
      <c r="A38" s="36" t="s">
        <v>71</v>
      </c>
      <c r="B38" s="16">
        <v>44322</v>
      </c>
      <c r="C38" s="12">
        <v>5000</v>
      </c>
      <c r="D38" s="14">
        <v>6.35</v>
      </c>
      <c r="E38" s="25">
        <v>31820.32</v>
      </c>
      <c r="F38" s="26">
        <v>7.75</v>
      </c>
      <c r="G38" s="25">
        <v>38664.18</v>
      </c>
      <c r="H38" s="11">
        <f>G38-E38</f>
        <v>6843.8600000000006</v>
      </c>
      <c r="I38" s="15">
        <f>H38/E38</f>
        <v>0.21507828959608202</v>
      </c>
      <c r="J38" s="11">
        <v>0</v>
      </c>
      <c r="K38" s="11">
        <f>H38</f>
        <v>6843.8600000000006</v>
      </c>
      <c r="L38" s="21"/>
      <c r="M38" s="21"/>
      <c r="N38" s="10"/>
    </row>
    <row r="39" spans="1:14" s="1" customFormat="1" ht="21.75">
      <c r="A39" s="36" t="s">
        <v>71</v>
      </c>
      <c r="B39" s="16">
        <v>44326</v>
      </c>
      <c r="C39" s="12">
        <v>5000</v>
      </c>
      <c r="D39" s="14">
        <v>6.35</v>
      </c>
      <c r="E39" s="25">
        <v>31820.32</v>
      </c>
      <c r="F39" s="26">
        <v>7.6</v>
      </c>
      <c r="G39" s="25">
        <v>37915.83</v>
      </c>
      <c r="H39" s="11">
        <f>G39-E39</f>
        <v>6095.510000000002</v>
      </c>
      <c r="I39" s="15">
        <f>H39/E39</f>
        <v>0.19156029857650717</v>
      </c>
      <c r="J39" s="11">
        <v>0</v>
      </c>
      <c r="K39" s="11">
        <f>H39</f>
        <v>6095.510000000002</v>
      </c>
      <c r="L39" s="21"/>
      <c r="M39" s="21"/>
      <c r="N39" s="10"/>
    </row>
    <row r="40" spans="1:14" s="1" customFormat="1" ht="21.75">
      <c r="A40" s="36" t="s">
        <v>71</v>
      </c>
      <c r="B40" s="16">
        <v>44344</v>
      </c>
      <c r="C40" s="12">
        <v>5000</v>
      </c>
      <c r="D40" s="14">
        <v>6.35</v>
      </c>
      <c r="E40" s="25">
        <v>31820.32</v>
      </c>
      <c r="F40" s="26">
        <v>7.3</v>
      </c>
      <c r="G40" s="25">
        <v>36419.15</v>
      </c>
      <c r="H40" s="11">
        <f>G40-E40</f>
        <v>4598.8300000000017</v>
      </c>
      <c r="I40" s="15">
        <f>H40/E40</f>
        <v>0.14452494506654873</v>
      </c>
      <c r="J40" s="11">
        <v>0</v>
      </c>
      <c r="K40" s="11">
        <f>H40</f>
        <v>4598.8300000000017</v>
      </c>
      <c r="L40" s="77">
        <f>SUM(K37:K40)</f>
        <v>24132.600000000006</v>
      </c>
      <c r="M40" s="21"/>
      <c r="N40" s="10"/>
    </row>
    <row r="41" spans="1:14" s="1" customFormat="1" ht="21.75">
      <c r="A41" s="36" t="s">
        <v>98</v>
      </c>
      <c r="B41" s="16">
        <v>44322</v>
      </c>
      <c r="C41" s="12">
        <v>3000</v>
      </c>
      <c r="D41" s="14">
        <v>30</v>
      </c>
      <c r="E41" s="25">
        <v>90199.34</v>
      </c>
      <c r="F41" s="26">
        <v>30.25</v>
      </c>
      <c r="G41" s="25">
        <v>90549</v>
      </c>
      <c r="H41" s="11">
        <f>G41-E41</f>
        <v>349.66000000000349</v>
      </c>
      <c r="I41" s="15">
        <f>H41/E41</f>
        <v>3.876525038875046E-3</v>
      </c>
      <c r="J41" s="11">
        <v>0</v>
      </c>
      <c r="K41" s="79">
        <f>H41</f>
        <v>349.66000000000349</v>
      </c>
      <c r="L41" s="21"/>
      <c r="M41" s="21"/>
      <c r="N41" s="10"/>
    </row>
    <row r="42" spans="1:14" s="1" customFormat="1" ht="21.75">
      <c r="A42" s="36" t="s">
        <v>54</v>
      </c>
      <c r="B42" s="16">
        <v>44322</v>
      </c>
      <c r="C42" s="12">
        <v>1000</v>
      </c>
      <c r="D42" s="14">
        <v>21.7</v>
      </c>
      <c r="E42" s="25">
        <v>21748.06</v>
      </c>
      <c r="F42" s="26">
        <v>23.3</v>
      </c>
      <c r="G42" s="25">
        <v>23248.39</v>
      </c>
      <c r="H42" s="11">
        <f>G42-E42</f>
        <v>1500.3299999999981</v>
      </c>
      <c r="I42" s="15">
        <f>H42/E42</f>
        <v>6.8986842964383857E-2</v>
      </c>
      <c r="J42" s="11">
        <v>0</v>
      </c>
      <c r="K42" s="79">
        <f>H42</f>
        <v>1500.3299999999981</v>
      </c>
      <c r="L42" s="21"/>
      <c r="M42" s="21"/>
      <c r="N42" s="10"/>
    </row>
    <row r="43" spans="1:14" s="1" customFormat="1" ht="21.75">
      <c r="A43" s="36" t="s">
        <v>54</v>
      </c>
      <c r="B43" s="16">
        <v>44322</v>
      </c>
      <c r="C43" s="12">
        <v>200</v>
      </c>
      <c r="D43" s="14">
        <v>21.7</v>
      </c>
      <c r="E43" s="25">
        <v>4349.6099999999997</v>
      </c>
      <c r="F43" s="26">
        <v>23.3</v>
      </c>
      <c r="G43" s="25">
        <v>4649.67</v>
      </c>
      <c r="H43" s="11">
        <f>G43-E43</f>
        <v>300.0600000000004</v>
      </c>
      <c r="I43" s="15">
        <f>H43/E43</f>
        <v>6.898549525129849E-2</v>
      </c>
      <c r="J43" s="11">
        <v>0</v>
      </c>
      <c r="K43" s="79">
        <f>H43</f>
        <v>300.0600000000004</v>
      </c>
      <c r="L43" s="21"/>
      <c r="M43" s="21"/>
      <c r="N43" s="10"/>
    </row>
    <row r="44" spans="1:14" s="1" customFormat="1" ht="21.75">
      <c r="A44" s="36" t="s">
        <v>54</v>
      </c>
      <c r="B44" s="16">
        <v>44328</v>
      </c>
      <c r="C44" s="12">
        <v>1000</v>
      </c>
      <c r="D44" s="14">
        <v>21.6</v>
      </c>
      <c r="E44" s="25">
        <v>21647.84</v>
      </c>
      <c r="F44" s="26">
        <v>23.3</v>
      </c>
      <c r="G44" s="25">
        <v>23248.39</v>
      </c>
      <c r="H44" s="11">
        <f>G44-E44</f>
        <v>1600.5499999999993</v>
      </c>
      <c r="I44" s="15">
        <f>H44/E44</f>
        <v>7.3935782969571068E-2</v>
      </c>
      <c r="J44" s="11">
        <v>0</v>
      </c>
      <c r="K44" s="79">
        <f>H44</f>
        <v>1600.5499999999993</v>
      </c>
      <c r="L44" s="21"/>
      <c r="M44" s="21"/>
      <c r="N44" s="10"/>
    </row>
    <row r="45" spans="1:14" s="1" customFormat="1" ht="21.75">
      <c r="A45" s="36" t="s">
        <v>54</v>
      </c>
      <c r="B45" s="16">
        <v>44330</v>
      </c>
      <c r="C45" s="12">
        <v>1000</v>
      </c>
      <c r="D45" s="14">
        <v>21.9</v>
      </c>
      <c r="E45" s="25">
        <v>21948.5</v>
      </c>
      <c r="F45" s="26">
        <v>23</v>
      </c>
      <c r="G45" s="25">
        <v>22949.06</v>
      </c>
      <c r="H45" s="11">
        <f>G45-E45</f>
        <v>1000.5600000000013</v>
      </c>
      <c r="I45" s="15">
        <f>H45/E45</f>
        <v>4.5586714354056146E-2</v>
      </c>
      <c r="J45" s="11">
        <v>0</v>
      </c>
      <c r="K45" s="79">
        <f>H45</f>
        <v>1000.5600000000013</v>
      </c>
      <c r="L45" s="21"/>
      <c r="M45" s="21"/>
      <c r="N45" s="10"/>
    </row>
    <row r="46" spans="1:14" s="1" customFormat="1" ht="21.75">
      <c r="A46" s="36" t="s">
        <v>54</v>
      </c>
      <c r="B46" s="16">
        <v>44330</v>
      </c>
      <c r="C46" s="12">
        <v>1000</v>
      </c>
      <c r="D46" s="14">
        <v>21.9</v>
      </c>
      <c r="E46" s="25">
        <v>21948.5</v>
      </c>
      <c r="F46" s="26">
        <v>23</v>
      </c>
      <c r="G46" s="25">
        <v>22949.06</v>
      </c>
      <c r="H46" s="11">
        <f>G46-E46</f>
        <v>1000.5600000000013</v>
      </c>
      <c r="I46" s="15">
        <f>H46/E46</f>
        <v>4.5586714354056146E-2</v>
      </c>
      <c r="J46" s="11">
        <v>0</v>
      </c>
      <c r="K46" s="79">
        <f>H46</f>
        <v>1000.5600000000013</v>
      </c>
      <c r="L46" s="21"/>
      <c r="M46" s="21"/>
      <c r="N46" s="10"/>
    </row>
    <row r="47" spans="1:14" s="1" customFormat="1" ht="21.75">
      <c r="A47" s="36" t="s">
        <v>54</v>
      </c>
      <c r="B47" s="16">
        <v>44340</v>
      </c>
      <c r="C47" s="12">
        <v>500</v>
      </c>
      <c r="D47" s="14">
        <v>21.7</v>
      </c>
      <c r="E47" s="25">
        <v>10874.03</v>
      </c>
      <c r="F47" s="26">
        <v>23.1</v>
      </c>
      <c r="G47" s="25">
        <v>11524.42</v>
      </c>
      <c r="H47" s="11">
        <f>G47-E47</f>
        <v>650.38999999999942</v>
      </c>
      <c r="I47" s="15">
        <f>H47/E47</f>
        <v>5.9811311905521629E-2</v>
      </c>
      <c r="J47" s="11">
        <v>0</v>
      </c>
      <c r="K47" s="79">
        <f>H47</f>
        <v>650.38999999999942</v>
      </c>
      <c r="L47" s="21"/>
      <c r="M47" s="21"/>
      <c r="N47" s="10"/>
    </row>
    <row r="48" spans="1:14" s="1" customFormat="1" ht="21.75">
      <c r="A48" s="36" t="s">
        <v>54</v>
      </c>
      <c r="B48" s="16">
        <v>44343</v>
      </c>
      <c r="C48" s="12">
        <v>5300</v>
      </c>
      <c r="D48" s="14">
        <v>21.7</v>
      </c>
      <c r="E48" s="25">
        <v>115264.73</v>
      </c>
      <c r="F48" s="26">
        <v>23.1</v>
      </c>
      <c r="G48" s="25">
        <v>122158.83</v>
      </c>
      <c r="H48" s="11">
        <f>G48-E48</f>
        <v>6894.1000000000058</v>
      </c>
      <c r="I48" s="15">
        <f>H48/E48</f>
        <v>5.9811010705529834E-2</v>
      </c>
      <c r="J48" s="11">
        <v>0</v>
      </c>
      <c r="K48" s="79">
        <f>H48</f>
        <v>6894.1000000000058</v>
      </c>
      <c r="L48" s="21">
        <f>SUM(K42:K48)</f>
        <v>12946.550000000007</v>
      </c>
      <c r="M48" s="21"/>
      <c r="N48" s="10"/>
    </row>
    <row r="49" spans="1:14" s="1" customFormat="1" ht="21.75">
      <c r="A49" s="36" t="s">
        <v>99</v>
      </c>
      <c r="B49" s="16">
        <v>44327</v>
      </c>
      <c r="C49" s="12">
        <v>7000</v>
      </c>
      <c r="D49" s="14">
        <v>13.6</v>
      </c>
      <c r="E49" s="25">
        <v>95410.85</v>
      </c>
      <c r="F49" s="26">
        <v>17.8</v>
      </c>
      <c r="G49" s="25">
        <v>124324.03</v>
      </c>
      <c r="H49" s="11">
        <f>G49-E49</f>
        <v>28913.179999999993</v>
      </c>
      <c r="I49" s="15">
        <f>H49/E49</f>
        <v>0.30303870052514981</v>
      </c>
      <c r="J49" s="11">
        <v>0</v>
      </c>
      <c r="K49" s="11">
        <f>H49</f>
        <v>28913.179999999993</v>
      </c>
      <c r="L49" s="21"/>
      <c r="M49" s="21"/>
      <c r="N49" s="10"/>
    </row>
    <row r="50" spans="1:14" s="1" customFormat="1" ht="21.75">
      <c r="A50" s="36" t="s">
        <v>56</v>
      </c>
      <c r="B50" s="16">
        <v>44344</v>
      </c>
      <c r="C50" s="12">
        <v>9000</v>
      </c>
      <c r="D50" s="14">
        <v>13.3</v>
      </c>
      <c r="E50" s="25">
        <v>119965.12</v>
      </c>
      <c r="F50" s="26">
        <v>13.4</v>
      </c>
      <c r="G50" s="25">
        <v>120332.89</v>
      </c>
      <c r="H50" s="11">
        <f>G50-E50</f>
        <v>367.77000000000407</v>
      </c>
      <c r="I50" s="15">
        <f>H50/E50</f>
        <v>3.0656410796738591E-3</v>
      </c>
      <c r="J50" s="11">
        <v>0</v>
      </c>
      <c r="K50" s="11">
        <f>H50</f>
        <v>367.77000000000407</v>
      </c>
      <c r="L50" s="21">
        <f>SUM(K24:K50)</f>
        <v>79180.570000000022</v>
      </c>
      <c r="M50" s="21">
        <v>79180.570000000007</v>
      </c>
      <c r="N50" s="21">
        <f>M50-L50</f>
        <v>0</v>
      </c>
    </row>
    <row r="51" spans="1:14" ht="15">
      <c r="E51" s="34">
        <f>SUM(E4:E50)</f>
        <v>1678108.5700000008</v>
      </c>
      <c r="F51" s="32"/>
      <c r="G51" s="34">
        <f t="shared" ref="G51:H51" si="0">SUM(G4:G50)</f>
        <v>1757289.1399999997</v>
      </c>
      <c r="H51" s="34">
        <f t="shared" si="0"/>
        <v>79180.570000000022</v>
      </c>
      <c r="I51" s="34" t="s">
        <v>32</v>
      </c>
      <c r="J51" s="34">
        <f>SUM(J4:J50)</f>
        <v>135112.1</v>
      </c>
      <c r="K51" s="88">
        <f>SUM(K2:K50)</f>
        <v>200380.33000000002</v>
      </c>
      <c r="L51" s="75">
        <f>L50+L22</f>
        <v>200380.33000000002</v>
      </c>
      <c r="N51" s="21"/>
    </row>
    <row r="52" spans="1:14" ht="15.6" customHeight="1">
      <c r="J52" s="11" t="s">
        <v>33</v>
      </c>
      <c r="K52" s="11">
        <v>483577.19000000018</v>
      </c>
    </row>
    <row r="53" spans="1:14">
      <c r="J53" s="11" t="s">
        <v>34</v>
      </c>
      <c r="K53" s="11">
        <f>SUM(K51:K52)</f>
        <v>683957.52000000025</v>
      </c>
      <c r="L53" s="11">
        <v>238360</v>
      </c>
      <c r="M53" s="11">
        <f>K53-L55</f>
        <v>407497.52000000025</v>
      </c>
    </row>
    <row r="54" spans="1:14">
      <c r="L54" s="11">
        <v>38100</v>
      </c>
      <c r="M54" s="11">
        <v>124691.97</v>
      </c>
    </row>
    <row r="55" spans="1:14">
      <c r="L55" s="11">
        <f>L53+L54</f>
        <v>276460</v>
      </c>
      <c r="M55" s="11">
        <f>M53+M54</f>
        <v>532189.49000000022</v>
      </c>
    </row>
    <row r="56" spans="1:14">
      <c r="K56" s="11"/>
    </row>
  </sheetData>
  <sheetProtection selectLockedCells="1" selectUnlockedCells="1"/>
  <sortState xmlns:xlrd2="http://schemas.microsoft.com/office/spreadsheetml/2017/richdata2" ref="A24:K50">
    <sortCondition ref="A24:A50"/>
    <sortCondition ref="B24:B50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9"/>
  <sheetViews>
    <sheetView workbookViewId="0">
      <pane ySplit="1" topLeftCell="A2" activePane="bottomLeft" state="frozen"/>
      <selection pane="bottomLeft" activeCell="L11" sqref="L11"/>
    </sheetView>
  </sheetViews>
  <sheetFormatPr defaultColWidth="8.5703125" defaultRowHeight="12.75"/>
  <cols>
    <col min="1" max="1" width="12.42578125" style="9" customWidth="1"/>
    <col min="2" max="2" width="11.42578125" style="16" customWidth="1"/>
    <col min="3" max="3" width="8.42578125" style="12" customWidth="1"/>
    <col min="4" max="4" width="7.28515625" style="13" customWidth="1"/>
    <col min="5" max="5" width="14.7109375" style="11" customWidth="1"/>
    <col min="6" max="6" width="7.28515625" style="14" customWidth="1"/>
    <col min="7" max="7" width="14.7109375" style="11" customWidth="1"/>
    <col min="8" max="8" width="12.85546875" style="11" customWidth="1"/>
    <col min="9" max="9" width="8.28515625" style="15" customWidth="1"/>
    <col min="10" max="10" width="12.42578125" style="11" customWidth="1"/>
    <col min="11" max="11" width="13" style="10" customWidth="1"/>
    <col min="12" max="12" width="12.42578125" style="11" customWidth="1"/>
    <col min="13" max="13" width="12.85546875" style="10" customWidth="1"/>
    <col min="14" max="14" width="21.28515625" style="10" bestFit="1" customWidth="1"/>
    <col min="15" max="16384" width="8.5703125" style="10"/>
  </cols>
  <sheetData>
    <row r="1" spans="1:14" s="1" customFormat="1" ht="21.75">
      <c r="A1" s="3" t="s">
        <v>0</v>
      </c>
      <c r="B1" s="1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11"/>
      <c r="M1" s="10"/>
      <c r="N1" s="10"/>
    </row>
    <row r="2" spans="1:14" s="1" customFormat="1" ht="21.75">
      <c r="A2" s="36" t="s">
        <v>73</v>
      </c>
      <c r="B2" s="28">
        <v>44358</v>
      </c>
      <c r="C2" s="29">
        <v>20000</v>
      </c>
      <c r="D2" s="30">
        <v>0.13</v>
      </c>
      <c r="E2" s="33">
        <v>0</v>
      </c>
      <c r="F2" s="32">
        <v>0</v>
      </c>
      <c r="G2" s="33">
        <v>0</v>
      </c>
      <c r="H2" s="34">
        <f>G2-E2</f>
        <v>0</v>
      </c>
      <c r="I2" s="35">
        <v>0</v>
      </c>
      <c r="J2" s="27">
        <f>C2*D2</f>
        <v>2600</v>
      </c>
      <c r="K2" s="11">
        <f>J2</f>
        <v>2600</v>
      </c>
      <c r="L2" s="10"/>
      <c r="M2" s="10"/>
      <c r="N2" s="10"/>
    </row>
    <row r="3" spans="1:14" s="1" customFormat="1" ht="21.75">
      <c r="A3" s="36" t="s">
        <v>100</v>
      </c>
      <c r="B3" s="28">
        <v>44354</v>
      </c>
      <c r="C3" s="29">
        <v>10000</v>
      </c>
      <c r="D3" s="30">
        <v>0.2515</v>
      </c>
      <c r="E3" s="33">
        <v>0</v>
      </c>
      <c r="F3" s="32">
        <v>0</v>
      </c>
      <c r="G3" s="33">
        <v>0</v>
      </c>
      <c r="H3" s="34">
        <f>G3-E3</f>
        <v>0</v>
      </c>
      <c r="I3" s="35">
        <v>0</v>
      </c>
      <c r="J3" s="27">
        <f>C3*D3</f>
        <v>2515</v>
      </c>
      <c r="K3" s="11">
        <v>2263.5</v>
      </c>
      <c r="L3" s="10"/>
      <c r="M3" s="10"/>
      <c r="N3" s="10"/>
    </row>
    <row r="4" spans="1:14" s="1" customFormat="1" ht="21.75">
      <c r="A4" s="36" t="s">
        <v>37</v>
      </c>
      <c r="B4" s="28">
        <v>44351</v>
      </c>
      <c r="C4" s="29">
        <v>100000</v>
      </c>
      <c r="D4" s="30">
        <v>0.26100000000000001</v>
      </c>
      <c r="E4" s="33">
        <v>0</v>
      </c>
      <c r="F4" s="32">
        <v>0</v>
      </c>
      <c r="G4" s="33">
        <v>0</v>
      </c>
      <c r="H4" s="34">
        <f>G4-E4</f>
        <v>0</v>
      </c>
      <c r="I4" s="35">
        <v>0</v>
      </c>
      <c r="J4" s="27">
        <f>C4*D4</f>
        <v>26100</v>
      </c>
      <c r="K4" s="11">
        <f>J4</f>
        <v>26100</v>
      </c>
      <c r="L4" s="10"/>
      <c r="M4" s="10"/>
      <c r="N4" s="10"/>
    </row>
    <row r="5" spans="1:14" s="1" customFormat="1" ht="21.75">
      <c r="A5" s="36" t="s">
        <v>35</v>
      </c>
      <c r="B5" s="28">
        <v>44351</v>
      </c>
      <c r="C5" s="29">
        <v>10000</v>
      </c>
      <c r="D5" s="30">
        <v>0.1915</v>
      </c>
      <c r="E5" s="33">
        <v>0</v>
      </c>
      <c r="F5" s="32">
        <v>0</v>
      </c>
      <c r="G5" s="33">
        <v>0</v>
      </c>
      <c r="H5" s="34">
        <f>G5-E5</f>
        <v>0</v>
      </c>
      <c r="I5" s="35">
        <v>0</v>
      </c>
      <c r="J5" s="27">
        <f>C5*D5</f>
        <v>1915</v>
      </c>
      <c r="K5" s="11">
        <f>J5*0.9</f>
        <v>1723.5</v>
      </c>
      <c r="L5" s="10"/>
      <c r="M5" s="10"/>
      <c r="N5" s="10"/>
    </row>
    <row r="6" spans="1:14" s="1" customFormat="1" ht="21.75">
      <c r="A6" s="36" t="s">
        <v>43</v>
      </c>
      <c r="B6" s="28">
        <v>44372</v>
      </c>
      <c r="C6" s="29">
        <v>30000</v>
      </c>
      <c r="D6" s="30">
        <v>0.17380000000000001</v>
      </c>
      <c r="E6" s="33">
        <v>0</v>
      </c>
      <c r="F6" s="32">
        <v>0</v>
      </c>
      <c r="G6" s="33">
        <v>0</v>
      </c>
      <c r="H6" s="34">
        <f>G6-E6</f>
        <v>0</v>
      </c>
      <c r="I6" s="35">
        <v>0</v>
      </c>
      <c r="J6" s="27">
        <f>C6*D6</f>
        <v>5214</v>
      </c>
      <c r="K6" s="11">
        <f>J6*0.9</f>
        <v>4692.6000000000004</v>
      </c>
      <c r="L6" s="10"/>
      <c r="M6" s="10"/>
      <c r="N6" s="10"/>
    </row>
    <row r="7" spans="1:14" s="1" customFormat="1" ht="21.75">
      <c r="A7" s="36" t="s">
        <v>82</v>
      </c>
      <c r="B7" s="28">
        <v>44357</v>
      </c>
      <c r="C7" s="29">
        <v>9000</v>
      </c>
      <c r="D7" s="30">
        <v>0.25</v>
      </c>
      <c r="E7" s="33">
        <v>0</v>
      </c>
      <c r="F7" s="32">
        <v>0</v>
      </c>
      <c r="G7" s="33">
        <v>0</v>
      </c>
      <c r="H7" s="34">
        <f>G7-E7</f>
        <v>0</v>
      </c>
      <c r="I7" s="35">
        <v>0</v>
      </c>
      <c r="J7" s="27">
        <f>C7*D7</f>
        <v>2250</v>
      </c>
      <c r="K7" s="11">
        <f>J7*0.9</f>
        <v>2025</v>
      </c>
      <c r="L7" s="10"/>
      <c r="M7" s="10"/>
      <c r="N7" s="10"/>
    </row>
    <row r="8" spans="1:14" s="1" customFormat="1" ht="21.75">
      <c r="A8" s="36" t="s">
        <v>38</v>
      </c>
      <c r="B8" s="28">
        <v>44357</v>
      </c>
      <c r="C8" s="29">
        <v>130000</v>
      </c>
      <c r="D8" s="30">
        <v>0.24</v>
      </c>
      <c r="E8" s="33">
        <v>0</v>
      </c>
      <c r="F8" s="32">
        <v>0</v>
      </c>
      <c r="G8" s="33">
        <v>0</v>
      </c>
      <c r="H8" s="34">
        <f>G8-E8</f>
        <v>0</v>
      </c>
      <c r="I8" s="35">
        <v>0</v>
      </c>
      <c r="J8" s="27">
        <f>C8*D8</f>
        <v>31200</v>
      </c>
      <c r="K8" s="11">
        <f>J8</f>
        <v>31200</v>
      </c>
      <c r="L8" s="10"/>
      <c r="M8" s="10"/>
      <c r="N8" s="10"/>
    </row>
    <row r="9" spans="1:14" s="1" customFormat="1" ht="21.75">
      <c r="A9" s="36" t="s">
        <v>101</v>
      </c>
      <c r="B9" s="28">
        <v>44351</v>
      </c>
      <c r="C9" s="29">
        <v>10000</v>
      </c>
      <c r="D9" s="30">
        <v>0.247</v>
      </c>
      <c r="E9" s="33">
        <v>0</v>
      </c>
      <c r="F9" s="32">
        <v>0</v>
      </c>
      <c r="G9" s="33">
        <v>0</v>
      </c>
      <c r="H9" s="34">
        <f>G9-E9</f>
        <v>0</v>
      </c>
      <c r="I9" s="35">
        <v>0</v>
      </c>
      <c r="J9" s="27">
        <f>C9*D9</f>
        <v>2470</v>
      </c>
      <c r="K9" s="11">
        <f>J9*0.9</f>
        <v>2223</v>
      </c>
      <c r="L9" s="10"/>
      <c r="M9" s="10"/>
      <c r="N9" s="10"/>
    </row>
    <row r="10" spans="1:14" s="1" customFormat="1" ht="21.75">
      <c r="A10" s="36" t="s">
        <v>102</v>
      </c>
      <c r="B10" s="28">
        <v>44356</v>
      </c>
      <c r="C10" s="29">
        <v>10000</v>
      </c>
      <c r="D10" s="30">
        <v>0.26700000000000002</v>
      </c>
      <c r="E10" s="33">
        <v>0</v>
      </c>
      <c r="F10" s="32">
        <v>0</v>
      </c>
      <c r="G10" s="33">
        <v>0</v>
      </c>
      <c r="H10" s="34">
        <f>G10-E10</f>
        <v>0</v>
      </c>
      <c r="I10" s="35">
        <v>0</v>
      </c>
      <c r="J10" s="27">
        <f>C10*D10</f>
        <v>2670</v>
      </c>
      <c r="K10" s="11">
        <f>J10</f>
        <v>2670</v>
      </c>
      <c r="L10" s="78"/>
      <c r="M10" s="10"/>
      <c r="N10" s="11"/>
    </row>
    <row r="11" spans="1:14" s="1" customFormat="1" ht="21.75">
      <c r="A11" s="36" t="s">
        <v>42</v>
      </c>
      <c r="B11" s="28">
        <v>44361</v>
      </c>
      <c r="C11" s="29">
        <v>9000</v>
      </c>
      <c r="D11" s="30">
        <v>0.1915</v>
      </c>
      <c r="E11" s="33">
        <v>0</v>
      </c>
      <c r="F11" s="32">
        <v>0</v>
      </c>
      <c r="G11" s="33">
        <v>0</v>
      </c>
      <c r="H11" s="34">
        <f>G11-E11</f>
        <v>0</v>
      </c>
      <c r="I11" s="35">
        <v>0</v>
      </c>
      <c r="J11" s="27">
        <f>C11*D11</f>
        <v>1723.5</v>
      </c>
      <c r="K11" s="11">
        <f>J11*0.9</f>
        <v>1551.15</v>
      </c>
      <c r="L11" s="84">
        <f>SUM(K2:K11)</f>
        <v>77048.75</v>
      </c>
      <c r="M11" s="10"/>
      <c r="N11" s="11"/>
    </row>
    <row r="12" spans="1:14" s="1" customFormat="1" ht="21.75">
      <c r="A12" s="36" t="s">
        <v>103</v>
      </c>
      <c r="B12" s="16">
        <v>44351</v>
      </c>
      <c r="C12" s="12">
        <v>10000</v>
      </c>
      <c r="D12" s="14">
        <v>14.7</v>
      </c>
      <c r="E12" s="25">
        <v>147325.59</v>
      </c>
      <c r="F12" s="26">
        <v>12.3</v>
      </c>
      <c r="G12" s="25">
        <v>122727.57</v>
      </c>
      <c r="H12" s="11">
        <f>G12-E12</f>
        <v>-24598.01999999999</v>
      </c>
      <c r="I12" s="15">
        <f>H12/E12</f>
        <v>-0.1669636619137245</v>
      </c>
      <c r="J12" s="11">
        <v>0</v>
      </c>
      <c r="K12" s="11">
        <f>H12</f>
        <v>-24598.01999999999</v>
      </c>
      <c r="L12" s="21"/>
      <c r="M12" s="21"/>
      <c r="N12" s="10"/>
    </row>
    <row r="13" spans="1:14" s="1" customFormat="1" ht="21.75">
      <c r="A13" s="36" t="s">
        <v>103</v>
      </c>
      <c r="B13" s="16">
        <v>44351</v>
      </c>
      <c r="C13" s="12">
        <v>10000</v>
      </c>
      <c r="D13" s="14">
        <v>14.7</v>
      </c>
      <c r="E13" s="25">
        <v>147325.59</v>
      </c>
      <c r="F13" s="26">
        <v>12.4</v>
      </c>
      <c r="G13" s="25">
        <v>123725.35</v>
      </c>
      <c r="H13" s="11">
        <f>G13-E13</f>
        <v>-23600.239999999991</v>
      </c>
      <c r="I13" s="15">
        <f>H13/E13</f>
        <v>-0.16019104352475352</v>
      </c>
      <c r="J13" s="11">
        <v>0</v>
      </c>
      <c r="K13" s="11">
        <f>H13</f>
        <v>-23600.239999999991</v>
      </c>
      <c r="L13" s="21"/>
      <c r="M13" s="21"/>
      <c r="N13" s="10"/>
    </row>
    <row r="14" spans="1:14" s="1" customFormat="1" ht="21.75">
      <c r="A14" s="36" t="s">
        <v>103</v>
      </c>
      <c r="B14" s="16">
        <v>44355</v>
      </c>
      <c r="C14" s="12">
        <v>10000</v>
      </c>
      <c r="D14" s="14">
        <v>14.7</v>
      </c>
      <c r="E14" s="25">
        <v>147325.59</v>
      </c>
      <c r="F14" s="26">
        <v>12.5</v>
      </c>
      <c r="G14" s="25">
        <v>124723.14</v>
      </c>
      <c r="H14" s="11">
        <f>G14-E14</f>
        <v>-22602.449999999997</v>
      </c>
      <c r="I14" s="15">
        <f>H14/E14</f>
        <v>-0.15341835725891204</v>
      </c>
      <c r="J14" s="11">
        <v>0</v>
      </c>
      <c r="K14" s="11">
        <f>H14</f>
        <v>-22602.449999999997</v>
      </c>
      <c r="L14" s="21"/>
      <c r="M14" s="21"/>
      <c r="N14" s="10"/>
    </row>
    <row r="15" spans="1:14" s="1" customFormat="1" ht="21.75">
      <c r="A15" s="36" t="s">
        <v>103</v>
      </c>
      <c r="B15" s="16">
        <v>44356</v>
      </c>
      <c r="C15" s="12">
        <v>10000</v>
      </c>
      <c r="D15" s="14">
        <v>14.7</v>
      </c>
      <c r="E15" s="25">
        <v>147325.59</v>
      </c>
      <c r="F15" s="26">
        <v>12.6</v>
      </c>
      <c r="G15" s="25">
        <v>125720.92</v>
      </c>
      <c r="H15" s="11">
        <f>G15-E15</f>
        <v>-21604.67</v>
      </c>
      <c r="I15" s="15">
        <f>H15/E15</f>
        <v>-0.14664573886994106</v>
      </c>
      <c r="J15" s="11">
        <v>0</v>
      </c>
      <c r="K15" s="11">
        <f>H15</f>
        <v>-21604.67</v>
      </c>
      <c r="L15" s="21"/>
      <c r="M15" s="21"/>
      <c r="N15" s="10"/>
    </row>
    <row r="16" spans="1:14" s="1" customFormat="1" ht="21.75">
      <c r="A16" s="36" t="s">
        <v>69</v>
      </c>
      <c r="B16" s="16">
        <v>44361</v>
      </c>
      <c r="C16" s="12">
        <v>5000</v>
      </c>
      <c r="D16" s="14">
        <v>2.7</v>
      </c>
      <c r="E16" s="25">
        <v>13529.91</v>
      </c>
      <c r="F16" s="26">
        <v>4.3</v>
      </c>
      <c r="G16" s="25">
        <v>21452.37</v>
      </c>
      <c r="H16" s="11">
        <f>G16-E16</f>
        <v>7922.4599999999991</v>
      </c>
      <c r="I16" s="15">
        <f>H16/E16</f>
        <v>0.58555156686186371</v>
      </c>
      <c r="J16" s="11">
        <v>0</v>
      </c>
      <c r="K16" s="11">
        <f>H16</f>
        <v>7922.4599999999991</v>
      </c>
      <c r="L16" s="21"/>
      <c r="M16" s="21"/>
      <c r="N16" s="10"/>
    </row>
    <row r="17" spans="1:14" s="1" customFormat="1" ht="21.75">
      <c r="A17" s="36" t="s">
        <v>69</v>
      </c>
      <c r="B17" s="16">
        <v>44365</v>
      </c>
      <c r="C17" s="12">
        <v>5000</v>
      </c>
      <c r="D17" s="14">
        <v>2.7</v>
      </c>
      <c r="E17" s="25">
        <v>13529.91</v>
      </c>
      <c r="F17" s="26">
        <v>4.46</v>
      </c>
      <c r="G17" s="25">
        <v>22250.61</v>
      </c>
      <c r="H17" s="11">
        <f>G17-E17</f>
        <v>8720.7000000000007</v>
      </c>
      <c r="I17" s="15">
        <f>H17/E17</f>
        <v>0.64454974201602233</v>
      </c>
      <c r="J17" s="11">
        <v>0</v>
      </c>
      <c r="K17" s="11">
        <f>H17</f>
        <v>8720.7000000000007</v>
      </c>
      <c r="L17" s="21"/>
      <c r="M17" s="21"/>
      <c r="N17" s="10"/>
    </row>
    <row r="18" spans="1:14" s="1" customFormat="1" ht="21.75">
      <c r="A18" s="36" t="s">
        <v>69</v>
      </c>
      <c r="B18" s="16">
        <v>44368</v>
      </c>
      <c r="C18" s="12">
        <v>5000</v>
      </c>
      <c r="D18" s="14">
        <v>2.7</v>
      </c>
      <c r="E18" s="25">
        <v>13529.91</v>
      </c>
      <c r="F18" s="26">
        <v>5.0999999999999996</v>
      </c>
      <c r="G18" s="25">
        <v>25443.51</v>
      </c>
      <c r="H18" s="11">
        <f>G18-E18</f>
        <v>11913.599999999999</v>
      </c>
      <c r="I18" s="15">
        <f>H18/E18</f>
        <v>0.88053800801335702</v>
      </c>
      <c r="J18" s="11">
        <v>0</v>
      </c>
      <c r="K18" s="11">
        <f>H18</f>
        <v>11913.599999999999</v>
      </c>
      <c r="L18" s="21"/>
      <c r="M18" s="21"/>
      <c r="N18" s="10"/>
    </row>
    <row r="19" spans="1:14" s="1" customFormat="1" ht="21.75">
      <c r="A19" s="36" t="s">
        <v>104</v>
      </c>
      <c r="B19" s="16">
        <v>44351</v>
      </c>
      <c r="C19" s="12">
        <v>10000</v>
      </c>
      <c r="D19" s="14">
        <v>16.7</v>
      </c>
      <c r="E19" s="25">
        <v>167369.89000000001</v>
      </c>
      <c r="F19" s="26">
        <v>14.9</v>
      </c>
      <c r="G19" s="25">
        <v>148669.98000000001</v>
      </c>
      <c r="H19" s="11">
        <f>G19-E19</f>
        <v>-18699.910000000003</v>
      </c>
      <c r="I19" s="15">
        <f>H19/E19</f>
        <v>-0.11172804140577497</v>
      </c>
      <c r="J19" s="11">
        <v>0</v>
      </c>
      <c r="K19" s="11">
        <f>H19</f>
        <v>-18699.910000000003</v>
      </c>
      <c r="L19" s="21"/>
      <c r="M19" s="21"/>
      <c r="N19" s="10"/>
    </row>
    <row r="20" spans="1:14" s="1" customFormat="1" ht="21.75">
      <c r="A20" s="36" t="s">
        <v>52</v>
      </c>
      <c r="B20" s="16">
        <v>44372</v>
      </c>
      <c r="C20" s="12">
        <v>5000</v>
      </c>
      <c r="D20" s="14">
        <v>8.85</v>
      </c>
      <c r="E20" s="25">
        <v>44348.01</v>
      </c>
      <c r="F20" s="26">
        <v>8.85</v>
      </c>
      <c r="G20" s="25">
        <v>44151.99</v>
      </c>
      <c r="H20" s="11">
        <f>G20-E20</f>
        <v>-196.02000000000407</v>
      </c>
      <c r="I20" s="15">
        <f>H20/E20</f>
        <v>-4.4200404933615748E-3</v>
      </c>
      <c r="J20" s="11">
        <v>0</v>
      </c>
      <c r="K20" s="11">
        <f>H20</f>
        <v>-196.02000000000407</v>
      </c>
      <c r="L20" s="21"/>
      <c r="M20" s="21"/>
      <c r="N20" s="10"/>
    </row>
    <row r="21" spans="1:14" s="1" customFormat="1" ht="21.75">
      <c r="A21" s="36" t="s">
        <v>52</v>
      </c>
      <c r="B21" s="16">
        <v>44372</v>
      </c>
      <c r="C21" s="12">
        <v>5000</v>
      </c>
      <c r="D21" s="14">
        <v>9.4</v>
      </c>
      <c r="E21" s="25">
        <v>47104.1</v>
      </c>
      <c r="F21" s="26">
        <v>9</v>
      </c>
      <c r="G21" s="25">
        <v>44900.33</v>
      </c>
      <c r="H21" s="11">
        <f>G21-E21</f>
        <v>-2203.7699999999968</v>
      </c>
      <c r="I21" s="15">
        <f>H21/E21</f>
        <v>-4.6785099386252936E-2</v>
      </c>
      <c r="J21" s="11">
        <v>0</v>
      </c>
      <c r="K21" s="11">
        <f>H21</f>
        <v>-2203.7699999999968</v>
      </c>
      <c r="L21" s="21"/>
      <c r="M21" s="21"/>
      <c r="N21" s="10"/>
    </row>
    <row r="22" spans="1:14" s="1" customFormat="1" ht="21.75">
      <c r="A22" s="36" t="s">
        <v>52</v>
      </c>
      <c r="B22" s="16">
        <v>44377</v>
      </c>
      <c r="C22" s="12">
        <v>5000</v>
      </c>
      <c r="D22" s="14">
        <v>9.4</v>
      </c>
      <c r="E22" s="25">
        <v>47104.1</v>
      </c>
      <c r="F22" s="26">
        <v>8.9</v>
      </c>
      <c r="G22" s="25">
        <v>44401.43</v>
      </c>
      <c r="H22" s="11">
        <f>G22-E22</f>
        <v>-2702.6699999999983</v>
      </c>
      <c r="I22" s="15">
        <f>H22/E22</f>
        <v>-5.7376534102126953E-2</v>
      </c>
      <c r="J22" s="11">
        <v>0</v>
      </c>
      <c r="K22" s="11">
        <f>H22</f>
        <v>-2702.6699999999983</v>
      </c>
      <c r="L22" s="21"/>
      <c r="M22" s="21"/>
      <c r="N22" s="10"/>
    </row>
    <row r="23" spans="1:14" s="1" customFormat="1" ht="21.75">
      <c r="A23" s="36" t="s">
        <v>105</v>
      </c>
      <c r="B23" s="16">
        <v>44354</v>
      </c>
      <c r="C23" s="12">
        <v>10000</v>
      </c>
      <c r="D23" s="14">
        <v>6.35</v>
      </c>
      <c r="E23" s="25">
        <v>109241.42</v>
      </c>
      <c r="F23" s="26">
        <v>7.75</v>
      </c>
      <c r="G23" s="25">
        <v>109756.36</v>
      </c>
      <c r="H23" s="11">
        <f>G23-E23</f>
        <v>514.94000000000233</v>
      </c>
      <c r="I23" s="15">
        <f>H23/E23</f>
        <v>4.7137798098926429E-3</v>
      </c>
      <c r="J23" s="11">
        <v>0</v>
      </c>
      <c r="K23" s="11">
        <f>H23</f>
        <v>514.94000000000233</v>
      </c>
      <c r="L23" s="21"/>
      <c r="M23" s="21"/>
      <c r="N23" s="10"/>
    </row>
    <row r="24" spans="1:14" s="1" customFormat="1" ht="21.75">
      <c r="A24" s="36" t="s">
        <v>71</v>
      </c>
      <c r="B24" s="16">
        <v>44348</v>
      </c>
      <c r="C24" s="12">
        <v>5000</v>
      </c>
      <c r="D24" s="14">
        <v>6.35</v>
      </c>
      <c r="E24" s="25">
        <v>31820.32</v>
      </c>
      <c r="F24" s="26">
        <v>7.45</v>
      </c>
      <c r="G24" s="25">
        <v>37167.49</v>
      </c>
      <c r="H24" s="11">
        <f>G24-E24</f>
        <v>5347.1699999999983</v>
      </c>
      <c r="I24" s="15">
        <f>H24/E24</f>
        <v>0.16804262182152782</v>
      </c>
      <c r="J24" s="11">
        <v>0</v>
      </c>
      <c r="K24" s="11">
        <f>H24</f>
        <v>5347.1699999999983</v>
      </c>
      <c r="L24" s="21"/>
      <c r="M24" s="21"/>
      <c r="N24" s="10"/>
    </row>
    <row r="25" spans="1:14" s="1" customFormat="1" ht="21.75">
      <c r="A25" s="36" t="s">
        <v>71</v>
      </c>
      <c r="B25" s="16">
        <v>44351</v>
      </c>
      <c r="C25" s="12">
        <v>5000</v>
      </c>
      <c r="D25" s="14">
        <v>6.35</v>
      </c>
      <c r="E25" s="25">
        <v>31820.32</v>
      </c>
      <c r="F25" s="26">
        <v>7.75</v>
      </c>
      <c r="G25" s="25">
        <v>38664.18</v>
      </c>
      <c r="H25" s="11">
        <f>G25-E25</f>
        <v>6843.8600000000006</v>
      </c>
      <c r="I25" s="15">
        <f>H25/E25</f>
        <v>0.21507828959608202</v>
      </c>
      <c r="J25" s="11">
        <v>0</v>
      </c>
      <c r="K25" s="11">
        <f>H25</f>
        <v>6843.8600000000006</v>
      </c>
      <c r="L25" s="21"/>
      <c r="M25" s="21"/>
      <c r="N25" s="10"/>
    </row>
    <row r="26" spans="1:14" s="1" customFormat="1" ht="21.75">
      <c r="A26" s="36" t="s">
        <v>106</v>
      </c>
      <c r="B26" s="16">
        <v>44377</v>
      </c>
      <c r="C26" s="12">
        <v>200</v>
      </c>
      <c r="D26" s="14">
        <v>412</v>
      </c>
      <c r="E26" s="25">
        <v>82582.509999999995</v>
      </c>
      <c r="F26" s="26">
        <v>434</v>
      </c>
      <c r="G26" s="25">
        <v>86607.74</v>
      </c>
      <c r="H26" s="11">
        <f>G26-E26</f>
        <v>4025.2300000000105</v>
      </c>
      <c r="I26" s="15">
        <f>H26/E26</f>
        <v>4.8741918839715709E-2</v>
      </c>
      <c r="J26" s="11">
        <v>0</v>
      </c>
      <c r="K26" s="11">
        <f>H26</f>
        <v>4025.2300000000105</v>
      </c>
      <c r="L26" s="21"/>
      <c r="M26" s="21"/>
      <c r="N26" s="10"/>
    </row>
    <row r="27" spans="1:14" s="1" customFormat="1" ht="21.75">
      <c r="A27" s="36" t="s">
        <v>106</v>
      </c>
      <c r="B27" s="16">
        <v>44377</v>
      </c>
      <c r="C27" s="12">
        <v>200</v>
      </c>
      <c r="D27" s="14">
        <v>460</v>
      </c>
      <c r="E27" s="25">
        <v>92203.77</v>
      </c>
      <c r="F27" s="26">
        <v>434</v>
      </c>
      <c r="G27" s="25">
        <v>86607.74</v>
      </c>
      <c r="H27" s="11">
        <f>G27-E27</f>
        <v>-5596.0299999999988</v>
      </c>
      <c r="I27" s="15">
        <f>H27/E27</f>
        <v>-6.0691986889473158E-2</v>
      </c>
      <c r="J27" s="11">
        <v>0</v>
      </c>
      <c r="K27" s="11">
        <f>H27</f>
        <v>-5596.0299999999988</v>
      </c>
      <c r="L27" s="21"/>
      <c r="M27" s="21"/>
      <c r="N27" s="10"/>
    </row>
    <row r="28" spans="1:14" s="1" customFormat="1" ht="21.75">
      <c r="A28" s="36" t="s">
        <v>16</v>
      </c>
      <c r="B28" s="16">
        <v>44372</v>
      </c>
      <c r="C28" s="12">
        <v>1000</v>
      </c>
      <c r="D28" s="14">
        <v>32</v>
      </c>
      <c r="E28" s="25">
        <v>32070.880000000001</v>
      </c>
      <c r="F28" s="26">
        <v>40.75</v>
      </c>
      <c r="G28" s="25">
        <v>40659.75</v>
      </c>
      <c r="H28" s="11">
        <f>G28-E28</f>
        <v>8588.869999999999</v>
      </c>
      <c r="I28" s="15">
        <f>H28/E28</f>
        <v>0.26780899058585228</v>
      </c>
      <c r="J28" s="11">
        <v>0</v>
      </c>
      <c r="K28" s="11">
        <f>H28</f>
        <v>8588.869999999999</v>
      </c>
      <c r="L28" s="21"/>
      <c r="M28" s="21"/>
      <c r="N28" s="10"/>
    </row>
    <row r="29" spans="1:14" s="1" customFormat="1" ht="21.75">
      <c r="A29" s="36" t="s">
        <v>107</v>
      </c>
      <c r="B29" s="16">
        <v>44355</v>
      </c>
      <c r="C29" s="12">
        <v>10000</v>
      </c>
      <c r="D29" s="14">
        <v>6.35</v>
      </c>
      <c r="E29" s="25">
        <v>109241.42</v>
      </c>
      <c r="F29" s="26">
        <v>7.75</v>
      </c>
      <c r="G29" s="25">
        <v>109756.36</v>
      </c>
      <c r="H29" s="11">
        <f>G29-E29</f>
        <v>514.94000000000233</v>
      </c>
      <c r="I29" s="15">
        <f>H29/E29</f>
        <v>4.7137798098926429E-3</v>
      </c>
      <c r="J29" s="11">
        <v>0</v>
      </c>
      <c r="K29" s="11">
        <f>H29</f>
        <v>514.94000000000233</v>
      </c>
      <c r="L29" s="21"/>
      <c r="M29" s="21"/>
      <c r="N29" s="10"/>
    </row>
    <row r="30" spans="1:14" s="1" customFormat="1" ht="21.75">
      <c r="A30" s="36" t="s">
        <v>99</v>
      </c>
      <c r="B30" s="16">
        <v>44369</v>
      </c>
      <c r="C30" s="12">
        <v>4000</v>
      </c>
      <c r="D30" s="14">
        <v>13.6</v>
      </c>
      <c r="E30" s="25">
        <v>54520.49</v>
      </c>
      <c r="F30" s="26">
        <v>18.899999999999999</v>
      </c>
      <c r="G30" s="25">
        <v>75432.56</v>
      </c>
      <c r="H30" s="11">
        <f>G30-E30</f>
        <v>20912.07</v>
      </c>
      <c r="I30" s="15">
        <f>H30/E30</f>
        <v>0.38356350062150946</v>
      </c>
      <c r="J30" s="11">
        <v>0</v>
      </c>
      <c r="K30" s="11">
        <f>H30</f>
        <v>20912.07</v>
      </c>
      <c r="L30" s="21"/>
      <c r="M30" s="21"/>
      <c r="N30" s="10"/>
    </row>
    <row r="31" spans="1:14" s="1" customFormat="1" ht="21.75">
      <c r="A31" s="36" t="s">
        <v>99</v>
      </c>
      <c r="B31" s="16">
        <v>44371</v>
      </c>
      <c r="C31" s="12">
        <v>5000</v>
      </c>
      <c r="D31" s="14">
        <v>13.6</v>
      </c>
      <c r="E31" s="25">
        <v>68150.61</v>
      </c>
      <c r="F31" s="26">
        <v>19.2</v>
      </c>
      <c r="G31" s="25">
        <v>95787.37</v>
      </c>
      <c r="H31" s="11">
        <f>G31-E31</f>
        <v>27636.759999999995</v>
      </c>
      <c r="I31" s="15">
        <f>H31/E31</f>
        <v>0.40552476346139815</v>
      </c>
      <c r="J31" s="11">
        <v>0</v>
      </c>
      <c r="K31" s="11">
        <f>H31</f>
        <v>27636.759999999995</v>
      </c>
      <c r="L31" s="21"/>
      <c r="M31" s="21"/>
      <c r="N31" s="10"/>
    </row>
    <row r="32" spans="1:14" s="1" customFormat="1" ht="21.75">
      <c r="A32" s="36" t="s">
        <v>99</v>
      </c>
      <c r="B32" s="16">
        <v>44375</v>
      </c>
      <c r="C32" s="12">
        <v>5000</v>
      </c>
      <c r="D32" s="14">
        <v>13.6</v>
      </c>
      <c r="E32" s="25">
        <v>68150.61</v>
      </c>
      <c r="F32" s="26">
        <v>19.399999999999999</v>
      </c>
      <c r="G32" s="25">
        <v>96785.15</v>
      </c>
      <c r="H32" s="11">
        <f>G32-E32</f>
        <v>28634.539999999994</v>
      </c>
      <c r="I32" s="15">
        <f>H32/E32</f>
        <v>0.4201655715187288</v>
      </c>
      <c r="J32" s="11">
        <v>0</v>
      </c>
      <c r="K32" s="11">
        <f>H32</f>
        <v>28634.539999999994</v>
      </c>
      <c r="L32" s="21"/>
      <c r="M32" s="21"/>
      <c r="N32" s="10"/>
    </row>
    <row r="33" spans="1:14" s="1" customFormat="1" ht="21.75">
      <c r="A33" s="36" t="s">
        <v>56</v>
      </c>
      <c r="B33" s="16">
        <v>44349</v>
      </c>
      <c r="C33" s="12">
        <v>10000</v>
      </c>
      <c r="D33" s="14">
        <v>13</v>
      </c>
      <c r="E33" s="25">
        <v>130287.94</v>
      </c>
      <c r="F33" s="26">
        <v>13.3</v>
      </c>
      <c r="G33" s="25">
        <v>132705.42000000001</v>
      </c>
      <c r="H33" s="11">
        <f>G33-E33</f>
        <v>2417.4800000000105</v>
      </c>
      <c r="I33" s="15">
        <f>H33/E33</f>
        <v>1.8554902318664416E-2</v>
      </c>
      <c r="J33" s="11">
        <v>0</v>
      </c>
      <c r="K33" s="11">
        <f>H33</f>
        <v>2417.4800000000105</v>
      </c>
      <c r="L33" s="21"/>
      <c r="M33" s="21"/>
      <c r="N33" s="10"/>
    </row>
    <row r="34" spans="1:14" s="1" customFormat="1" ht="21.75">
      <c r="A34" s="36" t="s">
        <v>56</v>
      </c>
      <c r="B34" s="16">
        <v>44358</v>
      </c>
      <c r="C34" s="12">
        <v>10000</v>
      </c>
      <c r="D34" s="14">
        <v>13</v>
      </c>
      <c r="E34" s="25">
        <v>130287.94</v>
      </c>
      <c r="F34" s="26">
        <v>13.3</v>
      </c>
      <c r="G34" s="25">
        <v>132705.42000000001</v>
      </c>
      <c r="H34" s="11">
        <f>G34-E34</f>
        <v>2417.4800000000105</v>
      </c>
      <c r="I34" s="15">
        <f>H34/E34</f>
        <v>1.8554902318664416E-2</v>
      </c>
      <c r="J34" s="11">
        <v>0</v>
      </c>
      <c r="K34" s="11">
        <f>H34</f>
        <v>2417.4800000000105</v>
      </c>
      <c r="L34" s="77">
        <f>SUM(K12:K34)</f>
        <v>14606.320000000014</v>
      </c>
      <c r="M34" s="21"/>
      <c r="N34" s="11"/>
    </row>
    <row r="35" spans="1:14" ht="15">
      <c r="E35" s="34">
        <f>SUM(E2:E34)</f>
        <v>1876196.4200000002</v>
      </c>
      <c r="F35" s="32"/>
      <c r="G35" s="34">
        <f t="shared" ref="G35:H35" si="0">SUM(G2:G34)</f>
        <v>1890802.7399999998</v>
      </c>
      <c r="H35" s="34">
        <f t="shared" si="0"/>
        <v>14606.320000000014</v>
      </c>
      <c r="I35" s="34" t="s">
        <v>32</v>
      </c>
      <c r="J35" s="34">
        <f>SUM(J2:J34)</f>
        <v>78657.5</v>
      </c>
      <c r="K35" s="88">
        <f>SUM(K2:K34)</f>
        <v>91655.070000000036</v>
      </c>
      <c r="L35" s="75">
        <f>L34+L11</f>
        <v>91655.07</v>
      </c>
      <c r="N35" s="19"/>
    </row>
    <row r="36" spans="1:14" ht="15.6" customHeight="1">
      <c r="J36" s="11" t="s">
        <v>33</v>
      </c>
      <c r="K36" s="11">
        <v>683957.52000000025</v>
      </c>
    </row>
    <row r="37" spans="1:14">
      <c r="J37" s="11" t="s">
        <v>34</v>
      </c>
      <c r="K37" s="11">
        <f>SUM(K35:K36)</f>
        <v>775612.59000000032</v>
      </c>
      <c r="L37" s="11">
        <v>276460</v>
      </c>
      <c r="M37" s="11">
        <f>K37-L39</f>
        <v>485212.59000000032</v>
      </c>
    </row>
    <row r="38" spans="1:14">
      <c r="L38" s="11">
        <v>13940</v>
      </c>
      <c r="M38" s="11">
        <v>124691.97</v>
      </c>
    </row>
    <row r="39" spans="1:14">
      <c r="L39" s="11">
        <f>L37+L38</f>
        <v>290400</v>
      </c>
      <c r="M39" s="11">
        <f>M37+M38</f>
        <v>609904.56000000029</v>
      </c>
    </row>
  </sheetData>
  <sheetProtection selectLockedCells="1" selectUnlockedCells="1"/>
  <sortState xmlns:xlrd2="http://schemas.microsoft.com/office/spreadsheetml/2017/richdata2" ref="A2:K10">
    <sortCondition ref="A2:A10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36"/>
  <sheetViews>
    <sheetView workbookViewId="0">
      <pane ySplit="1" topLeftCell="E2" activePane="bottomLeft" state="frozen"/>
      <selection pane="bottomLeft" activeCell="L2" sqref="L2"/>
    </sheetView>
  </sheetViews>
  <sheetFormatPr defaultColWidth="8.5703125" defaultRowHeight="12.75"/>
  <cols>
    <col min="1" max="1" width="12.42578125" style="9" customWidth="1"/>
    <col min="2" max="2" width="11.42578125" style="38" customWidth="1"/>
    <col min="3" max="3" width="8.42578125" style="12" customWidth="1"/>
    <col min="4" max="4" width="13" style="13" bestFit="1" customWidth="1"/>
    <col min="5" max="5" width="14.7109375" style="11" customWidth="1"/>
    <col min="6" max="6" width="13" style="14" bestFit="1" customWidth="1"/>
    <col min="7" max="7" width="14.7109375" style="11" customWidth="1"/>
    <col min="8" max="8" width="12.85546875" style="11" customWidth="1"/>
    <col min="9" max="9" width="10.42578125" style="15" bestFit="1" customWidth="1"/>
    <col min="10" max="10" width="12.42578125" style="11" customWidth="1"/>
    <col min="11" max="11" width="13" style="10" customWidth="1"/>
    <col min="12" max="12" width="12.42578125" style="11" customWidth="1"/>
    <col min="13" max="13" width="12.85546875" style="10" customWidth="1"/>
    <col min="14" max="14" width="8.7109375" style="10" bestFit="1" customWidth="1"/>
    <col min="15" max="16384" width="8.5703125" style="10"/>
  </cols>
  <sheetData>
    <row r="1" spans="1:14" s="1" customFormat="1" ht="21.75">
      <c r="A1" s="3" t="s">
        <v>0</v>
      </c>
      <c r="B1" s="37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8" t="s">
        <v>21</v>
      </c>
      <c r="I1" s="6" t="s">
        <v>22</v>
      </c>
      <c r="J1" s="9" t="s">
        <v>23</v>
      </c>
      <c r="K1" s="10" t="s">
        <v>7</v>
      </c>
      <c r="L1" s="10"/>
      <c r="M1" s="10"/>
      <c r="N1" s="10"/>
    </row>
    <row r="2" spans="1:14" ht="15">
      <c r="A2" s="36" t="s">
        <v>108</v>
      </c>
      <c r="B2" s="39">
        <v>44384</v>
      </c>
      <c r="C2" s="29">
        <v>3000</v>
      </c>
      <c r="D2" s="30">
        <v>0.5</v>
      </c>
      <c r="E2" s="31">
        <v>0</v>
      </c>
      <c r="F2" s="32">
        <v>0</v>
      </c>
      <c r="G2" s="33">
        <v>0</v>
      </c>
      <c r="H2" s="34">
        <f>G2-E2</f>
        <v>0</v>
      </c>
      <c r="I2" s="35">
        <v>0</v>
      </c>
      <c r="J2" s="27">
        <f>C2*D2</f>
        <v>1500</v>
      </c>
      <c r="K2" s="11">
        <f>J2*0.9</f>
        <v>1350</v>
      </c>
      <c r="L2" s="79">
        <f>K2</f>
        <v>1350</v>
      </c>
      <c r="N2" s="11"/>
    </row>
    <row r="3" spans="1:14" s="1" customFormat="1" ht="21.75">
      <c r="A3" s="36" t="s">
        <v>109</v>
      </c>
      <c r="B3" s="38">
        <v>44392</v>
      </c>
      <c r="C3" s="12">
        <v>10000</v>
      </c>
      <c r="D3" s="14">
        <v>12</v>
      </c>
      <c r="E3" s="25">
        <v>120265.79</v>
      </c>
      <c r="F3" s="26">
        <v>12.3</v>
      </c>
      <c r="G3" s="25">
        <v>122727.57</v>
      </c>
      <c r="H3" s="11">
        <f>G3-E3</f>
        <v>2461.7800000000134</v>
      </c>
      <c r="I3" s="15">
        <f>H3/E3</f>
        <v>2.0469495107461676E-2</v>
      </c>
      <c r="J3" s="11">
        <v>0</v>
      </c>
      <c r="K3" s="11">
        <f>H3</f>
        <v>2461.7800000000134</v>
      </c>
      <c r="L3" s="21"/>
      <c r="M3" s="21"/>
      <c r="N3" s="10"/>
    </row>
    <row r="4" spans="1:14" ht="14.25">
      <c r="A4" s="36" t="s">
        <v>44</v>
      </c>
      <c r="B4" s="16">
        <v>44393</v>
      </c>
      <c r="C4" s="12">
        <v>3000</v>
      </c>
      <c r="D4" s="14">
        <v>23.4</v>
      </c>
      <c r="E4" s="25">
        <v>70355.48</v>
      </c>
      <c r="F4" s="26">
        <v>18.8</v>
      </c>
      <c r="G4" s="25">
        <v>56275.08</v>
      </c>
      <c r="H4" s="11">
        <f>G4-E4</f>
        <v>-14080.399999999994</v>
      </c>
      <c r="I4" s="15">
        <f>H4/E4</f>
        <v>-0.20013224271940147</v>
      </c>
      <c r="J4" s="11">
        <v>0</v>
      </c>
      <c r="K4" s="11">
        <f>H4</f>
        <v>-14080.399999999994</v>
      </c>
      <c r="L4" s="21"/>
      <c r="M4" s="21"/>
    </row>
    <row r="5" spans="1:14" s="1" customFormat="1" ht="21.75">
      <c r="A5" s="36" t="s">
        <v>44</v>
      </c>
      <c r="B5" s="16">
        <v>44399</v>
      </c>
      <c r="C5" s="12">
        <v>3000</v>
      </c>
      <c r="D5" s="14">
        <v>23.4</v>
      </c>
      <c r="E5" s="25">
        <v>70355.48</v>
      </c>
      <c r="F5" s="26">
        <v>18.7</v>
      </c>
      <c r="G5" s="25">
        <v>55975.74</v>
      </c>
      <c r="H5" s="11">
        <f>G5-E5</f>
        <v>-14379.739999999998</v>
      </c>
      <c r="I5" s="15">
        <f>H5/E5</f>
        <v>-0.20438692195689659</v>
      </c>
      <c r="J5" s="11">
        <v>0</v>
      </c>
      <c r="K5" s="11">
        <f>H5</f>
        <v>-14379.739999999998</v>
      </c>
      <c r="L5" s="21"/>
      <c r="M5" s="21"/>
      <c r="N5" s="10"/>
    </row>
    <row r="6" spans="1:14" s="1" customFormat="1" ht="21.75">
      <c r="A6" s="36" t="s">
        <v>25</v>
      </c>
      <c r="B6" s="38">
        <v>44386</v>
      </c>
      <c r="C6" s="12">
        <v>5000</v>
      </c>
      <c r="D6" s="14">
        <v>12.4</v>
      </c>
      <c r="E6" s="25">
        <v>62137.32</v>
      </c>
      <c r="F6" s="26">
        <v>4.5999999999999996</v>
      </c>
      <c r="G6" s="25">
        <v>84811.73</v>
      </c>
      <c r="H6" s="11">
        <f>G6-E6</f>
        <v>22674.409999999996</v>
      </c>
      <c r="I6" s="15">
        <f>H6/E6</f>
        <v>0.36490807778642526</v>
      </c>
      <c r="J6" s="11">
        <v>0</v>
      </c>
      <c r="K6" s="11">
        <f>H6</f>
        <v>22674.409999999996</v>
      </c>
      <c r="L6" s="21"/>
      <c r="M6" s="21"/>
      <c r="N6" s="10"/>
    </row>
    <row r="7" spans="1:14" s="1" customFormat="1" ht="21.75">
      <c r="A7" s="36" t="s">
        <v>25</v>
      </c>
      <c r="B7" s="38">
        <v>44392</v>
      </c>
      <c r="C7" s="12">
        <v>5000</v>
      </c>
      <c r="D7" s="14">
        <v>12.4</v>
      </c>
      <c r="E7" s="25">
        <v>62137.32</v>
      </c>
      <c r="F7" s="26">
        <v>20</v>
      </c>
      <c r="G7" s="25">
        <v>99778.51</v>
      </c>
      <c r="H7" s="11">
        <f>G7-E7</f>
        <v>37641.189999999995</v>
      </c>
      <c r="I7" s="15">
        <f>H7/E7</f>
        <v>0.60577427542739204</v>
      </c>
      <c r="J7" s="11">
        <v>0</v>
      </c>
      <c r="K7" s="11">
        <f>H7</f>
        <v>37641.189999999995</v>
      </c>
      <c r="L7" s="21"/>
      <c r="M7" s="21"/>
      <c r="N7" s="10"/>
    </row>
    <row r="8" spans="1:14" s="1" customFormat="1" ht="21.75">
      <c r="A8" s="36" t="s">
        <v>25</v>
      </c>
      <c r="B8" s="38">
        <v>44392</v>
      </c>
      <c r="C8" s="12">
        <v>3000</v>
      </c>
      <c r="D8" s="14">
        <v>12.4</v>
      </c>
      <c r="E8" s="25">
        <v>37282.39</v>
      </c>
      <c r="F8" s="26">
        <v>21</v>
      </c>
      <c r="G8" s="25">
        <v>62860.46</v>
      </c>
      <c r="H8" s="11">
        <f>G8-E8</f>
        <v>25578.07</v>
      </c>
      <c r="I8" s="15">
        <f>H8/E8</f>
        <v>0.68606304477797697</v>
      </c>
      <c r="J8" s="11">
        <v>0</v>
      </c>
      <c r="K8" s="11">
        <f>H8</f>
        <v>25578.07</v>
      </c>
      <c r="L8" s="21"/>
      <c r="M8" s="21"/>
      <c r="N8" s="10"/>
    </row>
    <row r="9" spans="1:14" s="1" customFormat="1" ht="21.75">
      <c r="A9" s="36" t="s">
        <v>25</v>
      </c>
      <c r="B9" s="38">
        <v>44392</v>
      </c>
      <c r="C9" s="12">
        <v>2000</v>
      </c>
      <c r="D9" s="14">
        <v>12.4</v>
      </c>
      <c r="E9" s="25">
        <v>24854.93</v>
      </c>
      <c r="F9" s="26">
        <v>21</v>
      </c>
      <c r="G9" s="25">
        <v>41906.97</v>
      </c>
      <c r="H9" s="11">
        <f>G9-E9</f>
        <v>17052.04</v>
      </c>
      <c r="I9" s="15">
        <f>H9/E9</f>
        <v>0.68606268454588293</v>
      </c>
      <c r="J9" s="11">
        <v>0</v>
      </c>
      <c r="K9" s="11">
        <f>H9</f>
        <v>17052.04</v>
      </c>
      <c r="L9" s="21"/>
      <c r="M9" s="21"/>
      <c r="N9" s="10"/>
    </row>
    <row r="10" spans="1:14" s="1" customFormat="1" ht="21.75">
      <c r="A10" s="36" t="s">
        <v>110</v>
      </c>
      <c r="B10" s="38">
        <v>44386</v>
      </c>
      <c r="C10" s="12">
        <v>2000</v>
      </c>
      <c r="D10" s="14">
        <v>32</v>
      </c>
      <c r="E10" s="25">
        <v>64141.75</v>
      </c>
      <c r="F10" s="26">
        <v>26</v>
      </c>
      <c r="G10" s="25">
        <v>51884.83</v>
      </c>
      <c r="H10" s="11">
        <f>G10-E10</f>
        <v>-12256.919999999998</v>
      </c>
      <c r="I10" s="15">
        <f>H10/E10</f>
        <v>-0.19109113798734831</v>
      </c>
      <c r="J10" s="11">
        <v>0</v>
      </c>
      <c r="K10" s="11">
        <f>H10</f>
        <v>-12256.919999999998</v>
      </c>
      <c r="L10" s="21"/>
      <c r="M10" s="21"/>
      <c r="N10" s="10"/>
    </row>
    <row r="11" spans="1:14" s="1" customFormat="1" ht="21.75">
      <c r="A11" s="36" t="s">
        <v>110</v>
      </c>
      <c r="B11" s="38">
        <v>44389</v>
      </c>
      <c r="C11" s="12">
        <v>2000</v>
      </c>
      <c r="D11" s="14">
        <v>32</v>
      </c>
      <c r="E11" s="25">
        <v>64141.75</v>
      </c>
      <c r="F11" s="26">
        <v>25.25</v>
      </c>
      <c r="G11" s="25">
        <v>50388.14</v>
      </c>
      <c r="H11" s="11">
        <f>G11-E11</f>
        <v>-13753.61</v>
      </c>
      <c r="I11" s="15">
        <f>H11/E11</f>
        <v>-0.21442523785210102</v>
      </c>
      <c r="J11" s="11">
        <v>0</v>
      </c>
      <c r="K11" s="11">
        <f>H11</f>
        <v>-13753.61</v>
      </c>
      <c r="L11" s="21"/>
      <c r="M11" s="21"/>
      <c r="N11" s="10"/>
    </row>
    <row r="12" spans="1:14" s="1" customFormat="1" ht="21.75">
      <c r="A12" s="36" t="s">
        <v>110</v>
      </c>
      <c r="B12" s="38">
        <v>44390</v>
      </c>
      <c r="C12" s="12">
        <v>2000</v>
      </c>
      <c r="D12" s="14">
        <v>32</v>
      </c>
      <c r="E12" s="25">
        <v>64141.75</v>
      </c>
      <c r="F12" s="26">
        <v>25.75</v>
      </c>
      <c r="G12" s="25">
        <v>51385.93</v>
      </c>
      <c r="H12" s="11">
        <f>G12-E12</f>
        <v>-12755.82</v>
      </c>
      <c r="I12" s="15">
        <f>H12/E12</f>
        <v>-0.19886922324383105</v>
      </c>
      <c r="J12" s="11">
        <v>0</v>
      </c>
      <c r="K12" s="11">
        <f>H12</f>
        <v>-12755.82</v>
      </c>
      <c r="L12" s="21"/>
      <c r="M12" s="21"/>
      <c r="N12" s="10"/>
    </row>
    <row r="13" spans="1:14" ht="14.25">
      <c r="A13" s="36" t="s">
        <v>110</v>
      </c>
      <c r="B13" s="38">
        <v>44391</v>
      </c>
      <c r="C13" s="12">
        <v>2000</v>
      </c>
      <c r="D13" s="14">
        <v>32</v>
      </c>
      <c r="E13" s="25">
        <v>64141.75</v>
      </c>
      <c r="F13" s="26">
        <v>26.25</v>
      </c>
      <c r="G13" s="25">
        <v>52383.71</v>
      </c>
      <c r="H13" s="11">
        <f>G13-E13</f>
        <v>-11758.04</v>
      </c>
      <c r="I13" s="15">
        <f>H13/E13</f>
        <v>-0.18331336454025657</v>
      </c>
      <c r="J13" s="11">
        <v>0</v>
      </c>
      <c r="K13" s="11">
        <f>H13</f>
        <v>-11758.04</v>
      </c>
      <c r="L13" s="21"/>
      <c r="M13" s="21"/>
    </row>
    <row r="14" spans="1:14" ht="14.25">
      <c r="A14" s="36" t="s">
        <v>110</v>
      </c>
      <c r="B14" s="38">
        <v>44392</v>
      </c>
      <c r="C14" s="12">
        <v>2000</v>
      </c>
      <c r="D14" s="14">
        <v>32</v>
      </c>
      <c r="E14" s="25">
        <v>64141.75</v>
      </c>
      <c r="F14" s="26">
        <v>26.25</v>
      </c>
      <c r="G14" s="25">
        <v>52383.71</v>
      </c>
      <c r="H14" s="11">
        <f>G14-E14</f>
        <v>-11758.04</v>
      </c>
      <c r="I14" s="15">
        <f>H14/E14</f>
        <v>-0.18331336454025657</v>
      </c>
      <c r="J14" s="11">
        <v>0</v>
      </c>
      <c r="K14" s="11">
        <f>H14</f>
        <v>-11758.04</v>
      </c>
      <c r="L14" s="21"/>
      <c r="M14" s="21"/>
    </row>
    <row r="15" spans="1:14" s="1" customFormat="1" ht="21.75">
      <c r="A15" s="36" t="s">
        <v>93</v>
      </c>
      <c r="B15" s="16">
        <v>44407</v>
      </c>
      <c r="C15" s="12">
        <v>2000</v>
      </c>
      <c r="D15" s="14">
        <v>31.5</v>
      </c>
      <c r="E15" s="25">
        <v>63139.54</v>
      </c>
      <c r="F15" s="26">
        <v>36.5</v>
      </c>
      <c r="G15" s="25">
        <v>72838.31</v>
      </c>
      <c r="H15" s="11">
        <f>G15-E15</f>
        <v>9698.7699999999968</v>
      </c>
      <c r="I15" s="15">
        <f>H15/E15</f>
        <v>0.15360849952343644</v>
      </c>
      <c r="J15" s="11">
        <v>0</v>
      </c>
      <c r="K15" s="11">
        <f>H15</f>
        <v>9698.7699999999968</v>
      </c>
      <c r="L15" s="21"/>
      <c r="M15" s="21"/>
      <c r="N15" s="10"/>
    </row>
    <row r="16" spans="1:14" ht="14.25">
      <c r="A16" s="36" t="s">
        <v>93</v>
      </c>
      <c r="B16" s="16">
        <v>44407</v>
      </c>
      <c r="C16" s="12">
        <v>2000</v>
      </c>
      <c r="D16" s="14">
        <v>31.5</v>
      </c>
      <c r="E16" s="25">
        <v>63139.54</v>
      </c>
      <c r="F16" s="26">
        <v>36.5</v>
      </c>
      <c r="G16" s="25">
        <v>72838.31</v>
      </c>
      <c r="H16" s="11">
        <f>G16-E16</f>
        <v>9698.7699999999968</v>
      </c>
      <c r="I16" s="15">
        <f>H16/E16</f>
        <v>0.15360849952343644</v>
      </c>
      <c r="J16" s="11">
        <v>0</v>
      </c>
      <c r="K16" s="11">
        <f>H16</f>
        <v>9698.7699999999968</v>
      </c>
      <c r="L16" s="21"/>
      <c r="M16" s="21"/>
    </row>
    <row r="17" spans="1:14" ht="14.25">
      <c r="A17" s="36" t="s">
        <v>111</v>
      </c>
      <c r="B17" s="16">
        <v>44393</v>
      </c>
      <c r="C17" s="12">
        <v>300</v>
      </c>
      <c r="D17" s="14">
        <v>260</v>
      </c>
      <c r="E17" s="25">
        <v>78172.759999999995</v>
      </c>
      <c r="F17" s="26">
        <v>172</v>
      </c>
      <c r="G17" s="25">
        <v>51485.71</v>
      </c>
      <c r="H17" s="11">
        <f>G17-E17</f>
        <v>-26687.049999999996</v>
      </c>
      <c r="I17" s="15">
        <f>H17/E17</f>
        <v>-0.34138554145971051</v>
      </c>
      <c r="J17" s="11">
        <v>0</v>
      </c>
      <c r="K17" s="11">
        <f>H17</f>
        <v>-26687.049999999996</v>
      </c>
      <c r="L17" s="21"/>
      <c r="M17" s="21"/>
    </row>
    <row r="18" spans="1:14" ht="14.25">
      <c r="A18" s="36" t="s">
        <v>111</v>
      </c>
      <c r="B18" s="16">
        <v>44399</v>
      </c>
      <c r="C18" s="12">
        <v>300</v>
      </c>
      <c r="D18" s="14">
        <v>260</v>
      </c>
      <c r="E18" s="25">
        <v>78172.759999999995</v>
      </c>
      <c r="F18" s="26">
        <v>171.5</v>
      </c>
      <c r="G18" s="25">
        <v>51336.04</v>
      </c>
      <c r="H18" s="11">
        <f>G18-E18</f>
        <v>-26836.719999999994</v>
      </c>
      <c r="I18" s="15">
        <f>H18/E18</f>
        <v>-0.34330014700772998</v>
      </c>
      <c r="J18" s="11">
        <v>0</v>
      </c>
      <c r="K18" s="11">
        <f>H18</f>
        <v>-26836.719999999994</v>
      </c>
      <c r="L18" s="21"/>
      <c r="M18" s="21"/>
    </row>
    <row r="19" spans="1:14" ht="14.25">
      <c r="A19" s="36" t="s">
        <v>111</v>
      </c>
      <c r="B19" s="16">
        <v>44404</v>
      </c>
      <c r="C19" s="12">
        <v>300</v>
      </c>
      <c r="D19" s="14">
        <v>260</v>
      </c>
      <c r="E19" s="25">
        <v>78172.759999999995</v>
      </c>
      <c r="F19" s="26">
        <v>172</v>
      </c>
      <c r="G19" s="25">
        <v>51485.71</v>
      </c>
      <c r="H19" s="11">
        <f>G19-E19</f>
        <v>-26687.049999999996</v>
      </c>
      <c r="I19" s="15">
        <f>H19/E19</f>
        <v>-0.34138554145971051</v>
      </c>
      <c r="J19" s="11">
        <v>0</v>
      </c>
      <c r="K19" s="11">
        <f>H19</f>
        <v>-26687.049999999996</v>
      </c>
      <c r="L19" s="21"/>
      <c r="M19" s="21"/>
    </row>
    <row r="20" spans="1:14" s="1" customFormat="1" ht="21.75">
      <c r="A20" s="36" t="s">
        <v>95</v>
      </c>
      <c r="B20" s="38">
        <v>44389</v>
      </c>
      <c r="C20" s="12">
        <v>3000</v>
      </c>
      <c r="D20" s="14">
        <v>7</v>
      </c>
      <c r="E20" s="25">
        <v>21046.51</v>
      </c>
      <c r="F20" s="26">
        <v>9.9</v>
      </c>
      <c r="G20" s="25">
        <v>29634.22</v>
      </c>
      <c r="H20" s="11">
        <f>G20-E20</f>
        <v>8587.7100000000028</v>
      </c>
      <c r="I20" s="15">
        <f>H20/E20</f>
        <v>0.40803487133971394</v>
      </c>
      <c r="J20" s="11">
        <v>0</v>
      </c>
      <c r="K20" s="11">
        <f>H20</f>
        <v>8587.7100000000028</v>
      </c>
      <c r="L20" s="21"/>
      <c r="M20" s="21"/>
      <c r="N20" s="10"/>
    </row>
    <row r="21" spans="1:14" s="1" customFormat="1" ht="21.75">
      <c r="A21" s="36" t="s">
        <v>69</v>
      </c>
      <c r="B21" s="38">
        <v>44386</v>
      </c>
      <c r="C21" s="12">
        <v>5000</v>
      </c>
      <c r="D21" s="14">
        <v>2.7</v>
      </c>
      <c r="E21" s="25">
        <v>13529.91</v>
      </c>
      <c r="F21" s="26">
        <v>4.5999999999999996</v>
      </c>
      <c r="G21" s="25">
        <v>22949.06</v>
      </c>
      <c r="H21" s="11">
        <f>G21-E21</f>
        <v>9419.1500000000015</v>
      </c>
      <c r="I21" s="15">
        <f>H21/E21</f>
        <v>0.69617240617269449</v>
      </c>
      <c r="J21" s="11">
        <v>0</v>
      </c>
      <c r="K21" s="11">
        <f>H21</f>
        <v>9419.1500000000015</v>
      </c>
      <c r="L21" s="21"/>
      <c r="M21" s="21"/>
      <c r="N21" s="10"/>
    </row>
    <row r="22" spans="1:14" s="1" customFormat="1" ht="21.75">
      <c r="A22" s="9" t="s">
        <v>50</v>
      </c>
      <c r="B22" s="38">
        <v>44379</v>
      </c>
      <c r="C22" s="12">
        <v>6000</v>
      </c>
      <c r="D22" s="14">
        <v>10.45</v>
      </c>
      <c r="E22" s="25">
        <v>62838.879999999997</v>
      </c>
      <c r="F22" s="26">
        <v>8.0500000000000007</v>
      </c>
      <c r="G22" s="25">
        <v>48193.02</v>
      </c>
      <c r="H22" s="11">
        <f>G22-E22</f>
        <v>-14645.86</v>
      </c>
      <c r="I22" s="15">
        <f>H22/E22</f>
        <v>-0.23307003562125869</v>
      </c>
      <c r="J22" s="11">
        <v>0</v>
      </c>
      <c r="K22" s="11">
        <f>H22</f>
        <v>-14645.86</v>
      </c>
      <c r="L22" s="21"/>
      <c r="M22" s="21"/>
      <c r="N22" s="10"/>
    </row>
    <row r="23" spans="1:14" s="1" customFormat="1" ht="21.75">
      <c r="A23" s="9" t="s">
        <v>50</v>
      </c>
      <c r="B23" s="38">
        <v>44382</v>
      </c>
      <c r="C23" s="12">
        <v>6000</v>
      </c>
      <c r="D23" s="14">
        <v>10.45</v>
      </c>
      <c r="E23" s="25">
        <v>62838.879999999997</v>
      </c>
      <c r="F23" s="26">
        <v>8.0500000000000007</v>
      </c>
      <c r="G23" s="25">
        <v>48193.02</v>
      </c>
      <c r="H23" s="11">
        <f>G23-E23</f>
        <v>-14645.86</v>
      </c>
      <c r="I23" s="15">
        <f>H23/E23</f>
        <v>-0.23307003562125869</v>
      </c>
      <c r="J23" s="11">
        <v>0</v>
      </c>
      <c r="K23" s="11">
        <f>H23</f>
        <v>-14645.86</v>
      </c>
      <c r="L23" s="21"/>
      <c r="M23" s="21"/>
      <c r="N23" s="10"/>
    </row>
    <row r="24" spans="1:14" s="1" customFormat="1" ht="21.75">
      <c r="A24" s="9" t="s">
        <v>50</v>
      </c>
      <c r="B24" s="38">
        <v>44390</v>
      </c>
      <c r="C24" s="12">
        <v>6000</v>
      </c>
      <c r="D24" s="14">
        <v>10.45</v>
      </c>
      <c r="E24" s="25">
        <v>62838.879999999997</v>
      </c>
      <c r="F24" s="26">
        <v>8.0500000000000007</v>
      </c>
      <c r="G24" s="25">
        <v>48193.02</v>
      </c>
      <c r="H24" s="11">
        <f>G24-E24</f>
        <v>-14645.86</v>
      </c>
      <c r="I24" s="15">
        <f>H24/E24</f>
        <v>-0.23307003562125869</v>
      </c>
      <c r="J24" s="11">
        <v>0</v>
      </c>
      <c r="K24" s="11">
        <f>H24</f>
        <v>-14645.86</v>
      </c>
      <c r="L24" s="21"/>
      <c r="M24" s="21"/>
      <c r="N24" s="10"/>
    </row>
    <row r="25" spans="1:14" s="1" customFormat="1" ht="21.75">
      <c r="A25" s="9" t="s">
        <v>50</v>
      </c>
      <c r="B25" s="38">
        <v>44391</v>
      </c>
      <c r="C25" s="12">
        <v>6000</v>
      </c>
      <c r="D25" s="14">
        <v>10.45</v>
      </c>
      <c r="E25" s="25">
        <v>62838.879999999997</v>
      </c>
      <c r="F25" s="26">
        <v>8.0500000000000007</v>
      </c>
      <c r="G25" s="25">
        <v>48193.02</v>
      </c>
      <c r="H25" s="11">
        <f>G25-E25</f>
        <v>-14645.86</v>
      </c>
      <c r="I25" s="15">
        <f>H25/E25</f>
        <v>-0.23307003562125869</v>
      </c>
      <c r="J25" s="11">
        <v>0</v>
      </c>
      <c r="K25" s="11">
        <f>H25</f>
        <v>-14645.86</v>
      </c>
      <c r="L25" s="21"/>
      <c r="M25" s="21"/>
      <c r="N25" s="10"/>
    </row>
    <row r="26" spans="1:14" s="1" customFormat="1" ht="21.75">
      <c r="A26" s="9" t="s">
        <v>52</v>
      </c>
      <c r="B26" s="38">
        <v>44378</v>
      </c>
      <c r="C26" s="12">
        <v>5000</v>
      </c>
      <c r="D26" s="14">
        <v>9.4</v>
      </c>
      <c r="E26" s="25">
        <v>47104.1</v>
      </c>
      <c r="F26" s="26">
        <v>9.0500000000000007</v>
      </c>
      <c r="G26" s="25">
        <v>45149.77</v>
      </c>
      <c r="H26" s="11">
        <f>G26-E26</f>
        <v>-1954.3300000000017</v>
      </c>
      <c r="I26" s="15">
        <f>H26/E26</f>
        <v>-4.1489594324060998E-2</v>
      </c>
      <c r="J26" s="11">
        <v>0</v>
      </c>
      <c r="K26" s="11">
        <f>H26</f>
        <v>-1954.3300000000017</v>
      </c>
      <c r="L26" s="21"/>
      <c r="M26" s="21"/>
      <c r="N26" s="10"/>
    </row>
    <row r="27" spans="1:14" ht="14.25">
      <c r="A27" s="36" t="s">
        <v>52</v>
      </c>
      <c r="B27" s="16">
        <v>44393</v>
      </c>
      <c r="C27" s="12">
        <v>5000</v>
      </c>
      <c r="D27" s="14">
        <v>9.4</v>
      </c>
      <c r="E27" s="25">
        <v>47104.1</v>
      </c>
      <c r="F27" s="26">
        <v>8.9499999999999993</v>
      </c>
      <c r="G27" s="25">
        <v>44650.89</v>
      </c>
      <c r="H27" s="11">
        <f>G27-E27</f>
        <v>-2453.2099999999991</v>
      </c>
      <c r="I27" s="15">
        <f>H27/E27</f>
        <v>-5.208060444844502E-2</v>
      </c>
      <c r="J27" s="11">
        <v>0</v>
      </c>
      <c r="K27" s="11">
        <f>H27</f>
        <v>-2453.2099999999991</v>
      </c>
      <c r="L27" s="21"/>
      <c r="M27" s="21"/>
    </row>
    <row r="28" spans="1:14" ht="14.25">
      <c r="A28" s="36" t="s">
        <v>56</v>
      </c>
      <c r="B28" s="38">
        <v>44385</v>
      </c>
      <c r="C28" s="12">
        <v>10000</v>
      </c>
      <c r="D28" s="14">
        <v>13</v>
      </c>
      <c r="E28" s="25">
        <v>130287.94</v>
      </c>
      <c r="F28" s="26">
        <v>13.3</v>
      </c>
      <c r="G28" s="25">
        <v>132705.42000000001</v>
      </c>
      <c r="H28" s="11">
        <f>G28-E28</f>
        <v>2417.4800000000105</v>
      </c>
      <c r="I28" s="15">
        <f>H28/E28</f>
        <v>1.8554902318664416E-2</v>
      </c>
      <c r="J28" s="11">
        <v>0</v>
      </c>
      <c r="K28" s="11">
        <f>H28</f>
        <v>2417.4800000000105</v>
      </c>
      <c r="L28" s="21"/>
      <c r="M28" s="21"/>
    </row>
    <row r="29" spans="1:14" ht="14.25">
      <c r="A29" s="36" t="s">
        <v>112</v>
      </c>
      <c r="B29" s="38">
        <v>44386</v>
      </c>
      <c r="C29" s="12">
        <v>2500</v>
      </c>
      <c r="D29" s="14">
        <v>35.9</v>
      </c>
      <c r="E29" s="25">
        <v>89948.78</v>
      </c>
      <c r="F29" s="26">
        <v>33.25</v>
      </c>
      <c r="G29" s="25">
        <v>82940.89</v>
      </c>
      <c r="H29" s="11">
        <f>G29-E29</f>
        <v>-7007.8899999999994</v>
      </c>
      <c r="I29" s="15">
        <f>H29/E29</f>
        <v>-7.7909783768051105E-2</v>
      </c>
      <c r="J29" s="11">
        <v>0</v>
      </c>
      <c r="K29" s="11">
        <f>H29</f>
        <v>-7007.8899999999994</v>
      </c>
      <c r="L29" s="21"/>
      <c r="M29" s="21"/>
    </row>
    <row r="30" spans="1:14" ht="14.25">
      <c r="A30" s="36" t="s">
        <v>112</v>
      </c>
      <c r="B30" s="38">
        <v>44389</v>
      </c>
      <c r="C30" s="12">
        <v>2500</v>
      </c>
      <c r="D30" s="14">
        <v>35.9</v>
      </c>
      <c r="E30" s="25">
        <v>89948.78</v>
      </c>
      <c r="F30" s="26">
        <v>33.5</v>
      </c>
      <c r="G30" s="25">
        <v>83564.5</v>
      </c>
      <c r="H30" s="11">
        <f>G30-E30</f>
        <v>-6384.2799999999988</v>
      </c>
      <c r="I30" s="15">
        <f>H30/E30</f>
        <v>-7.0976838151668081E-2</v>
      </c>
      <c r="J30" s="11">
        <v>0</v>
      </c>
      <c r="K30" s="11">
        <f>H30</f>
        <v>-6384.2799999999988</v>
      </c>
      <c r="L30" s="77">
        <f>SUM(K3:K30)</f>
        <v>-102107.16999999997</v>
      </c>
      <c r="M30" s="21"/>
      <c r="N30" s="11"/>
    </row>
    <row r="31" spans="1:14" ht="15">
      <c r="E31" s="34">
        <f>SUM(E2:E30)</f>
        <v>1819220.4599999997</v>
      </c>
      <c r="F31" s="32"/>
      <c r="G31" s="34">
        <f>SUM(G2:G30)</f>
        <v>1717113.2899999998</v>
      </c>
      <c r="H31" s="34">
        <f>SUM(H2:H30)</f>
        <v>-102107.16999999997</v>
      </c>
      <c r="I31" s="34" t="s">
        <v>32</v>
      </c>
      <c r="J31" s="34">
        <f>SUM(J2:J30)</f>
        <v>1500</v>
      </c>
      <c r="K31" s="88">
        <f>SUM(K2:K30)</f>
        <v>-100757.16999999997</v>
      </c>
      <c r="L31" s="75">
        <f>L30+L2</f>
        <v>-100757.16999999997</v>
      </c>
      <c r="N31" s="19"/>
    </row>
    <row r="32" spans="1:14">
      <c r="J32" s="11" t="s">
        <v>33</v>
      </c>
      <c r="K32" s="11">
        <v>775612.59000000032</v>
      </c>
    </row>
    <row r="33" spans="3:13">
      <c r="J33" s="11" t="s">
        <v>34</v>
      </c>
      <c r="K33" s="11">
        <f>SUM(K31:K32)</f>
        <v>674855.42000000039</v>
      </c>
      <c r="L33" s="11">
        <v>290400</v>
      </c>
      <c r="M33" s="11">
        <f>K33-L35</f>
        <v>351045.42000000039</v>
      </c>
    </row>
    <row r="34" spans="3:13">
      <c r="L34" s="11">
        <v>33410</v>
      </c>
      <c r="M34" s="11">
        <v>124691.97</v>
      </c>
    </row>
    <row r="35" spans="3:13">
      <c r="L35" s="11">
        <f>L33+L34</f>
        <v>323810</v>
      </c>
      <c r="M35" s="11">
        <f>M33+M34</f>
        <v>475737.39000000036</v>
      </c>
    </row>
    <row r="36" spans="3:13">
      <c r="C36" s="16"/>
      <c r="D36" s="12"/>
      <c r="E36" s="13"/>
      <c r="F36" s="11"/>
      <c r="G36" s="14"/>
      <c r="I36" s="11"/>
      <c r="J36" s="15"/>
      <c r="K36" s="11"/>
      <c r="L36" s="10"/>
      <c r="M36" s="11"/>
    </row>
  </sheetData>
  <sheetProtection selectLockedCells="1" selectUnlockedCells="1"/>
  <sortState xmlns:xlrd2="http://schemas.microsoft.com/office/spreadsheetml/2017/richdata2" ref="A2:M30">
    <sortCondition descending="1" ref="J2:J30"/>
    <sortCondition ref="A2:A30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3"/>
  <sheetViews>
    <sheetView workbookViewId="0">
      <pane ySplit="1" topLeftCell="A2" activePane="bottomLeft" state="frozen"/>
      <selection pane="bottomLeft" activeCell="L4" sqref="L4"/>
    </sheetView>
  </sheetViews>
  <sheetFormatPr defaultColWidth="8.5703125" defaultRowHeight="12.75"/>
  <cols>
    <col min="1" max="1" width="10.28515625" style="9" bestFit="1" customWidth="1"/>
    <col min="2" max="2" width="11.42578125" style="38" customWidth="1"/>
    <col min="3" max="3" width="8.42578125" style="12" customWidth="1"/>
    <col min="4" max="4" width="7.28515625" style="13" customWidth="1"/>
    <col min="5" max="5" width="12" style="11" bestFit="1" customWidth="1"/>
    <col min="6" max="6" width="7.28515625" style="14" customWidth="1"/>
    <col min="7" max="7" width="12" style="11" bestFit="1" customWidth="1"/>
    <col min="8" max="8" width="10.140625" style="11" bestFit="1" customWidth="1"/>
    <col min="9" max="9" width="8.28515625" style="15" customWidth="1"/>
    <col min="10" max="10" width="9.85546875" style="11" bestFit="1" customWidth="1"/>
    <col min="11" max="11" width="10.5703125" style="10" bestFit="1" customWidth="1"/>
    <col min="12" max="12" width="12.42578125" style="11" customWidth="1"/>
    <col min="13" max="13" width="12.85546875" style="10" customWidth="1"/>
    <col min="14" max="14" width="9.5703125" style="10" bestFit="1" customWidth="1"/>
    <col min="15" max="16384" width="8.5703125" style="10"/>
  </cols>
  <sheetData>
    <row r="1" spans="1:14" s="1" customFormat="1" ht="21.75">
      <c r="A1" s="3" t="s">
        <v>0</v>
      </c>
      <c r="B1" s="37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21</v>
      </c>
      <c r="I1" s="8" t="s">
        <v>22</v>
      </c>
      <c r="J1" s="6" t="s">
        <v>23</v>
      </c>
      <c r="K1" s="9" t="s">
        <v>7</v>
      </c>
      <c r="L1" s="11"/>
      <c r="M1" s="10"/>
      <c r="N1" s="10"/>
    </row>
    <row r="2" spans="1:14" s="1" customFormat="1" ht="21.75">
      <c r="A2" s="36" t="s">
        <v>59</v>
      </c>
      <c r="B2" s="39">
        <v>44424</v>
      </c>
      <c r="C2" s="29">
        <v>6000</v>
      </c>
      <c r="D2" s="30">
        <v>1.05</v>
      </c>
      <c r="E2" s="31">
        <v>0</v>
      </c>
      <c r="F2" s="32">
        <v>0</v>
      </c>
      <c r="G2" s="33">
        <v>0</v>
      </c>
      <c r="H2" s="34">
        <f>G2-E2</f>
        <v>0</v>
      </c>
      <c r="I2" s="35">
        <v>0</v>
      </c>
      <c r="J2" s="27">
        <f>C2*D2</f>
        <v>6300</v>
      </c>
      <c r="K2" s="11">
        <f>J2*0.9</f>
        <v>5670</v>
      </c>
      <c r="L2" s="10"/>
      <c r="M2" s="10"/>
      <c r="N2" s="10"/>
    </row>
    <row r="3" spans="1:14" ht="15">
      <c r="A3" s="36" t="s">
        <v>113</v>
      </c>
      <c r="B3" s="39">
        <v>44435</v>
      </c>
      <c r="C3" s="29">
        <v>1000</v>
      </c>
      <c r="D3" s="30">
        <v>2</v>
      </c>
      <c r="E3" s="31">
        <v>0</v>
      </c>
      <c r="F3" s="32">
        <v>0</v>
      </c>
      <c r="G3" s="33">
        <v>0</v>
      </c>
      <c r="H3" s="34">
        <f>G3-E3</f>
        <v>0</v>
      </c>
      <c r="I3" s="35">
        <v>0</v>
      </c>
      <c r="J3" s="27">
        <f>C3*D3</f>
        <v>2000</v>
      </c>
      <c r="K3" s="11">
        <f>J3*0.9</f>
        <v>1800</v>
      </c>
      <c r="L3" s="10"/>
    </row>
    <row r="4" spans="1:14" s="1" customFormat="1" ht="21.75">
      <c r="A4" s="36" t="s">
        <v>114</v>
      </c>
      <c r="B4" s="39">
        <v>44428</v>
      </c>
      <c r="C4" s="29">
        <v>10000</v>
      </c>
      <c r="D4" s="30">
        <v>0.19</v>
      </c>
      <c r="E4" s="31">
        <v>0</v>
      </c>
      <c r="F4" s="32">
        <v>0</v>
      </c>
      <c r="G4" s="33">
        <v>0</v>
      </c>
      <c r="H4" s="34">
        <f>G4-E4</f>
        <v>0</v>
      </c>
      <c r="I4" s="35">
        <v>0</v>
      </c>
      <c r="J4" s="27">
        <f>C4*D4</f>
        <v>1900</v>
      </c>
      <c r="K4" s="11">
        <f>J4*0.9</f>
        <v>1710</v>
      </c>
      <c r="L4" s="77">
        <f>SUM(K2:K4)</f>
        <v>9180</v>
      </c>
      <c r="M4" s="21"/>
      <c r="N4" s="10"/>
    </row>
    <row r="5" spans="1:14" s="1" customFormat="1" ht="21.75">
      <c r="A5" s="36" t="s">
        <v>44</v>
      </c>
      <c r="B5" s="38">
        <v>44410</v>
      </c>
      <c r="C5" s="12">
        <v>3000</v>
      </c>
      <c r="D5" s="14">
        <v>23.4</v>
      </c>
      <c r="E5" s="25">
        <v>70355.48</v>
      </c>
      <c r="F5" s="26">
        <v>18</v>
      </c>
      <c r="G5" s="25">
        <v>53880.4</v>
      </c>
      <c r="H5" s="11">
        <f>G5-E5</f>
        <v>-16475.079999999994</v>
      </c>
      <c r="I5" s="15">
        <f>H5/E5</f>
        <v>-0.23416910807800609</v>
      </c>
      <c r="J5" s="11">
        <v>0</v>
      </c>
      <c r="K5" s="11">
        <f>H5</f>
        <v>-16475.079999999994</v>
      </c>
      <c r="L5" s="11"/>
      <c r="M5" s="10"/>
      <c r="N5" s="11"/>
    </row>
    <row r="6" spans="1:14" s="1" customFormat="1" ht="21.75">
      <c r="A6" s="36" t="s">
        <v>25</v>
      </c>
      <c r="B6" s="38">
        <v>44410</v>
      </c>
      <c r="C6" s="12">
        <v>2500</v>
      </c>
      <c r="D6" s="14">
        <v>12.4</v>
      </c>
      <c r="E6" s="25">
        <v>31068.66</v>
      </c>
      <c r="F6" s="26">
        <v>19.2</v>
      </c>
      <c r="G6" s="25">
        <v>47893.68</v>
      </c>
      <c r="H6" s="11">
        <f>G6-E6</f>
        <v>16825.02</v>
      </c>
      <c r="I6" s="15">
        <f>H6/E6</f>
        <v>0.54154314991377162</v>
      </c>
      <c r="J6" s="11">
        <v>0</v>
      </c>
      <c r="K6" s="11">
        <f>H6</f>
        <v>16825.02</v>
      </c>
      <c r="L6" s="21"/>
      <c r="M6" s="21"/>
      <c r="N6" s="10"/>
    </row>
    <row r="7" spans="1:14" ht="14.25">
      <c r="A7" s="36" t="s">
        <v>93</v>
      </c>
      <c r="B7" s="38">
        <v>44410</v>
      </c>
      <c r="C7" s="12">
        <v>2000</v>
      </c>
      <c r="D7" s="14">
        <v>31.5</v>
      </c>
      <c r="E7" s="25">
        <v>63139.54</v>
      </c>
      <c r="F7" s="26">
        <v>37</v>
      </c>
      <c r="G7" s="25">
        <v>73836.100000000006</v>
      </c>
      <c r="H7" s="11">
        <f>G7-E7</f>
        <v>10696.560000000005</v>
      </c>
      <c r="I7" s="15">
        <f>H7/E7</f>
        <v>0.16941143378618223</v>
      </c>
      <c r="J7" s="11">
        <v>0</v>
      </c>
      <c r="K7" s="11">
        <f>H7</f>
        <v>10696.560000000005</v>
      </c>
      <c r="L7" s="21"/>
      <c r="M7" s="21"/>
    </row>
    <row r="8" spans="1:14" ht="14.25">
      <c r="A8" s="36" t="s">
        <v>25</v>
      </c>
      <c r="B8" s="38">
        <v>44411</v>
      </c>
      <c r="C8" s="12">
        <v>2500</v>
      </c>
      <c r="D8" s="14">
        <v>12.4</v>
      </c>
      <c r="E8" s="25">
        <v>31068.66</v>
      </c>
      <c r="F8" s="26">
        <v>19.5</v>
      </c>
      <c r="G8" s="25">
        <v>48642.03</v>
      </c>
      <c r="H8" s="11">
        <f>G8-E8</f>
        <v>17573.37</v>
      </c>
      <c r="I8" s="15">
        <f>H8/E8</f>
        <v>0.56563012373240429</v>
      </c>
      <c r="J8" s="11">
        <v>0</v>
      </c>
      <c r="K8" s="11">
        <f>H8</f>
        <v>17573.37</v>
      </c>
      <c r="L8" s="21"/>
      <c r="M8" s="21"/>
    </row>
    <row r="9" spans="1:14" s="1" customFormat="1" ht="21.75">
      <c r="A9" s="36" t="s">
        <v>115</v>
      </c>
      <c r="B9" s="38">
        <v>44411</v>
      </c>
      <c r="C9" s="12">
        <v>1000</v>
      </c>
      <c r="D9" s="14">
        <v>34</v>
      </c>
      <c r="E9" s="25">
        <v>34075.31</v>
      </c>
      <c r="F9" s="26">
        <v>42.5</v>
      </c>
      <c r="G9" s="25">
        <v>42405.86</v>
      </c>
      <c r="H9" s="11">
        <f>G9-E9</f>
        <v>8330.5500000000029</v>
      </c>
      <c r="I9" s="15">
        <f>H9/E9</f>
        <v>0.24447466508741969</v>
      </c>
      <c r="J9" s="11">
        <v>0</v>
      </c>
      <c r="K9" s="11">
        <f>H9</f>
        <v>8330.5500000000029</v>
      </c>
      <c r="L9" s="21"/>
      <c r="M9" s="21"/>
      <c r="N9" s="10"/>
    </row>
    <row r="10" spans="1:14" s="1" customFormat="1" ht="21.75">
      <c r="A10" s="9" t="s">
        <v>52</v>
      </c>
      <c r="B10" s="38">
        <v>44412</v>
      </c>
      <c r="C10" s="12">
        <v>5000</v>
      </c>
      <c r="D10" s="14">
        <v>9.4</v>
      </c>
      <c r="E10" s="25">
        <v>47104.1</v>
      </c>
      <c r="F10" s="26">
        <v>9.0500000000000007</v>
      </c>
      <c r="G10" s="25">
        <v>45149.77</v>
      </c>
      <c r="H10" s="11">
        <f>G10-E10</f>
        <v>-1954.3300000000017</v>
      </c>
      <c r="I10" s="15">
        <f>H10/E10</f>
        <v>-4.1489594324060998E-2</v>
      </c>
      <c r="J10" s="11">
        <v>0</v>
      </c>
      <c r="K10" s="11">
        <f>H10</f>
        <v>-1954.3300000000017</v>
      </c>
      <c r="L10" s="21"/>
      <c r="M10" s="21"/>
      <c r="N10" s="10"/>
    </row>
    <row r="11" spans="1:14" s="1" customFormat="1" ht="21.75">
      <c r="A11" s="36" t="s">
        <v>116</v>
      </c>
      <c r="B11" s="38">
        <v>44412</v>
      </c>
      <c r="C11" s="12">
        <v>10000</v>
      </c>
      <c r="D11" s="14">
        <v>11</v>
      </c>
      <c r="E11" s="25">
        <v>110243.64</v>
      </c>
      <c r="F11" s="26">
        <v>11.3</v>
      </c>
      <c r="G11" s="25">
        <v>112749.72</v>
      </c>
      <c r="H11" s="11">
        <f>G11-E11</f>
        <v>2506.0800000000017</v>
      </c>
      <c r="I11" s="15">
        <f>H11/E11</f>
        <v>2.2732195707616348E-2</v>
      </c>
      <c r="J11" s="11">
        <v>0</v>
      </c>
      <c r="K11" s="11">
        <f>H11</f>
        <v>2506.0800000000017</v>
      </c>
      <c r="L11" s="21"/>
      <c r="M11" s="21"/>
      <c r="N11" s="10"/>
    </row>
    <row r="12" spans="1:14" s="1" customFormat="1" ht="21.75">
      <c r="A12" s="36" t="s">
        <v>25</v>
      </c>
      <c r="B12" s="38">
        <v>44413</v>
      </c>
      <c r="C12" s="12">
        <v>2500</v>
      </c>
      <c r="D12" s="14">
        <v>12.4</v>
      </c>
      <c r="E12" s="25">
        <v>31068.66</v>
      </c>
      <c r="F12" s="26">
        <v>20.7</v>
      </c>
      <c r="G12" s="25">
        <v>51635.38</v>
      </c>
      <c r="H12" s="11">
        <f>G12-E12</f>
        <v>20566.719999999998</v>
      </c>
      <c r="I12" s="15">
        <f>H12/E12</f>
        <v>0.66197640966813498</v>
      </c>
      <c r="J12" s="11">
        <v>0</v>
      </c>
      <c r="K12" s="11">
        <f>H12</f>
        <v>20566.719999999998</v>
      </c>
      <c r="L12" s="21"/>
      <c r="M12" s="21"/>
      <c r="N12" s="10"/>
    </row>
    <row r="13" spans="1:14" s="1" customFormat="1" ht="21.75">
      <c r="A13" s="36" t="s">
        <v>9</v>
      </c>
      <c r="B13" s="38">
        <v>44413</v>
      </c>
      <c r="C13" s="12">
        <v>10000</v>
      </c>
      <c r="D13" s="14">
        <v>2.34</v>
      </c>
      <c r="E13" s="25">
        <v>23451.83</v>
      </c>
      <c r="F13" s="26">
        <v>3.36</v>
      </c>
      <c r="G13" s="25">
        <v>33525.58</v>
      </c>
      <c r="H13" s="11">
        <f>G13-E13</f>
        <v>10073.75</v>
      </c>
      <c r="I13" s="15">
        <f>H13/E13</f>
        <v>0.42955070030782244</v>
      </c>
      <c r="J13" s="11">
        <v>0</v>
      </c>
      <c r="K13" s="11">
        <f>H13</f>
        <v>10073.75</v>
      </c>
      <c r="L13" s="21"/>
      <c r="M13" s="21"/>
      <c r="N13" s="10"/>
    </row>
    <row r="14" spans="1:14" s="1" customFormat="1" ht="21.75">
      <c r="A14" s="36" t="s">
        <v>9</v>
      </c>
      <c r="B14" s="38">
        <v>44417</v>
      </c>
      <c r="C14" s="12">
        <v>10000</v>
      </c>
      <c r="D14" s="14">
        <v>2.34</v>
      </c>
      <c r="E14" s="25">
        <v>23451.83</v>
      </c>
      <c r="F14" s="26">
        <v>3.1</v>
      </c>
      <c r="G14" s="25">
        <v>30931.34</v>
      </c>
      <c r="H14" s="11">
        <f>G14-E14</f>
        <v>7479.5099999999984</v>
      </c>
      <c r="I14" s="15">
        <f>H14/E14</f>
        <v>0.31893076148002086</v>
      </c>
      <c r="J14" s="11">
        <v>0</v>
      </c>
      <c r="K14" s="11">
        <f>H14</f>
        <v>7479.5099999999984</v>
      </c>
      <c r="L14" s="21"/>
      <c r="M14" s="21"/>
      <c r="N14" s="10"/>
    </row>
    <row r="15" spans="1:14" s="1" customFormat="1" ht="21.75">
      <c r="A15" s="36" t="s">
        <v>9</v>
      </c>
      <c r="B15" s="38">
        <v>44418</v>
      </c>
      <c r="C15" s="12">
        <v>10000</v>
      </c>
      <c r="D15" s="14">
        <v>2.34</v>
      </c>
      <c r="E15" s="25">
        <v>23451.83</v>
      </c>
      <c r="F15" s="26">
        <v>3.1</v>
      </c>
      <c r="G15" s="25">
        <v>30931.34</v>
      </c>
      <c r="H15" s="11">
        <f>G15-E15</f>
        <v>7479.5099999999984</v>
      </c>
      <c r="I15" s="15">
        <f>H15/E15</f>
        <v>0.31893076148002086</v>
      </c>
      <c r="J15" s="11">
        <v>0</v>
      </c>
      <c r="K15" s="11">
        <f>H15</f>
        <v>7479.5099999999984</v>
      </c>
      <c r="L15" s="21"/>
      <c r="M15" s="21"/>
      <c r="N15" s="10"/>
    </row>
    <row r="16" spans="1:14" s="1" customFormat="1" ht="21.75">
      <c r="A16" s="36" t="s">
        <v>25</v>
      </c>
      <c r="B16" s="38">
        <v>44413</v>
      </c>
      <c r="C16" s="12">
        <v>2500</v>
      </c>
      <c r="D16" s="14">
        <v>12.4</v>
      </c>
      <c r="E16" s="25">
        <v>31068.66</v>
      </c>
      <c r="F16" s="26">
        <v>22</v>
      </c>
      <c r="G16" s="25">
        <v>54878.18</v>
      </c>
      <c r="H16" s="11">
        <f>G16-E16</f>
        <v>23809.52</v>
      </c>
      <c r="I16" s="15">
        <f>H16/E16</f>
        <v>0.76635168687674338</v>
      </c>
      <c r="J16" s="11">
        <v>0</v>
      </c>
      <c r="K16" s="11">
        <f>H16</f>
        <v>23809.52</v>
      </c>
      <c r="L16" s="21"/>
      <c r="M16" s="21"/>
      <c r="N16" s="10"/>
    </row>
    <row r="17" spans="1:14" s="1" customFormat="1" ht="21.75">
      <c r="A17" s="36" t="s">
        <v>51</v>
      </c>
      <c r="B17" s="38">
        <v>44418</v>
      </c>
      <c r="C17" s="12">
        <v>10000</v>
      </c>
      <c r="D17" s="14">
        <v>9</v>
      </c>
      <c r="E17" s="25">
        <v>90199.34</v>
      </c>
      <c r="F17" s="26">
        <v>9.0500000000000007</v>
      </c>
      <c r="G17" s="25">
        <v>90299.55</v>
      </c>
      <c r="H17" s="11">
        <f>G17-E17</f>
        <v>100.2100000000064</v>
      </c>
      <c r="I17" s="15">
        <f>H17/E17</f>
        <v>1.1109837389054777E-3</v>
      </c>
      <c r="J17" s="11">
        <v>0</v>
      </c>
      <c r="K17" s="11">
        <f>H17</f>
        <v>100.2100000000064</v>
      </c>
      <c r="L17" s="21"/>
      <c r="M17" s="21"/>
      <c r="N17" s="10"/>
    </row>
    <row r="18" spans="1:14" s="1" customFormat="1" ht="21.75">
      <c r="A18" s="36" t="s">
        <v>117</v>
      </c>
      <c r="B18" s="38">
        <v>44418</v>
      </c>
      <c r="C18" s="12">
        <v>1000</v>
      </c>
      <c r="D18" s="14">
        <v>113</v>
      </c>
      <c r="E18" s="25">
        <v>113250.28</v>
      </c>
      <c r="F18" s="26">
        <v>106</v>
      </c>
      <c r="G18" s="25">
        <v>105765.22</v>
      </c>
      <c r="H18" s="11">
        <f>G18-E18</f>
        <v>-7485.0599999999977</v>
      </c>
      <c r="I18" s="15">
        <f>H18/E18</f>
        <v>-6.6093081624169034E-2</v>
      </c>
      <c r="J18" s="11">
        <v>0</v>
      </c>
      <c r="K18" s="11">
        <f>H18</f>
        <v>-7485.0599999999977</v>
      </c>
      <c r="L18" s="21"/>
      <c r="M18" s="21"/>
      <c r="N18" s="10"/>
    </row>
    <row r="19" spans="1:14" s="1" customFormat="1" ht="21.75">
      <c r="A19" s="36" t="s">
        <v>9</v>
      </c>
      <c r="B19" s="38">
        <v>44419</v>
      </c>
      <c r="C19" s="12">
        <v>10000</v>
      </c>
      <c r="D19" s="14">
        <v>2.34</v>
      </c>
      <c r="E19" s="25">
        <v>23451.83</v>
      </c>
      <c r="F19" s="26">
        <v>3.06</v>
      </c>
      <c r="G19" s="25">
        <v>30532.23</v>
      </c>
      <c r="H19" s="11">
        <f>G19-E19</f>
        <v>7080.3999999999978</v>
      </c>
      <c r="I19" s="15">
        <f>H19/E19</f>
        <v>0.30191247335495769</v>
      </c>
      <c r="J19" s="11">
        <v>0</v>
      </c>
      <c r="K19" s="11">
        <f>H19</f>
        <v>7080.3999999999978</v>
      </c>
      <c r="L19" s="21"/>
      <c r="M19" s="21"/>
      <c r="N19" s="10"/>
    </row>
    <row r="20" spans="1:14" s="1" customFormat="1" ht="21.75">
      <c r="A20" s="36" t="s">
        <v>118</v>
      </c>
      <c r="B20" s="38">
        <v>44419</v>
      </c>
      <c r="C20" s="12">
        <v>3000</v>
      </c>
      <c r="D20" s="14">
        <v>61.25</v>
      </c>
      <c r="E20" s="25">
        <v>184156.99</v>
      </c>
      <c r="F20" s="26">
        <v>58.75</v>
      </c>
      <c r="G20" s="25">
        <v>175859.62</v>
      </c>
      <c r="H20" s="11">
        <f>G20-E20</f>
        <v>-8297.3699999999953</v>
      </c>
      <c r="I20" s="15">
        <f>H20/E20</f>
        <v>-4.5055960134882722E-2</v>
      </c>
      <c r="J20" s="11">
        <v>0</v>
      </c>
      <c r="K20" s="11">
        <f>H20</f>
        <v>-8297.3699999999953</v>
      </c>
      <c r="L20" s="21"/>
      <c r="M20" s="21"/>
      <c r="N20" s="10"/>
    </row>
    <row r="21" spans="1:14" s="1" customFormat="1" ht="21.75">
      <c r="A21" s="36" t="s">
        <v>119</v>
      </c>
      <c r="B21" s="38">
        <v>44419</v>
      </c>
      <c r="C21" s="12">
        <v>15000</v>
      </c>
      <c r="D21" s="14">
        <v>11.7</v>
      </c>
      <c r="E21" s="25">
        <v>175888.72</v>
      </c>
      <c r="F21" s="26">
        <v>11.4</v>
      </c>
      <c r="G21" s="25">
        <v>170621.25</v>
      </c>
      <c r="H21" s="11">
        <f>G21-E21</f>
        <v>-5267.4700000000012</v>
      </c>
      <c r="I21" s="15">
        <f>H21/E21</f>
        <v>-2.9947741958665688E-2</v>
      </c>
      <c r="J21" s="11">
        <v>0</v>
      </c>
      <c r="K21" s="11">
        <f>H21</f>
        <v>-5267.4700000000012</v>
      </c>
      <c r="L21" s="21"/>
      <c r="M21" s="21"/>
      <c r="N21" s="10"/>
    </row>
    <row r="22" spans="1:14" s="1" customFormat="1" ht="21.75">
      <c r="A22" s="36" t="s">
        <v>120</v>
      </c>
      <c r="B22" s="38">
        <v>44419</v>
      </c>
      <c r="C22" s="12">
        <v>24000</v>
      </c>
      <c r="D22" s="14">
        <v>11.4</v>
      </c>
      <c r="E22" s="25">
        <v>274205.99</v>
      </c>
      <c r="F22" s="26">
        <v>11.2</v>
      </c>
      <c r="G22" s="25">
        <v>268204.63</v>
      </c>
      <c r="H22" s="11">
        <f>G22-E22</f>
        <v>-6001.359999999986</v>
      </c>
      <c r="I22" s="15">
        <f>H22/E22</f>
        <v>-2.1886319842976391E-2</v>
      </c>
      <c r="J22" s="11">
        <v>0</v>
      </c>
      <c r="K22" s="11">
        <f>H22</f>
        <v>-6001.359999999986</v>
      </c>
      <c r="L22" s="21"/>
      <c r="M22" s="21"/>
      <c r="N22" s="10"/>
    </row>
    <row r="23" spans="1:14" s="1" customFormat="1" ht="21.75">
      <c r="A23" s="36" t="s">
        <v>56</v>
      </c>
      <c r="B23" s="38">
        <v>44419</v>
      </c>
      <c r="C23" s="12">
        <v>10000</v>
      </c>
      <c r="D23" s="14">
        <v>13.1</v>
      </c>
      <c r="E23" s="25">
        <v>131290.15</v>
      </c>
      <c r="F23" s="26">
        <v>13.6</v>
      </c>
      <c r="G23" s="25">
        <v>135698.76999999999</v>
      </c>
      <c r="H23" s="11">
        <f>G23-E23</f>
        <v>4408.6199999999953</v>
      </c>
      <c r="I23" s="15">
        <f>H23/E23</f>
        <v>3.3579213672922117E-2</v>
      </c>
      <c r="J23" s="11">
        <v>0</v>
      </c>
      <c r="K23" s="11">
        <f>H23</f>
        <v>4408.6199999999953</v>
      </c>
      <c r="L23" s="21"/>
      <c r="M23" s="21"/>
      <c r="N23" s="10"/>
    </row>
    <row r="24" spans="1:14" s="1" customFormat="1" ht="21.75">
      <c r="A24" s="36" t="s">
        <v>46</v>
      </c>
      <c r="B24" s="38">
        <v>44421</v>
      </c>
      <c r="C24" s="12">
        <v>20000</v>
      </c>
      <c r="D24" s="14">
        <v>9.9</v>
      </c>
      <c r="E24" s="25">
        <v>198438.55</v>
      </c>
      <c r="F24" s="26">
        <v>11.4</v>
      </c>
      <c r="G24" s="25">
        <v>227495</v>
      </c>
      <c r="H24" s="11">
        <f>G24-E24</f>
        <v>29056.450000000012</v>
      </c>
      <c r="I24" s="15">
        <f>H24/E24</f>
        <v>0.1464254299378826</v>
      </c>
      <c r="J24" s="11">
        <v>0</v>
      </c>
      <c r="K24" s="11">
        <f>H24</f>
        <v>29056.450000000012</v>
      </c>
      <c r="L24" s="21"/>
      <c r="M24" s="21"/>
      <c r="N24" s="10"/>
    </row>
    <row r="25" spans="1:14" s="1" customFormat="1" ht="21.75">
      <c r="A25" s="36" t="s">
        <v>27</v>
      </c>
      <c r="B25" s="38">
        <v>44421</v>
      </c>
      <c r="C25" s="12">
        <v>600</v>
      </c>
      <c r="D25" s="14">
        <v>170</v>
      </c>
      <c r="E25" s="25">
        <v>102225.92</v>
      </c>
      <c r="F25" s="26">
        <v>162.5</v>
      </c>
      <c r="G25" s="25">
        <v>97284.04</v>
      </c>
      <c r="H25" s="11">
        <f>G25-E25</f>
        <v>-4941.8800000000047</v>
      </c>
      <c r="I25" s="15">
        <f>H25/E25</f>
        <v>-4.8342729515175847E-2</v>
      </c>
      <c r="J25" s="11">
        <v>0</v>
      </c>
      <c r="K25" s="11">
        <f>H25</f>
        <v>-4941.8800000000047</v>
      </c>
      <c r="L25" s="21"/>
      <c r="M25" s="21"/>
      <c r="N25" s="10"/>
    </row>
    <row r="26" spans="1:14" s="1" customFormat="1" ht="21.75">
      <c r="A26" s="36" t="s">
        <v>98</v>
      </c>
      <c r="B26" s="38">
        <v>44421</v>
      </c>
      <c r="C26" s="12">
        <v>9000</v>
      </c>
      <c r="D26" s="14">
        <v>31.75</v>
      </c>
      <c r="E26" s="25">
        <v>286382.90999999997</v>
      </c>
      <c r="F26" s="26">
        <v>28</v>
      </c>
      <c r="G26" s="25">
        <v>251441.85</v>
      </c>
      <c r="H26" s="11">
        <f>G26-E26</f>
        <v>-34941.059999999969</v>
      </c>
      <c r="I26" s="15">
        <f>H26/E26</f>
        <v>-0.12200818826793809</v>
      </c>
      <c r="J26" s="11">
        <v>0</v>
      </c>
      <c r="K26" s="11">
        <f>H26</f>
        <v>-34941.059999999969</v>
      </c>
      <c r="L26" s="21"/>
      <c r="M26" s="21"/>
      <c r="N26" s="10"/>
    </row>
    <row r="27" spans="1:14" ht="14.25">
      <c r="A27" s="36" t="s">
        <v>121</v>
      </c>
      <c r="B27" s="38">
        <v>44427</v>
      </c>
      <c r="C27" s="12">
        <v>3000</v>
      </c>
      <c r="D27" s="14">
        <v>32.5</v>
      </c>
      <c r="E27" s="25">
        <v>97715.96</v>
      </c>
      <c r="F27" s="26">
        <v>35.75</v>
      </c>
      <c r="G27" s="25">
        <v>107012.45</v>
      </c>
      <c r="H27" s="11">
        <f>G27-E27</f>
        <v>9296.4899999999907</v>
      </c>
      <c r="I27" s="15">
        <f>H27/E27</f>
        <v>9.5137887403449653E-2</v>
      </c>
      <c r="J27" s="11">
        <v>0</v>
      </c>
      <c r="K27" s="11">
        <f>H27</f>
        <v>9296.4899999999907</v>
      </c>
      <c r="L27" s="21"/>
      <c r="M27" s="21"/>
    </row>
    <row r="28" spans="1:14" s="1" customFormat="1" ht="21.75">
      <c r="A28" s="9" t="s">
        <v>50</v>
      </c>
      <c r="B28" s="38">
        <v>44427</v>
      </c>
      <c r="C28" s="12">
        <v>6000</v>
      </c>
      <c r="D28" s="14">
        <v>10.45</v>
      </c>
      <c r="E28" s="25">
        <v>62838.879999999997</v>
      </c>
      <c r="F28" s="26">
        <v>8.0500000000000007</v>
      </c>
      <c r="G28" s="25">
        <v>48193.02</v>
      </c>
      <c r="H28" s="11">
        <f>G28-E28</f>
        <v>-14645.86</v>
      </c>
      <c r="I28" s="15">
        <f>H28/E28</f>
        <v>-0.23307003562125869</v>
      </c>
      <c r="J28" s="11">
        <v>0</v>
      </c>
      <c r="K28" s="11">
        <f>H28</f>
        <v>-14645.86</v>
      </c>
      <c r="L28" s="21"/>
      <c r="M28" s="21"/>
      <c r="N28" s="10"/>
    </row>
    <row r="29" spans="1:14" ht="14.25">
      <c r="A29" s="36" t="s">
        <v>49</v>
      </c>
      <c r="B29" s="38">
        <v>44432</v>
      </c>
      <c r="C29" s="12">
        <v>10000</v>
      </c>
      <c r="D29" s="14">
        <v>10.5</v>
      </c>
      <c r="E29" s="25">
        <v>105232.56</v>
      </c>
      <c r="F29" s="26">
        <v>10.6</v>
      </c>
      <c r="G29" s="25">
        <v>105765.22</v>
      </c>
      <c r="H29" s="11">
        <f>G29-E29</f>
        <v>532.66000000000349</v>
      </c>
      <c r="I29" s="15">
        <f>H29/E29</f>
        <v>5.0617413469747716E-3</v>
      </c>
      <c r="J29" s="11">
        <v>0</v>
      </c>
      <c r="K29" s="11">
        <f>H29</f>
        <v>532.66000000000349</v>
      </c>
      <c r="L29" s="21"/>
      <c r="M29" s="21"/>
    </row>
    <row r="30" spans="1:14" s="1" customFormat="1" ht="21.75">
      <c r="A30" s="9" t="s">
        <v>52</v>
      </c>
      <c r="B30" s="38">
        <v>44435</v>
      </c>
      <c r="C30" s="12">
        <v>5000</v>
      </c>
      <c r="D30" s="14">
        <v>9.4</v>
      </c>
      <c r="E30" s="25">
        <v>47104.1</v>
      </c>
      <c r="F30" s="26">
        <v>9.6</v>
      </c>
      <c r="G30" s="25">
        <v>47893.68</v>
      </c>
      <c r="H30" s="11">
        <f>G30-E30</f>
        <v>789.58000000000175</v>
      </c>
      <c r="I30" s="15">
        <f>H30/E30</f>
        <v>1.6762447430266194E-2</v>
      </c>
      <c r="J30" s="11">
        <v>0</v>
      </c>
      <c r="K30" s="11">
        <f>H30</f>
        <v>789.58000000000175</v>
      </c>
      <c r="L30" s="21"/>
      <c r="M30" s="21"/>
      <c r="N30" s="10"/>
    </row>
    <row r="31" spans="1:14" s="1" customFormat="1" ht="21.75">
      <c r="A31" s="36" t="s">
        <v>121</v>
      </c>
      <c r="B31" s="38">
        <v>44438</v>
      </c>
      <c r="C31" s="12">
        <v>3000</v>
      </c>
      <c r="D31" s="14">
        <v>32.5</v>
      </c>
      <c r="E31" s="25">
        <v>97715.96</v>
      </c>
      <c r="F31" s="26">
        <v>37</v>
      </c>
      <c r="G31" s="25">
        <v>110754.15</v>
      </c>
      <c r="H31" s="11">
        <f>G31-E31</f>
        <v>13038.189999999988</v>
      </c>
      <c r="I31" s="15">
        <f>H31/E31</f>
        <v>0.13342948275798536</v>
      </c>
      <c r="J31" s="11">
        <v>0</v>
      </c>
      <c r="K31" s="11">
        <f>H31</f>
        <v>13038.189999999988</v>
      </c>
      <c r="L31" s="21"/>
      <c r="M31" s="21"/>
      <c r="N31" s="10"/>
    </row>
    <row r="32" spans="1:14" s="1" customFormat="1" ht="21.75">
      <c r="A32" s="36" t="s">
        <v>122</v>
      </c>
      <c r="B32" s="38">
        <v>44438</v>
      </c>
      <c r="C32" s="12">
        <v>5500</v>
      </c>
      <c r="D32" s="14">
        <v>8.0500000000000007</v>
      </c>
      <c r="E32" s="25">
        <v>44373.07</v>
      </c>
      <c r="F32" s="26">
        <v>6.9</v>
      </c>
      <c r="G32" s="25">
        <v>37865.94</v>
      </c>
      <c r="H32" s="11">
        <f>G32-E32</f>
        <v>-6507.1299999999974</v>
      </c>
      <c r="I32" s="15">
        <f>H32/E32</f>
        <v>-0.14664592736089699</v>
      </c>
      <c r="J32" s="11">
        <v>0</v>
      </c>
      <c r="K32" s="11">
        <f>H32</f>
        <v>-6507.1299999999974</v>
      </c>
      <c r="L32" s="21"/>
      <c r="M32" s="21"/>
      <c r="N32" s="10"/>
    </row>
    <row r="33" spans="1:14" s="1" customFormat="1" ht="21.75">
      <c r="A33" s="36" t="s">
        <v>122</v>
      </c>
      <c r="B33" s="38">
        <v>44438</v>
      </c>
      <c r="C33" s="12">
        <v>5500</v>
      </c>
      <c r="D33" s="14">
        <v>8.0500000000000007</v>
      </c>
      <c r="E33" s="25">
        <v>44373.07</v>
      </c>
      <c r="F33" s="26">
        <v>6.95</v>
      </c>
      <c r="G33" s="25">
        <v>38140.33</v>
      </c>
      <c r="H33" s="11">
        <f>G33-E33</f>
        <v>-6232.739999999998</v>
      </c>
      <c r="I33" s="15">
        <f>H33/E33</f>
        <v>-0.14046222179353374</v>
      </c>
      <c r="J33" s="11">
        <v>0</v>
      </c>
      <c r="K33" s="11">
        <f>H33</f>
        <v>-6232.739999999998</v>
      </c>
      <c r="L33" s="21"/>
      <c r="M33" s="21"/>
      <c r="N33" s="10"/>
    </row>
    <row r="34" spans="1:14" s="1" customFormat="1" ht="21.75">
      <c r="A34" s="36" t="s">
        <v>56</v>
      </c>
      <c r="B34" s="38">
        <v>44438</v>
      </c>
      <c r="C34" s="12">
        <v>5200</v>
      </c>
      <c r="D34" s="14">
        <v>13.3</v>
      </c>
      <c r="E34" s="25">
        <v>69313.179999999993</v>
      </c>
      <c r="F34" s="26">
        <v>13.6</v>
      </c>
      <c r="G34" s="25">
        <v>70563.360000000001</v>
      </c>
      <c r="H34" s="11">
        <f>G34-E34</f>
        <v>1250.1800000000076</v>
      </c>
      <c r="I34" s="15">
        <f>H34/E34</f>
        <v>1.8036685086443988E-2</v>
      </c>
      <c r="J34" s="11">
        <v>0</v>
      </c>
      <c r="K34" s="11">
        <f>H34</f>
        <v>1250.1800000000076</v>
      </c>
      <c r="L34" s="21"/>
      <c r="M34" s="21"/>
      <c r="N34" s="10"/>
    </row>
    <row r="35" spans="1:14" s="1" customFormat="1" ht="21.75">
      <c r="A35" s="36" t="s">
        <v>56</v>
      </c>
      <c r="B35" s="38">
        <v>44438</v>
      </c>
      <c r="C35" s="12">
        <v>4800</v>
      </c>
      <c r="D35" s="14">
        <v>13.3</v>
      </c>
      <c r="E35" s="25">
        <v>63981.4</v>
      </c>
      <c r="F35" s="26">
        <v>13.7</v>
      </c>
      <c r="G35" s="25">
        <v>65614.350000000006</v>
      </c>
      <c r="H35" s="11">
        <f>G35-E35</f>
        <v>1632.9500000000044</v>
      </c>
      <c r="I35" s="15">
        <f>H35/E35</f>
        <v>2.5522261157148864E-2</v>
      </c>
      <c r="J35" s="11">
        <v>0</v>
      </c>
      <c r="K35" s="11">
        <f>H35</f>
        <v>1632.9500000000044</v>
      </c>
      <c r="L35" s="21"/>
      <c r="M35" s="21"/>
      <c r="N35" s="10"/>
    </row>
    <row r="36" spans="1:14" s="1" customFormat="1" ht="21.75">
      <c r="A36" s="36" t="s">
        <v>122</v>
      </c>
      <c r="B36" s="38">
        <v>44439</v>
      </c>
      <c r="C36" s="12">
        <v>5000</v>
      </c>
      <c r="D36" s="14">
        <v>8.0500000000000007</v>
      </c>
      <c r="E36" s="25">
        <v>40339.15</v>
      </c>
      <c r="F36" s="26">
        <v>7</v>
      </c>
      <c r="G36" s="25">
        <v>34922.480000000003</v>
      </c>
      <c r="H36" s="11">
        <f>G36-E36</f>
        <v>-5416.6699999999983</v>
      </c>
      <c r="I36" s="15">
        <f>H36/E36</f>
        <v>-0.13427823838628225</v>
      </c>
      <c r="J36" s="11">
        <v>0</v>
      </c>
      <c r="K36" s="11">
        <f>H36</f>
        <v>-5416.6699999999983</v>
      </c>
      <c r="L36" s="21"/>
      <c r="M36" s="21"/>
      <c r="N36" s="10"/>
    </row>
    <row r="37" spans="1:14" s="1" customFormat="1" ht="21.75">
      <c r="A37" s="36" t="s">
        <v>122</v>
      </c>
      <c r="B37" s="38">
        <v>44439</v>
      </c>
      <c r="C37" s="12">
        <v>5000</v>
      </c>
      <c r="D37" s="14">
        <v>8.0500000000000007</v>
      </c>
      <c r="E37" s="25">
        <v>40339.15</v>
      </c>
      <c r="F37" s="26">
        <v>7.05</v>
      </c>
      <c r="G37" s="25">
        <v>35171.919999999998</v>
      </c>
      <c r="H37" s="11">
        <f>G37-E37</f>
        <v>-5167.2300000000032</v>
      </c>
      <c r="I37" s="15">
        <f>H37/E37</f>
        <v>-0.128094667339297</v>
      </c>
      <c r="J37" s="11">
        <v>0</v>
      </c>
      <c r="K37" s="11">
        <f>H37</f>
        <v>-5167.2300000000032</v>
      </c>
      <c r="L37" s="77">
        <f>SUM(K5:K37)</f>
        <v>69193.080000000075</v>
      </c>
      <c r="M37" s="21"/>
      <c r="N37" s="11"/>
    </row>
    <row r="38" spans="1:14">
      <c r="E38" s="11">
        <f>SUM(E2:E37)</f>
        <v>2812365.3599999994</v>
      </c>
      <c r="G38" s="11">
        <f>SUM(G2:G37)</f>
        <v>2881558.4400000004</v>
      </c>
      <c r="H38" s="11">
        <f>SUM(H2:H37)</f>
        <v>69193.080000000075</v>
      </c>
      <c r="I38" s="11" t="s">
        <v>32</v>
      </c>
      <c r="J38" s="11">
        <f>SUM(J2:J37)</f>
        <v>10200</v>
      </c>
      <c r="K38" s="75">
        <f>SUM(K2:K37)</f>
        <v>78373.080000000075</v>
      </c>
      <c r="L38" s="75">
        <f>L37+L4</f>
        <v>78373.080000000075</v>
      </c>
      <c r="N38" s="19"/>
    </row>
    <row r="39" spans="1:14" ht="15.6" customHeight="1">
      <c r="J39" s="11" t="s">
        <v>33</v>
      </c>
      <c r="K39" s="11">
        <v>674855.42000000039</v>
      </c>
    </row>
    <row r="40" spans="1:14">
      <c r="J40" s="11" t="s">
        <v>34</v>
      </c>
      <c r="K40" s="11">
        <f>SUM(K38:K39)</f>
        <v>753228.50000000047</v>
      </c>
      <c r="L40" s="11">
        <v>323810</v>
      </c>
      <c r="M40" s="11">
        <f>K40-L42</f>
        <v>334478.50000000047</v>
      </c>
    </row>
    <row r="41" spans="1:14">
      <c r="L41" s="11">
        <v>94940</v>
      </c>
      <c r="M41" s="11">
        <v>124691.97</v>
      </c>
    </row>
    <row r="42" spans="1:14">
      <c r="L42" s="11">
        <f>L40+L41</f>
        <v>418750</v>
      </c>
      <c r="M42" s="11">
        <f>M40+M41</f>
        <v>459170.47000000044</v>
      </c>
    </row>
    <row r="43" spans="1:14">
      <c r="K43" s="11"/>
    </row>
  </sheetData>
  <sheetProtection selectLockedCells="1" selectUnlockedCells="1"/>
  <sortState xmlns:xlrd2="http://schemas.microsoft.com/office/spreadsheetml/2017/richdata2" ref="A5:K37">
    <sortCondition ref="B5:B37"/>
    <sortCondition ref="A5:A37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49"/>
  <sheetViews>
    <sheetView workbookViewId="0">
      <pane ySplit="1" topLeftCell="B21" activePane="bottomLeft" state="frozen"/>
      <selection pane="bottomLeft" activeCell="L32" sqref="L32"/>
    </sheetView>
  </sheetViews>
  <sheetFormatPr defaultColWidth="8.5703125" defaultRowHeight="12.75"/>
  <cols>
    <col min="1" max="1" width="13.28515625" style="50" bestFit="1" customWidth="1"/>
    <col min="2" max="2" width="11.140625" style="71" bestFit="1" customWidth="1"/>
    <col min="3" max="3" width="9" style="61" bestFit="1" customWidth="1"/>
    <col min="4" max="4" width="9" style="69" bestFit="1" customWidth="1"/>
    <col min="5" max="5" width="12" style="63" bestFit="1" customWidth="1"/>
    <col min="6" max="6" width="5.42578125" style="26" bestFit="1" customWidth="1"/>
    <col min="7" max="7" width="12" style="63" bestFit="1" customWidth="1"/>
    <col min="8" max="8" width="10.140625" style="52" bestFit="1" customWidth="1"/>
    <col min="9" max="9" width="7.28515625" style="62" bestFit="1" customWidth="1"/>
    <col min="10" max="10" width="10.85546875" style="52" bestFit="1" customWidth="1"/>
    <col min="11" max="11" width="10.5703125" style="51" bestFit="1" customWidth="1"/>
    <col min="12" max="12" width="10.5703125" style="52" bestFit="1" customWidth="1"/>
    <col min="13" max="13" width="10.5703125" style="51" bestFit="1" customWidth="1"/>
    <col min="14" max="14" width="7.7109375" style="51" bestFit="1" customWidth="1"/>
    <col min="15" max="16384" width="8.5703125" style="51"/>
  </cols>
  <sheetData>
    <row r="1" spans="1:14" s="53" customFormat="1" ht="18.75">
      <c r="A1" s="45" t="s">
        <v>0</v>
      </c>
      <c r="B1" s="89" t="s">
        <v>1</v>
      </c>
      <c r="C1" s="90" t="s">
        <v>2</v>
      </c>
      <c r="D1" s="91" t="s">
        <v>3</v>
      </c>
      <c r="E1" s="47" t="s">
        <v>4</v>
      </c>
      <c r="F1" s="46" t="s">
        <v>5</v>
      </c>
      <c r="G1" s="47" t="s">
        <v>6</v>
      </c>
      <c r="H1" s="48" t="s">
        <v>21</v>
      </c>
      <c r="I1" s="49" t="s">
        <v>22</v>
      </c>
      <c r="J1" s="48" t="s">
        <v>23</v>
      </c>
      <c r="K1" s="50" t="s">
        <v>7</v>
      </c>
      <c r="L1" s="52"/>
      <c r="M1" s="51"/>
      <c r="N1" s="51"/>
    </row>
    <row r="2" spans="1:14" ht="15">
      <c r="A2" s="42" t="s">
        <v>58</v>
      </c>
      <c r="B2" s="54">
        <v>44440</v>
      </c>
      <c r="C2" s="55">
        <v>600</v>
      </c>
      <c r="D2" s="56">
        <v>3.45</v>
      </c>
      <c r="E2" s="57">
        <v>0</v>
      </c>
      <c r="F2" s="58">
        <v>0</v>
      </c>
      <c r="G2" s="57">
        <v>0</v>
      </c>
      <c r="H2" s="27">
        <f>G2-E2</f>
        <v>0</v>
      </c>
      <c r="I2" s="59">
        <v>0</v>
      </c>
      <c r="J2" s="27">
        <f>C2*D2</f>
        <v>2070</v>
      </c>
      <c r="K2" s="52">
        <f>J2*0.9</f>
        <v>1863</v>
      </c>
    </row>
    <row r="3" spans="1:14" ht="15">
      <c r="A3" s="42" t="s">
        <v>100</v>
      </c>
      <c r="B3" s="54">
        <v>44442</v>
      </c>
      <c r="C3" s="55">
        <v>20000</v>
      </c>
      <c r="D3" s="56">
        <v>0.245</v>
      </c>
      <c r="E3" s="57">
        <v>0</v>
      </c>
      <c r="F3" s="58">
        <v>0</v>
      </c>
      <c r="G3" s="57">
        <v>0</v>
      </c>
      <c r="H3" s="27">
        <f>G3-E3</f>
        <v>0</v>
      </c>
      <c r="I3" s="59">
        <v>0</v>
      </c>
      <c r="J3" s="27">
        <f>C3*D3</f>
        <v>4900</v>
      </c>
      <c r="K3" s="52">
        <f>J3*0.9</f>
        <v>4410</v>
      </c>
      <c r="L3" s="63"/>
      <c r="M3" s="63"/>
    </row>
    <row r="4" spans="1:14" s="53" customFormat="1" ht="18.75">
      <c r="A4" s="42" t="s">
        <v>37</v>
      </c>
      <c r="B4" s="54">
        <v>44442</v>
      </c>
      <c r="C4" s="55">
        <v>60000</v>
      </c>
      <c r="D4" s="56">
        <v>0.26100000000000001</v>
      </c>
      <c r="E4" s="57">
        <v>0</v>
      </c>
      <c r="F4" s="58">
        <v>0</v>
      </c>
      <c r="G4" s="57">
        <v>0</v>
      </c>
      <c r="H4" s="27">
        <f>G4-E4</f>
        <v>0</v>
      </c>
      <c r="I4" s="59">
        <v>0</v>
      </c>
      <c r="J4" s="27">
        <f>C4*D4</f>
        <v>15660</v>
      </c>
      <c r="K4" s="52">
        <f>J4</f>
        <v>15660</v>
      </c>
      <c r="L4" s="63"/>
      <c r="M4" s="63"/>
      <c r="N4" s="51"/>
    </row>
    <row r="5" spans="1:14" s="53" customFormat="1" ht="18.75">
      <c r="A5" s="42" t="s">
        <v>123</v>
      </c>
      <c r="B5" s="64">
        <v>44442</v>
      </c>
      <c r="C5" s="65">
        <v>3000</v>
      </c>
      <c r="D5" s="66">
        <v>0.75</v>
      </c>
      <c r="E5" s="57">
        <v>0</v>
      </c>
      <c r="F5" s="58">
        <v>0</v>
      </c>
      <c r="G5" s="57">
        <v>0</v>
      </c>
      <c r="H5" s="27">
        <f>G5-E5</f>
        <v>0</v>
      </c>
      <c r="I5" s="59">
        <v>0</v>
      </c>
      <c r="J5" s="27">
        <f>C5*D5</f>
        <v>2250</v>
      </c>
      <c r="K5" s="52">
        <f>J5*0.9</f>
        <v>2025</v>
      </c>
      <c r="L5" s="51"/>
      <c r="M5" s="51"/>
      <c r="N5" s="51"/>
    </row>
    <row r="6" spans="1:14" ht="15">
      <c r="A6" s="42" t="s">
        <v>101</v>
      </c>
      <c r="B6" s="54">
        <v>44442</v>
      </c>
      <c r="C6" s="55">
        <v>10000</v>
      </c>
      <c r="D6" s="56">
        <v>0.247</v>
      </c>
      <c r="E6" s="57">
        <v>0</v>
      </c>
      <c r="F6" s="58">
        <v>0</v>
      </c>
      <c r="G6" s="57">
        <v>0</v>
      </c>
      <c r="H6" s="27">
        <f>G6-E6</f>
        <v>0</v>
      </c>
      <c r="I6" s="59">
        <v>0</v>
      </c>
      <c r="J6" s="27">
        <f>C6*D6</f>
        <v>2470</v>
      </c>
      <c r="K6" s="52">
        <f>J6*0.9</f>
        <v>2223</v>
      </c>
      <c r="L6" s="51"/>
    </row>
    <row r="7" spans="1:14" ht="15">
      <c r="A7" s="42" t="s">
        <v>124</v>
      </c>
      <c r="B7" s="54">
        <v>44442</v>
      </c>
      <c r="C7" s="55">
        <v>4000</v>
      </c>
      <c r="D7" s="56">
        <v>0.18</v>
      </c>
      <c r="E7" s="57">
        <v>0</v>
      </c>
      <c r="F7" s="58">
        <v>0</v>
      </c>
      <c r="G7" s="57">
        <v>0</v>
      </c>
      <c r="H7" s="27">
        <f>G7-E7</f>
        <v>0</v>
      </c>
      <c r="I7" s="59">
        <v>0</v>
      </c>
      <c r="J7" s="27">
        <f>C7*D7</f>
        <v>720</v>
      </c>
      <c r="K7" s="52">
        <f>J7*0.9</f>
        <v>648</v>
      </c>
      <c r="L7" s="51"/>
    </row>
    <row r="8" spans="1:14" ht="15">
      <c r="A8" s="42" t="s">
        <v>125</v>
      </c>
      <c r="B8" s="54">
        <v>44445</v>
      </c>
      <c r="C8" s="55">
        <v>2500</v>
      </c>
      <c r="D8" s="56">
        <v>0.4</v>
      </c>
      <c r="E8" s="57">
        <v>0</v>
      </c>
      <c r="F8" s="58">
        <v>0</v>
      </c>
      <c r="G8" s="57">
        <v>0</v>
      </c>
      <c r="H8" s="27">
        <f>G8-E8</f>
        <v>0</v>
      </c>
      <c r="I8" s="59">
        <v>0</v>
      </c>
      <c r="J8" s="27">
        <f>C8*D8</f>
        <v>1000</v>
      </c>
      <c r="K8" s="52">
        <f>J8*0.9</f>
        <v>900</v>
      </c>
      <c r="L8" s="51"/>
    </row>
    <row r="9" spans="1:14" ht="15">
      <c r="A9" s="42" t="s">
        <v>38</v>
      </c>
      <c r="B9" s="54">
        <v>44446</v>
      </c>
      <c r="C9" s="55">
        <v>130000</v>
      </c>
      <c r="D9" s="56">
        <v>0.24</v>
      </c>
      <c r="E9" s="57">
        <v>0</v>
      </c>
      <c r="F9" s="58">
        <v>0</v>
      </c>
      <c r="G9" s="57">
        <v>0</v>
      </c>
      <c r="H9" s="27">
        <f>G9-E9</f>
        <v>0</v>
      </c>
      <c r="I9" s="59">
        <v>0</v>
      </c>
      <c r="J9" s="27">
        <f>C9*D9</f>
        <v>31200</v>
      </c>
      <c r="K9" s="52">
        <f>J9</f>
        <v>31200</v>
      </c>
      <c r="L9" s="51"/>
    </row>
    <row r="10" spans="1:14" ht="15">
      <c r="A10" s="42" t="s">
        <v>90</v>
      </c>
      <c r="B10" s="54">
        <v>44446</v>
      </c>
      <c r="C10" s="55">
        <v>30000</v>
      </c>
      <c r="D10" s="56">
        <v>0.35</v>
      </c>
      <c r="E10" s="57">
        <v>0</v>
      </c>
      <c r="F10" s="58">
        <v>0</v>
      </c>
      <c r="G10" s="57">
        <v>0</v>
      </c>
      <c r="H10" s="27">
        <f>G10-E10</f>
        <v>0</v>
      </c>
      <c r="I10" s="59">
        <v>0</v>
      </c>
      <c r="J10" s="27">
        <f>C10*D10</f>
        <v>10500</v>
      </c>
      <c r="K10" s="52">
        <f>J10*0.9</f>
        <v>9450</v>
      </c>
      <c r="L10" s="51"/>
    </row>
    <row r="11" spans="1:14" ht="15">
      <c r="A11" s="42" t="s">
        <v>126</v>
      </c>
      <c r="B11" s="54">
        <v>44446</v>
      </c>
      <c r="C11" s="55">
        <v>10000</v>
      </c>
      <c r="D11" s="56">
        <v>0.4</v>
      </c>
      <c r="E11" s="57">
        <v>0</v>
      </c>
      <c r="F11" s="58">
        <v>0</v>
      </c>
      <c r="G11" s="57">
        <v>0</v>
      </c>
      <c r="H11" s="27">
        <f>G11-E11</f>
        <v>0</v>
      </c>
      <c r="I11" s="59">
        <v>0</v>
      </c>
      <c r="J11" s="27">
        <f>C11*D11</f>
        <v>4000</v>
      </c>
      <c r="K11" s="52">
        <v>3650.7</v>
      </c>
      <c r="L11" s="51"/>
    </row>
    <row r="12" spans="1:14" ht="15">
      <c r="A12" s="42" t="s">
        <v>102</v>
      </c>
      <c r="B12" s="54">
        <v>44446</v>
      </c>
      <c r="C12" s="55">
        <v>10000</v>
      </c>
      <c r="D12" s="56">
        <v>0.25203999999999999</v>
      </c>
      <c r="E12" s="57">
        <v>0</v>
      </c>
      <c r="F12" s="58">
        <v>0</v>
      </c>
      <c r="G12" s="57">
        <v>0</v>
      </c>
      <c r="H12" s="27">
        <f>G12-E12</f>
        <v>0</v>
      </c>
      <c r="I12" s="59">
        <v>0</v>
      </c>
      <c r="J12" s="27">
        <f>C12*D12</f>
        <v>2520.3999999999996</v>
      </c>
      <c r="K12" s="52">
        <f>J12</f>
        <v>2520.3999999999996</v>
      </c>
      <c r="L12" s="51"/>
    </row>
    <row r="13" spans="1:14" ht="15">
      <c r="A13" s="42" t="s">
        <v>60</v>
      </c>
      <c r="B13" s="54">
        <v>44446</v>
      </c>
      <c r="C13" s="55">
        <v>12000</v>
      </c>
      <c r="D13" s="56">
        <v>0.45</v>
      </c>
      <c r="E13" s="57">
        <v>0</v>
      </c>
      <c r="F13" s="58">
        <v>0</v>
      </c>
      <c r="G13" s="57">
        <v>0</v>
      </c>
      <c r="H13" s="27">
        <f>G13-E13</f>
        <v>0</v>
      </c>
      <c r="I13" s="59">
        <v>0</v>
      </c>
      <c r="J13" s="27">
        <f>C13*D13</f>
        <v>5400</v>
      </c>
      <c r="K13" s="52">
        <f>J13*0.9</f>
        <v>4860</v>
      </c>
      <c r="L13" s="51"/>
    </row>
    <row r="14" spans="1:14" ht="15">
      <c r="A14" s="42" t="s">
        <v>35</v>
      </c>
      <c r="B14" s="54">
        <v>44447</v>
      </c>
      <c r="C14" s="55">
        <v>10000</v>
      </c>
      <c r="D14" s="56">
        <v>0.19600000000000001</v>
      </c>
      <c r="E14" s="57">
        <v>0</v>
      </c>
      <c r="F14" s="58">
        <v>0</v>
      </c>
      <c r="G14" s="57">
        <v>0</v>
      </c>
      <c r="H14" s="27">
        <f>G14-E14</f>
        <v>0</v>
      </c>
      <c r="I14" s="59">
        <v>0</v>
      </c>
      <c r="J14" s="27">
        <f>C14*D14</f>
        <v>1960</v>
      </c>
      <c r="K14" s="52">
        <f>J14*0.9</f>
        <v>1764</v>
      </c>
      <c r="L14" s="51"/>
    </row>
    <row r="15" spans="1:14" ht="15">
      <c r="A15" s="42" t="s">
        <v>127</v>
      </c>
      <c r="B15" s="54">
        <v>44447</v>
      </c>
      <c r="C15" s="55">
        <v>3000</v>
      </c>
      <c r="D15" s="56">
        <v>0.4</v>
      </c>
      <c r="E15" s="57">
        <v>0</v>
      </c>
      <c r="F15" s="58">
        <v>0</v>
      </c>
      <c r="G15" s="57">
        <v>0</v>
      </c>
      <c r="H15" s="27">
        <f>G15-E15</f>
        <v>0</v>
      </c>
      <c r="I15" s="59">
        <v>0</v>
      </c>
      <c r="J15" s="27">
        <f>C15*D15</f>
        <v>1200</v>
      </c>
      <c r="K15" s="52">
        <f>J15*0.9</f>
        <v>1080</v>
      </c>
      <c r="L15" s="51"/>
    </row>
    <row r="16" spans="1:14" ht="15">
      <c r="A16" s="42" t="s">
        <v>128</v>
      </c>
      <c r="B16" s="54">
        <v>44447</v>
      </c>
      <c r="C16" s="55">
        <v>3600</v>
      </c>
      <c r="D16" s="56">
        <v>0.6</v>
      </c>
      <c r="E16" s="57">
        <v>0</v>
      </c>
      <c r="F16" s="58">
        <v>0</v>
      </c>
      <c r="G16" s="57">
        <v>0</v>
      </c>
      <c r="H16" s="27">
        <f>G16-E16</f>
        <v>0</v>
      </c>
      <c r="I16" s="59">
        <v>0</v>
      </c>
      <c r="J16" s="27">
        <f>C16*D16</f>
        <v>2160</v>
      </c>
      <c r="K16" s="52">
        <v>2080.8000000000002</v>
      </c>
      <c r="L16" s="51"/>
    </row>
    <row r="17" spans="1:14" ht="15">
      <c r="A17" s="42" t="s">
        <v>129</v>
      </c>
      <c r="B17" s="54">
        <v>44447</v>
      </c>
      <c r="C17" s="55">
        <v>7500</v>
      </c>
      <c r="D17" s="56">
        <v>1.25</v>
      </c>
      <c r="E17" s="57">
        <v>0</v>
      </c>
      <c r="F17" s="58">
        <v>0</v>
      </c>
      <c r="G17" s="57">
        <v>0</v>
      </c>
      <c r="H17" s="27">
        <f>G17-E17</f>
        <v>0</v>
      </c>
      <c r="I17" s="59">
        <v>0</v>
      </c>
      <c r="J17" s="27">
        <f>C17*D17</f>
        <v>9375</v>
      </c>
      <c r="K17" s="52">
        <v>8625</v>
      </c>
      <c r="L17" s="51"/>
    </row>
    <row r="18" spans="1:14" ht="15">
      <c r="A18" s="42" t="s">
        <v>85</v>
      </c>
      <c r="B18" s="54">
        <v>44448</v>
      </c>
      <c r="C18" s="55">
        <v>24000</v>
      </c>
      <c r="D18" s="56">
        <v>0.25</v>
      </c>
      <c r="E18" s="57">
        <v>0</v>
      </c>
      <c r="F18" s="58">
        <v>0</v>
      </c>
      <c r="G18" s="57">
        <v>0</v>
      </c>
      <c r="H18" s="27">
        <f>G18-E18</f>
        <v>0</v>
      </c>
      <c r="I18" s="59">
        <v>0</v>
      </c>
      <c r="J18" s="27">
        <f>C18*D18</f>
        <v>6000</v>
      </c>
      <c r="K18" s="52">
        <f>J18*0.9</f>
        <v>5400</v>
      </c>
      <c r="L18" s="51"/>
    </row>
    <row r="19" spans="1:14" ht="15">
      <c r="A19" s="42" t="s">
        <v>79</v>
      </c>
      <c r="B19" s="54">
        <v>44448</v>
      </c>
      <c r="C19" s="55">
        <v>25000</v>
      </c>
      <c r="D19" s="56">
        <v>0.12</v>
      </c>
      <c r="E19" s="57">
        <v>0</v>
      </c>
      <c r="F19" s="58">
        <v>0</v>
      </c>
      <c r="G19" s="57">
        <v>0</v>
      </c>
      <c r="H19" s="27">
        <f>G19-E19</f>
        <v>0</v>
      </c>
      <c r="I19" s="59">
        <v>0</v>
      </c>
      <c r="J19" s="27">
        <f>C19*D19</f>
        <v>3000</v>
      </c>
      <c r="K19" s="52">
        <f>J19*0.9</f>
        <v>2700</v>
      </c>
      <c r="L19" s="51"/>
    </row>
    <row r="20" spans="1:14" ht="15">
      <c r="A20" s="42" t="s">
        <v>130</v>
      </c>
      <c r="B20" s="54">
        <v>44448</v>
      </c>
      <c r="C20" s="55">
        <v>6000</v>
      </c>
      <c r="D20" s="56">
        <v>0.15</v>
      </c>
      <c r="E20" s="57">
        <v>0</v>
      </c>
      <c r="F20" s="58">
        <v>0</v>
      </c>
      <c r="G20" s="57">
        <v>0</v>
      </c>
      <c r="H20" s="27">
        <f>G20-E20</f>
        <v>0</v>
      </c>
      <c r="I20" s="59">
        <v>0</v>
      </c>
      <c r="J20" s="27">
        <f>C20*D20</f>
        <v>900</v>
      </c>
      <c r="K20" s="52">
        <f>J20*0.9</f>
        <v>810</v>
      </c>
      <c r="L20" s="51"/>
    </row>
    <row r="21" spans="1:14" ht="15">
      <c r="A21" s="42" t="s">
        <v>131</v>
      </c>
      <c r="B21" s="54">
        <v>44448</v>
      </c>
      <c r="C21" s="55">
        <v>1800</v>
      </c>
      <c r="D21" s="56">
        <v>1.45</v>
      </c>
      <c r="E21" s="57">
        <v>0</v>
      </c>
      <c r="F21" s="58">
        <v>0</v>
      </c>
      <c r="G21" s="57">
        <v>0</v>
      </c>
      <c r="H21" s="27">
        <f>G21-E21</f>
        <v>0</v>
      </c>
      <c r="I21" s="59">
        <v>0</v>
      </c>
      <c r="J21" s="27">
        <f>C21*D21</f>
        <v>2610</v>
      </c>
      <c r="K21" s="52">
        <v>2349</v>
      </c>
      <c r="L21" s="51"/>
    </row>
    <row r="22" spans="1:14" ht="15">
      <c r="A22" s="42" t="s">
        <v>132</v>
      </c>
      <c r="B22" s="64">
        <v>44449</v>
      </c>
      <c r="C22" s="61">
        <v>50000</v>
      </c>
      <c r="D22" s="66">
        <v>0.03</v>
      </c>
      <c r="E22" s="57">
        <v>0</v>
      </c>
      <c r="F22" s="58">
        <v>0</v>
      </c>
      <c r="G22" s="57">
        <v>0</v>
      </c>
      <c r="H22" s="27">
        <f>G22-E22</f>
        <v>0</v>
      </c>
      <c r="I22" s="59">
        <v>0</v>
      </c>
      <c r="J22" s="27">
        <f>C22*D22</f>
        <v>1500</v>
      </c>
      <c r="K22" s="52">
        <v>1350</v>
      </c>
      <c r="L22" s="51"/>
    </row>
    <row r="23" spans="1:14" ht="15">
      <c r="A23" s="40" t="s">
        <v>133</v>
      </c>
      <c r="B23" s="64">
        <v>44449</v>
      </c>
      <c r="C23" s="67">
        <v>15000</v>
      </c>
      <c r="D23" s="68">
        <v>0.6</v>
      </c>
      <c r="E23" s="57">
        <v>0</v>
      </c>
      <c r="F23" s="58">
        <v>0</v>
      </c>
      <c r="G23" s="57">
        <v>0</v>
      </c>
      <c r="H23" s="27">
        <f>G23-E23</f>
        <v>0</v>
      </c>
      <c r="I23" s="59">
        <v>0</v>
      </c>
      <c r="J23" s="27">
        <f>C23*D23</f>
        <v>9000</v>
      </c>
      <c r="K23" s="52">
        <v>8100</v>
      </c>
    </row>
    <row r="24" spans="1:14" ht="15">
      <c r="A24" s="41" t="s">
        <v>134</v>
      </c>
      <c r="B24" s="64">
        <v>44449</v>
      </c>
      <c r="C24" s="67">
        <v>3000</v>
      </c>
      <c r="D24" s="72">
        <v>0.31</v>
      </c>
      <c r="E24" s="57">
        <v>0</v>
      </c>
      <c r="F24" s="58">
        <v>0</v>
      </c>
      <c r="G24" s="57">
        <v>0</v>
      </c>
      <c r="H24" s="27">
        <f>G24-E24</f>
        <v>0</v>
      </c>
      <c r="I24" s="59">
        <v>0</v>
      </c>
      <c r="J24" s="27">
        <f>C24*D24</f>
        <v>930</v>
      </c>
      <c r="K24" s="52">
        <v>837</v>
      </c>
      <c r="L24" s="51"/>
    </row>
    <row r="25" spans="1:14" ht="15">
      <c r="A25" s="42" t="s">
        <v>76</v>
      </c>
      <c r="B25" s="64">
        <v>44449</v>
      </c>
      <c r="C25" s="61">
        <v>6000</v>
      </c>
      <c r="D25" s="66">
        <v>1.3</v>
      </c>
      <c r="E25" s="57">
        <v>0</v>
      </c>
      <c r="F25" s="58">
        <v>0</v>
      </c>
      <c r="G25" s="57">
        <v>0</v>
      </c>
      <c r="H25" s="27">
        <f>G25-E25</f>
        <v>0</v>
      </c>
      <c r="I25" s="59">
        <v>0</v>
      </c>
      <c r="J25" s="27">
        <f>C25*D25</f>
        <v>7800</v>
      </c>
      <c r="K25" s="52">
        <v>7020</v>
      </c>
      <c r="L25" s="51"/>
    </row>
    <row r="26" spans="1:14" ht="15">
      <c r="A26" s="42" t="s">
        <v>82</v>
      </c>
      <c r="B26" s="64">
        <v>44454</v>
      </c>
      <c r="C26" s="61">
        <v>24000</v>
      </c>
      <c r="D26" s="66">
        <v>0.25</v>
      </c>
      <c r="E26" s="57">
        <v>0</v>
      </c>
      <c r="F26" s="58">
        <v>0</v>
      </c>
      <c r="G26" s="57">
        <v>0</v>
      </c>
      <c r="H26" s="27">
        <f>G26-E26</f>
        <v>0</v>
      </c>
      <c r="I26" s="59">
        <v>0</v>
      </c>
      <c r="J26" s="27">
        <f>C26*D26</f>
        <v>6000</v>
      </c>
      <c r="K26" s="52">
        <f>J26*0.9</f>
        <v>5400</v>
      </c>
      <c r="L26" s="51"/>
    </row>
    <row r="27" spans="1:14" ht="15">
      <c r="A27" s="42" t="s">
        <v>65</v>
      </c>
      <c r="B27" s="64">
        <v>44454</v>
      </c>
      <c r="C27" s="61">
        <v>70000</v>
      </c>
      <c r="D27" s="66">
        <v>0.4</v>
      </c>
      <c r="E27" s="57">
        <v>0</v>
      </c>
      <c r="F27" s="58">
        <v>0</v>
      </c>
      <c r="G27" s="57">
        <v>0</v>
      </c>
      <c r="H27" s="27">
        <f>G27-E27</f>
        <v>0</v>
      </c>
      <c r="I27" s="59">
        <v>0</v>
      </c>
      <c r="J27" s="27">
        <f>C27*D27</f>
        <v>28000</v>
      </c>
      <c r="K27" s="52">
        <v>26460</v>
      </c>
      <c r="L27" s="51"/>
    </row>
    <row r="28" spans="1:14" ht="15">
      <c r="A28" s="42" t="s">
        <v>135</v>
      </c>
      <c r="B28" s="64">
        <v>44460</v>
      </c>
      <c r="C28" s="61">
        <v>6000</v>
      </c>
      <c r="D28" s="66">
        <v>1</v>
      </c>
      <c r="E28" s="57">
        <v>0</v>
      </c>
      <c r="F28" s="58">
        <v>0</v>
      </c>
      <c r="G28" s="57">
        <v>0</v>
      </c>
      <c r="H28" s="27">
        <f>G28-E28</f>
        <v>0</v>
      </c>
      <c r="I28" s="59">
        <v>0</v>
      </c>
      <c r="J28" s="27">
        <f>C28*D28</f>
        <v>6000</v>
      </c>
      <c r="K28" s="52">
        <f>J28*0.9</f>
        <v>5400</v>
      </c>
      <c r="L28" s="63"/>
      <c r="M28" s="63"/>
    </row>
    <row r="29" spans="1:14" ht="15">
      <c r="A29" s="42" t="s">
        <v>43</v>
      </c>
      <c r="B29" s="64">
        <v>44461</v>
      </c>
      <c r="C29" s="61">
        <v>30000</v>
      </c>
      <c r="D29" s="66">
        <v>0.17380000000000001</v>
      </c>
      <c r="E29" s="57">
        <v>0</v>
      </c>
      <c r="F29" s="58">
        <v>0</v>
      </c>
      <c r="G29" s="57">
        <v>0</v>
      </c>
      <c r="H29" s="27">
        <f>G29-E29</f>
        <v>0</v>
      </c>
      <c r="I29" s="59">
        <v>0</v>
      </c>
      <c r="J29" s="27">
        <f>C29*D29</f>
        <v>5214</v>
      </c>
      <c r="K29" s="52">
        <f>J29*0.9</f>
        <v>4692.6000000000004</v>
      </c>
      <c r="L29" s="63"/>
      <c r="M29" s="63"/>
    </row>
    <row r="30" spans="1:14" ht="15">
      <c r="A30" s="42" t="s">
        <v>61</v>
      </c>
      <c r="B30" s="64">
        <v>44461</v>
      </c>
      <c r="C30" s="61">
        <v>8000</v>
      </c>
      <c r="D30" s="66">
        <v>2</v>
      </c>
      <c r="E30" s="57">
        <v>0</v>
      </c>
      <c r="F30" s="58">
        <v>0</v>
      </c>
      <c r="G30" s="57">
        <v>0</v>
      </c>
      <c r="H30" s="27">
        <f>G30-E30</f>
        <v>0</v>
      </c>
      <c r="I30" s="59">
        <v>0</v>
      </c>
      <c r="J30" s="27">
        <f>C30*D30</f>
        <v>16000</v>
      </c>
      <c r="K30" s="52">
        <f>J30*0.9</f>
        <v>14400</v>
      </c>
      <c r="L30" s="63"/>
      <c r="M30" s="63"/>
    </row>
    <row r="31" spans="1:14" ht="15">
      <c r="A31" s="42" t="s">
        <v>75</v>
      </c>
      <c r="B31" s="64">
        <v>44461</v>
      </c>
      <c r="C31" s="61">
        <v>60000</v>
      </c>
      <c r="D31" s="66">
        <v>0.12</v>
      </c>
      <c r="E31" s="57">
        <v>0</v>
      </c>
      <c r="F31" s="58">
        <v>0</v>
      </c>
      <c r="G31" s="57">
        <v>0</v>
      </c>
      <c r="H31" s="27">
        <f>G31-E31</f>
        <v>0</v>
      </c>
      <c r="I31" s="59">
        <v>0</v>
      </c>
      <c r="J31" s="27">
        <f>C31*D31</f>
        <v>7200</v>
      </c>
      <c r="K31" s="52">
        <v>6960</v>
      </c>
      <c r="L31" s="51"/>
    </row>
    <row r="32" spans="1:14" ht="15">
      <c r="A32" s="42" t="s">
        <v>62</v>
      </c>
      <c r="B32" s="64">
        <v>44462</v>
      </c>
      <c r="C32" s="61">
        <v>6000</v>
      </c>
      <c r="D32" s="66">
        <v>1.1499999999999999</v>
      </c>
      <c r="E32" s="57">
        <v>0</v>
      </c>
      <c r="F32" s="58">
        <v>0</v>
      </c>
      <c r="G32" s="57">
        <v>0</v>
      </c>
      <c r="H32" s="27">
        <f>G32-E32</f>
        <v>0</v>
      </c>
      <c r="I32" s="59">
        <v>0</v>
      </c>
      <c r="J32" s="27">
        <f>C32*D32</f>
        <v>6899.9999999999991</v>
      </c>
      <c r="K32" s="52">
        <f>J32*0.9</f>
        <v>6209.9999999999991</v>
      </c>
      <c r="L32" s="83">
        <f>SUM(K2:K32)</f>
        <v>191048.5</v>
      </c>
      <c r="N32" s="82"/>
    </row>
    <row r="33" spans="1:14" s="53" customFormat="1" ht="18.75">
      <c r="A33" s="42" t="s">
        <v>26</v>
      </c>
      <c r="B33" s="60">
        <v>44441</v>
      </c>
      <c r="C33" s="61">
        <v>1500</v>
      </c>
      <c r="D33" s="26">
        <v>62</v>
      </c>
      <c r="E33" s="43">
        <v>93205.99</v>
      </c>
      <c r="F33" s="26">
        <v>69</v>
      </c>
      <c r="G33" s="43">
        <v>103270.75</v>
      </c>
      <c r="H33" s="52">
        <f>G33-E33</f>
        <v>10064.759999999995</v>
      </c>
      <c r="I33" s="62">
        <f>H33/E33</f>
        <v>0.10798404694805552</v>
      </c>
      <c r="J33" s="52">
        <v>0</v>
      </c>
      <c r="K33" s="52">
        <f>H33</f>
        <v>10064.759999999995</v>
      </c>
      <c r="L33" s="63"/>
      <c r="M33" s="63"/>
      <c r="N33" s="51"/>
    </row>
    <row r="34" spans="1:14" ht="15">
      <c r="A34" s="42" t="s">
        <v>136</v>
      </c>
      <c r="B34" s="60">
        <v>44452</v>
      </c>
      <c r="C34" s="61">
        <v>10000</v>
      </c>
      <c r="D34" s="26">
        <v>8.0299999999999994</v>
      </c>
      <c r="E34" s="43">
        <v>80477.86</v>
      </c>
      <c r="F34" s="26">
        <v>9.15</v>
      </c>
      <c r="G34" s="43">
        <v>91297.33</v>
      </c>
      <c r="H34" s="52">
        <f>G34-E34</f>
        <v>10819.470000000001</v>
      </c>
      <c r="I34" s="62">
        <f>H34/E34</f>
        <v>0.13444032930299094</v>
      </c>
      <c r="J34" s="52">
        <v>0</v>
      </c>
      <c r="K34" s="52">
        <f>H34</f>
        <v>10819.470000000001</v>
      </c>
      <c r="L34" s="63"/>
      <c r="M34" s="63"/>
    </row>
    <row r="35" spans="1:14" ht="15">
      <c r="A35" s="42" t="s">
        <v>136</v>
      </c>
      <c r="B35" s="60">
        <v>44453</v>
      </c>
      <c r="C35" s="61">
        <v>20000</v>
      </c>
      <c r="D35" s="26">
        <v>8.0299999999999994</v>
      </c>
      <c r="E35" s="43">
        <v>160955.71</v>
      </c>
      <c r="F35" s="26">
        <v>9.15</v>
      </c>
      <c r="G35" s="43">
        <v>182594.67</v>
      </c>
      <c r="H35" s="52">
        <f>G35-E35</f>
        <v>21638.960000000021</v>
      </c>
      <c r="I35" s="62">
        <f>H35/E35</f>
        <v>0.13444046191340475</v>
      </c>
      <c r="J35" s="52">
        <v>0</v>
      </c>
      <c r="K35" s="52">
        <f>H35</f>
        <v>21638.960000000021</v>
      </c>
      <c r="L35" s="63"/>
      <c r="M35" s="63"/>
    </row>
    <row r="36" spans="1:14" ht="15">
      <c r="A36" s="42" t="s">
        <v>137</v>
      </c>
      <c r="B36" s="60">
        <v>44467</v>
      </c>
      <c r="C36" s="61">
        <v>3000</v>
      </c>
      <c r="D36" s="26">
        <v>42</v>
      </c>
      <c r="E36" s="43">
        <v>126279.08</v>
      </c>
      <c r="F36" s="26">
        <v>45</v>
      </c>
      <c r="G36" s="43">
        <v>134700.99</v>
      </c>
      <c r="H36" s="52">
        <f>G36-E36</f>
        <v>8421.9099999999889</v>
      </c>
      <c r="I36" s="62">
        <f>H36/E36</f>
        <v>6.6692836216418333E-2</v>
      </c>
      <c r="J36" s="52">
        <v>0</v>
      </c>
      <c r="K36" s="52">
        <f>H36</f>
        <v>8421.9099999999889</v>
      </c>
      <c r="L36" s="63"/>
      <c r="M36" s="63"/>
    </row>
    <row r="37" spans="1:14" ht="15">
      <c r="A37" s="42" t="s">
        <v>138</v>
      </c>
      <c r="B37" s="60">
        <v>44467</v>
      </c>
      <c r="C37" s="61">
        <v>10000</v>
      </c>
      <c r="D37" s="26">
        <v>10</v>
      </c>
      <c r="E37" s="43">
        <v>100221.49</v>
      </c>
      <c r="F37" s="26">
        <v>10.1</v>
      </c>
      <c r="G37" s="43">
        <v>100776.3</v>
      </c>
      <c r="H37" s="52">
        <f>G37-E37</f>
        <v>554.80999999999767</v>
      </c>
      <c r="I37" s="62">
        <f>H37/E37</f>
        <v>5.5358386709277382E-3</v>
      </c>
      <c r="J37" s="52">
        <v>0</v>
      </c>
      <c r="K37" s="52">
        <f>H37</f>
        <v>554.80999999999767</v>
      </c>
      <c r="L37" s="51"/>
    </row>
    <row r="38" spans="1:14" ht="15">
      <c r="A38" s="42" t="s">
        <v>139</v>
      </c>
      <c r="B38" s="60">
        <v>44452</v>
      </c>
      <c r="C38" s="61">
        <v>5000</v>
      </c>
      <c r="D38" s="26">
        <v>9.4</v>
      </c>
      <c r="E38" s="43">
        <v>47104.1</v>
      </c>
      <c r="F38" s="26">
        <v>10.5</v>
      </c>
      <c r="G38" s="43">
        <v>52383.71</v>
      </c>
      <c r="H38" s="52">
        <f>G38-E38</f>
        <v>5279.6100000000006</v>
      </c>
      <c r="I38" s="62">
        <f>H38/E38</f>
        <v>0.11208387380291739</v>
      </c>
      <c r="J38" s="52">
        <v>0</v>
      </c>
      <c r="K38" s="52">
        <f>H38</f>
        <v>5279.6100000000006</v>
      </c>
      <c r="L38" s="63"/>
      <c r="M38" s="63"/>
    </row>
    <row r="39" spans="1:14" ht="15">
      <c r="A39" s="42" t="s">
        <v>139</v>
      </c>
      <c r="B39" s="60">
        <v>44454</v>
      </c>
      <c r="C39" s="61">
        <v>5000</v>
      </c>
      <c r="D39" s="26">
        <v>9.4</v>
      </c>
      <c r="E39" s="43">
        <v>47104.1</v>
      </c>
      <c r="F39" s="26">
        <v>10.8</v>
      </c>
      <c r="G39" s="43">
        <v>53880.4</v>
      </c>
      <c r="H39" s="52">
        <f>G39-E39</f>
        <v>6776.3000000000029</v>
      </c>
      <c r="I39" s="62">
        <f>H39/E39</f>
        <v>0.14385796565479445</v>
      </c>
      <c r="J39" s="52">
        <v>0</v>
      </c>
      <c r="K39" s="52">
        <f>H39</f>
        <v>6776.3000000000029</v>
      </c>
      <c r="L39" s="63"/>
      <c r="M39" s="63"/>
    </row>
    <row r="40" spans="1:14" ht="15">
      <c r="A40" s="42" t="s">
        <v>122</v>
      </c>
      <c r="B40" s="60">
        <v>44455</v>
      </c>
      <c r="C40" s="61">
        <v>6000</v>
      </c>
      <c r="D40" s="26">
        <v>8.0500000000000007</v>
      </c>
      <c r="E40" s="43">
        <v>48406.98</v>
      </c>
      <c r="F40" s="26">
        <v>6.8</v>
      </c>
      <c r="G40" s="43">
        <v>40709.629999999997</v>
      </c>
      <c r="H40" s="52">
        <f>G40-E40</f>
        <v>-7697.3500000000058</v>
      </c>
      <c r="I40" s="62">
        <f>H40/E40</f>
        <v>-0.15901322495226938</v>
      </c>
      <c r="J40" s="52">
        <v>0</v>
      </c>
      <c r="K40" s="52">
        <f>H40</f>
        <v>-7697.3500000000058</v>
      </c>
      <c r="L40" s="63"/>
      <c r="M40" s="63"/>
    </row>
    <row r="41" spans="1:14" ht="15">
      <c r="A41" s="42" t="s">
        <v>140</v>
      </c>
      <c r="B41" s="60">
        <v>44455</v>
      </c>
      <c r="C41" s="61">
        <v>2400</v>
      </c>
      <c r="D41" s="26">
        <v>37.5</v>
      </c>
      <c r="E41" s="43">
        <v>90199.34</v>
      </c>
      <c r="F41" s="26">
        <v>39.5</v>
      </c>
      <c r="G41" s="43">
        <v>94590.02</v>
      </c>
      <c r="H41" s="52">
        <f>G41-E41</f>
        <v>4390.6800000000076</v>
      </c>
      <c r="I41" s="62">
        <f>H41/E41</f>
        <v>4.8677518039489068E-2</v>
      </c>
      <c r="J41" s="52">
        <v>0</v>
      </c>
      <c r="K41" s="52">
        <f>H41</f>
        <v>4390.6800000000076</v>
      </c>
      <c r="L41" s="51"/>
    </row>
    <row r="42" spans="1:14" ht="15">
      <c r="A42" s="42" t="s">
        <v>141</v>
      </c>
      <c r="B42" s="60">
        <v>44460</v>
      </c>
      <c r="C42" s="61">
        <v>0</v>
      </c>
      <c r="D42" s="26">
        <v>0</v>
      </c>
      <c r="E42" s="44">
        <v>1720251.8</v>
      </c>
      <c r="F42" s="26">
        <v>0</v>
      </c>
      <c r="G42" s="44">
        <v>1667922.53</v>
      </c>
      <c r="H42" s="52">
        <f>G42-E42</f>
        <v>-52329.270000000019</v>
      </c>
      <c r="I42" s="62">
        <f>H42/E42</f>
        <v>-3.0419540906744012E-2</v>
      </c>
      <c r="J42" s="52">
        <v>0</v>
      </c>
      <c r="K42" s="52">
        <f>H42</f>
        <v>-52329.270000000019</v>
      </c>
      <c r="L42" s="51"/>
    </row>
    <row r="43" spans="1:14" ht="15">
      <c r="A43" s="42" t="s">
        <v>142</v>
      </c>
      <c r="B43" s="60">
        <v>44441</v>
      </c>
      <c r="C43" s="61">
        <v>10000</v>
      </c>
      <c r="D43" s="26">
        <v>11.5</v>
      </c>
      <c r="E43" s="43">
        <v>115254.71</v>
      </c>
      <c r="F43" s="26">
        <v>11.6</v>
      </c>
      <c r="G43" s="43">
        <v>115743.07</v>
      </c>
      <c r="H43" s="52">
        <f>G43-E43</f>
        <v>488.36000000000058</v>
      </c>
      <c r="I43" s="62">
        <f>H43/E43</f>
        <v>4.2372237976218115E-3</v>
      </c>
      <c r="J43" s="52">
        <v>0</v>
      </c>
      <c r="K43" s="52">
        <f>H43</f>
        <v>488.36000000000058</v>
      </c>
      <c r="L43" s="51"/>
    </row>
    <row r="44" spans="1:14" ht="15">
      <c r="A44" s="42" t="s">
        <v>143</v>
      </c>
      <c r="B44" s="60">
        <v>44454</v>
      </c>
      <c r="C44" s="61">
        <v>6000</v>
      </c>
      <c r="D44" s="26">
        <v>33</v>
      </c>
      <c r="E44" s="43">
        <v>198438.55</v>
      </c>
      <c r="F44" s="26">
        <v>32</v>
      </c>
      <c r="G44" s="43">
        <v>191574.74</v>
      </c>
      <c r="H44" s="52">
        <f>G44-E44</f>
        <v>-6863.8099999999977</v>
      </c>
      <c r="I44" s="62">
        <f>H44/E44</f>
        <v>-3.4589095717540763E-2</v>
      </c>
      <c r="J44" s="52">
        <v>0</v>
      </c>
      <c r="K44" s="52">
        <f>H44</f>
        <v>-6863.8099999999977</v>
      </c>
      <c r="L44" s="80">
        <f>SUM(K33:K44)</f>
        <v>1544.429999999993</v>
      </c>
    </row>
    <row r="45" spans="1:14">
      <c r="B45" s="60"/>
      <c r="E45" s="63">
        <f>SUM(E2:E44)</f>
        <v>2827899.71</v>
      </c>
      <c r="G45" s="63">
        <f>SUM(G2:G44)</f>
        <v>2829444.1399999997</v>
      </c>
      <c r="H45" s="52">
        <f>SUM(H2:H44)</f>
        <v>1544.429999999993</v>
      </c>
      <c r="I45" s="52" t="s">
        <v>32</v>
      </c>
      <c r="J45" s="52">
        <f>SUM(J2:J44)</f>
        <v>204439.4</v>
      </c>
      <c r="K45" s="70">
        <f>SUM(K2:K44)</f>
        <v>192592.93</v>
      </c>
      <c r="L45" s="70">
        <f>L44+L32</f>
        <v>192592.93</v>
      </c>
    </row>
    <row r="46" spans="1:14">
      <c r="B46" s="60"/>
      <c r="J46" s="52" t="s">
        <v>33</v>
      </c>
      <c r="K46" s="52">
        <v>753228.50000000047</v>
      </c>
    </row>
    <row r="47" spans="1:14">
      <c r="B47" s="60"/>
      <c r="J47" s="52" t="s">
        <v>34</v>
      </c>
      <c r="K47" s="52">
        <f>SUM(K45:K46)</f>
        <v>945821.4300000004</v>
      </c>
      <c r="L47" s="52">
        <v>418750</v>
      </c>
      <c r="M47" s="52">
        <f>K47-L49</f>
        <v>486851.4300000004</v>
      </c>
    </row>
    <row r="48" spans="1:14">
      <c r="B48" s="60"/>
      <c r="L48" s="52">
        <v>40220</v>
      </c>
      <c r="M48" s="52">
        <v>124691.97</v>
      </c>
    </row>
    <row r="49" spans="2:13">
      <c r="B49" s="60"/>
      <c r="L49" s="52">
        <f>L47+L48</f>
        <v>458970</v>
      </c>
      <c r="M49" s="52">
        <f>M47+M48</f>
        <v>611543.40000000037</v>
      </c>
    </row>
  </sheetData>
  <sheetProtection selectLockedCells="1" selectUnlockedCells="1"/>
  <sortState xmlns:xlrd2="http://schemas.microsoft.com/office/spreadsheetml/2017/richdata2" ref="A1:K32">
    <sortCondition ref="B2:B32"/>
    <sortCondition ref="A2:A32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2022-01-23T00:33:08Z</dcterms:modified>
  <cp:category/>
  <cp:contentStatus/>
</cp:coreProperties>
</file>