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ti\Trabajo CABA\Trabajo de predicción turismo receptivo CABA\Subido\"/>
    </mc:Choice>
  </mc:AlternateContent>
  <xr:revisionPtr revIDLastSave="0" documentId="13_ncr:1_{7665F3B7-763F-4EA4-8B2F-75BE85C72DF4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os_arima_!" sheetId="7" state="hidden" r:id="rId1"/>
    <sheet name="datos_arima" sheetId="9" r:id="rId2"/>
    <sheet name="resultados_arima" sheetId="8" r:id="rId3"/>
    <sheet name="datos_f" sheetId="2" state="hidden" r:id="rId4"/>
    <sheet name="datos_f_d" sheetId="6" state="hidden" r:id="rId5"/>
    <sheet name="datos_ficticios" sheetId="1" state="hidden" r:id="rId6"/>
    <sheet name="resultados_arima_upper" sheetId="10" r:id="rId7"/>
    <sheet name="Decomposition_f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0" l="1"/>
  <c r="K19" i="10"/>
  <c r="D3" i="10"/>
  <c r="D4" i="10"/>
  <c r="D5" i="10"/>
  <c r="D6" i="10"/>
  <c r="D7" i="10"/>
  <c r="D8" i="10"/>
  <c r="D9" i="10"/>
  <c r="D10" i="10"/>
  <c r="D11" i="10"/>
  <c r="D12" i="10"/>
  <c r="D13" i="10"/>
  <c r="D2" i="10"/>
  <c r="D15" i="10"/>
  <c r="D16" i="10"/>
  <c r="D17" i="10"/>
  <c r="D29" i="10" s="1"/>
  <c r="D41" i="10" s="1"/>
  <c r="D53" i="10" s="1"/>
  <c r="D65" i="10" s="1"/>
  <c r="D18" i="10"/>
  <c r="D30" i="10" s="1"/>
  <c r="D42" i="10" s="1"/>
  <c r="D54" i="10" s="1"/>
  <c r="D66" i="10" s="1"/>
  <c r="D19" i="10"/>
  <c r="D20" i="10"/>
  <c r="D21" i="10"/>
  <c r="D33" i="10" s="1"/>
  <c r="D45" i="10" s="1"/>
  <c r="D57" i="10" s="1"/>
  <c r="D69" i="10" s="1"/>
  <c r="D22" i="10"/>
  <c r="D34" i="10" s="1"/>
  <c r="D46" i="10" s="1"/>
  <c r="D58" i="10" s="1"/>
  <c r="D70" i="10" s="1"/>
  <c r="D23" i="10"/>
  <c r="D35" i="10" s="1"/>
  <c r="D47" i="10" s="1"/>
  <c r="D59" i="10" s="1"/>
  <c r="D71" i="10" s="1"/>
  <c r="D24" i="10"/>
  <c r="D36" i="10" s="1"/>
  <c r="D48" i="10" s="1"/>
  <c r="D60" i="10" s="1"/>
  <c r="D72" i="10" s="1"/>
  <c r="D25" i="10"/>
  <c r="D37" i="10" s="1"/>
  <c r="D49" i="10" s="1"/>
  <c r="D61" i="10" s="1"/>
  <c r="D73" i="10" s="1"/>
  <c r="D27" i="10"/>
  <c r="D39" i="10" s="1"/>
  <c r="D51" i="10" s="1"/>
  <c r="D63" i="10" s="1"/>
  <c r="D28" i="10"/>
  <c r="D31" i="10"/>
  <c r="D43" i="10" s="1"/>
  <c r="D55" i="10" s="1"/>
  <c r="D67" i="10" s="1"/>
  <c r="D32" i="10"/>
  <c r="D40" i="10"/>
  <c r="D52" i="10" s="1"/>
  <c r="D64" i="10" s="1"/>
  <c r="D44" i="10"/>
  <c r="D56" i="10" s="1"/>
  <c r="D68" i="10" s="1"/>
  <c r="D14" i="10"/>
  <c r="D26" i="10" s="1"/>
  <c r="D38" i="10" s="1"/>
  <c r="D50" i="10" s="1"/>
  <c r="D62" i="10" s="1"/>
  <c r="D74" i="10" s="1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63" i="8"/>
  <c r="D64" i="8"/>
  <c r="D65" i="8"/>
  <c r="D66" i="8"/>
  <c r="D67" i="8"/>
  <c r="D68" i="8"/>
  <c r="D69" i="8"/>
  <c r="D70" i="8"/>
  <c r="D71" i="8"/>
  <c r="D72" i="8"/>
  <c r="D73" i="8"/>
  <c r="D74" i="8"/>
  <c r="D62" i="8"/>
  <c r="D51" i="8"/>
  <c r="D52" i="8"/>
  <c r="D53" i="8"/>
  <c r="D54" i="8"/>
  <c r="D55" i="8"/>
  <c r="D56" i="8"/>
  <c r="D57" i="8"/>
  <c r="D58" i="8"/>
  <c r="D59" i="8"/>
  <c r="D60" i="8"/>
  <c r="D61" i="8"/>
  <c r="D50" i="8"/>
  <c r="C74" i="10"/>
  <c r="C73" i="10"/>
  <c r="J5" i="10"/>
  <c r="P5" i="8" l="1"/>
  <c r="J5" i="8"/>
  <c r="C74" i="8"/>
  <c r="E85" i="9"/>
  <c r="Y13" i="4"/>
  <c r="Y12" i="4"/>
  <c r="C110" i="9"/>
  <c r="D110" i="9" s="1"/>
  <c r="X21" i="4"/>
  <c r="X22" i="4"/>
  <c r="X23" i="4"/>
  <c r="C109" i="9" l="1"/>
  <c r="D109" i="9" s="1"/>
  <c r="D93" i="4"/>
  <c r="D94" i="4"/>
  <c r="E88" i="4" s="1"/>
  <c r="F88" i="4" s="1"/>
  <c r="X17" i="4" s="1"/>
  <c r="D95" i="4"/>
  <c r="E89" i="4" s="1"/>
  <c r="F89" i="4" s="1"/>
  <c r="X18" i="4" s="1"/>
  <c r="D96" i="4"/>
  <c r="E90" i="4" s="1"/>
  <c r="F90" i="4" s="1"/>
  <c r="X19" i="4" s="1"/>
  <c r="D97" i="4"/>
  <c r="E91" i="4" s="1"/>
  <c r="F91" i="4" s="1"/>
  <c r="X20" i="4" s="1"/>
  <c r="D98" i="4"/>
  <c r="E92" i="4" s="1"/>
  <c r="D99" i="4"/>
  <c r="E93" i="4" s="1"/>
  <c r="D100" i="4"/>
  <c r="D101" i="4"/>
  <c r="D102" i="4"/>
  <c r="I16" i="10"/>
  <c r="O16" i="10" s="1"/>
  <c r="C73" i="8" l="1"/>
  <c r="I16" i="8" s="1"/>
  <c r="O16" i="8" s="1"/>
  <c r="E87" i="4"/>
  <c r="F87" i="4" s="1"/>
  <c r="X16" i="4" s="1"/>
  <c r="I15" i="10"/>
  <c r="L15" i="10" s="1"/>
  <c r="I13" i="10"/>
  <c r="O13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2" i="10"/>
  <c r="P19" i="10"/>
  <c r="J19" i="10"/>
  <c r="P17" i="10"/>
  <c r="J17" i="10"/>
  <c r="R16" i="10"/>
  <c r="L16" i="10"/>
  <c r="I14" i="10"/>
  <c r="L14" i="10" s="1"/>
  <c r="I12" i="10"/>
  <c r="O12" i="10" s="1"/>
  <c r="O14" i="10" l="1"/>
  <c r="R14" i="10" s="1"/>
  <c r="O15" i="10"/>
  <c r="R15" i="10" s="1"/>
  <c r="L13" i="10"/>
  <c r="L12" i="10"/>
  <c r="R13" i="10" l="1"/>
  <c r="R12" i="10"/>
  <c r="D92" i="4" l="1"/>
  <c r="E86" i="4" s="1"/>
  <c r="F86" i="4" s="1"/>
  <c r="X15" i="4" s="1"/>
  <c r="C4" i="9"/>
  <c r="C5" i="9"/>
  <c r="C6" i="9"/>
  <c r="C7" i="9"/>
  <c r="C8" i="9"/>
  <c r="C9" i="9"/>
  <c r="C10" i="9"/>
  <c r="C11" i="9"/>
  <c r="C12" i="9"/>
  <c r="C13" i="9"/>
  <c r="C16" i="9"/>
  <c r="C17" i="9"/>
  <c r="C18" i="9"/>
  <c r="C19" i="9"/>
  <c r="C20" i="9"/>
  <c r="C21" i="9"/>
  <c r="C22" i="9"/>
  <c r="C23" i="9"/>
  <c r="C24" i="9"/>
  <c r="C25" i="9"/>
  <c r="C28" i="9"/>
  <c r="C29" i="9"/>
  <c r="C30" i="9"/>
  <c r="C31" i="9"/>
  <c r="C32" i="9"/>
  <c r="C33" i="9"/>
  <c r="C34" i="9"/>
  <c r="C35" i="9"/>
  <c r="C36" i="9"/>
  <c r="C37" i="9"/>
  <c r="C40" i="9"/>
  <c r="C41" i="9"/>
  <c r="C42" i="9"/>
  <c r="C43" i="9"/>
  <c r="C44" i="9"/>
  <c r="C45" i="9"/>
  <c r="C46" i="9"/>
  <c r="C47" i="9"/>
  <c r="C48" i="9"/>
  <c r="C49" i="9"/>
  <c r="C88" i="9"/>
  <c r="C52" i="8" s="1"/>
  <c r="C52" i="10" s="1"/>
  <c r="H7" i="10" s="1"/>
  <c r="N7" i="10" s="1"/>
  <c r="D80" i="4"/>
  <c r="D81" i="4"/>
  <c r="C108" i="9"/>
  <c r="D108" i="9" s="1"/>
  <c r="C87" i="9"/>
  <c r="C51" i="8" s="1"/>
  <c r="C51" i="10" s="1"/>
  <c r="H6" i="10" s="1"/>
  <c r="N6" i="10" s="1"/>
  <c r="C89" i="9"/>
  <c r="C53" i="8" s="1"/>
  <c r="C53" i="10" s="1"/>
  <c r="H8" i="10" s="1"/>
  <c r="N8" i="10" s="1"/>
  <c r="C90" i="9"/>
  <c r="C54" i="8" s="1"/>
  <c r="C54" i="10" s="1"/>
  <c r="H9" i="10" s="1"/>
  <c r="N9" i="10" s="1"/>
  <c r="C91" i="9"/>
  <c r="C55" i="8" s="1"/>
  <c r="C55" i="10" s="1"/>
  <c r="H10" i="10" s="1"/>
  <c r="N10" i="10" s="1"/>
  <c r="C92" i="9"/>
  <c r="C56" i="8" s="1"/>
  <c r="C56" i="10" s="1"/>
  <c r="H11" i="10" s="1"/>
  <c r="N11" i="10" s="1"/>
  <c r="C93" i="9"/>
  <c r="C57" i="8" s="1"/>
  <c r="C57" i="10" s="1"/>
  <c r="H12" i="10" s="1"/>
  <c r="C94" i="9"/>
  <c r="C58" i="8" s="1"/>
  <c r="C58" i="10" s="1"/>
  <c r="H13" i="10" s="1"/>
  <c r="C95" i="9"/>
  <c r="C59" i="8" s="1"/>
  <c r="C59" i="10" s="1"/>
  <c r="H14" i="10" s="1"/>
  <c r="C96" i="9"/>
  <c r="C60" i="8" s="1"/>
  <c r="C60" i="10" s="1"/>
  <c r="H15" i="10" s="1"/>
  <c r="C97" i="9"/>
  <c r="C61" i="8" s="1"/>
  <c r="C61" i="10" s="1"/>
  <c r="H16" i="10" s="1"/>
  <c r="C98" i="9"/>
  <c r="C62" i="8" s="1"/>
  <c r="C62" i="10" s="1"/>
  <c r="C99" i="9"/>
  <c r="C63" i="8" s="1"/>
  <c r="C63" i="10" s="1"/>
  <c r="I6" i="10" s="1"/>
  <c r="C100" i="9"/>
  <c r="C64" i="8" s="1"/>
  <c r="C64" i="10" s="1"/>
  <c r="I7" i="10" s="1"/>
  <c r="C101" i="9"/>
  <c r="C65" i="8" s="1"/>
  <c r="C102" i="9"/>
  <c r="C66" i="8" s="1"/>
  <c r="C103" i="9"/>
  <c r="C67" i="8" s="1"/>
  <c r="C104" i="9"/>
  <c r="C68" i="8" s="1"/>
  <c r="C105" i="9"/>
  <c r="C69" i="8" s="1"/>
  <c r="I12" i="8" s="1"/>
  <c r="O12" i="8" s="1"/>
  <c r="C106" i="9"/>
  <c r="C70" i="8" s="1"/>
  <c r="I13" i="8" s="1"/>
  <c r="O13" i="8" s="1"/>
  <c r="C107" i="9"/>
  <c r="C71" i="8" s="1"/>
  <c r="I14" i="8" s="1"/>
  <c r="O14" i="8" s="1"/>
  <c r="C86" i="9"/>
  <c r="C50" i="8" s="1"/>
  <c r="C50" i="10" s="1"/>
  <c r="H5" i="10" s="1"/>
  <c r="C3" i="9"/>
  <c r="C14" i="9"/>
  <c r="C15" i="9"/>
  <c r="C26" i="9"/>
  <c r="C27" i="9"/>
  <c r="C38" i="9"/>
  <c r="C39" i="9"/>
  <c r="C2" i="9"/>
  <c r="D82" i="4"/>
  <c r="D83" i="4"/>
  <c r="D84" i="4"/>
  <c r="D85" i="4"/>
  <c r="D86" i="4"/>
  <c r="D87" i="4"/>
  <c r="D88" i="4"/>
  <c r="D89" i="4"/>
  <c r="D90" i="4"/>
  <c r="D91" i="4"/>
  <c r="C84" i="9" l="1"/>
  <c r="C74" i="9"/>
  <c r="C82" i="9"/>
  <c r="C57" i="9"/>
  <c r="C65" i="9"/>
  <c r="C51" i="9"/>
  <c r="C59" i="9"/>
  <c r="C61" i="9"/>
  <c r="C54" i="9"/>
  <c r="C72" i="9"/>
  <c r="C63" i="9"/>
  <c r="C56" i="9"/>
  <c r="C85" i="9"/>
  <c r="C75" i="9"/>
  <c r="C83" i="9"/>
  <c r="C58" i="9"/>
  <c r="C66" i="9"/>
  <c r="C80" i="9"/>
  <c r="C68" i="9"/>
  <c r="C76" i="9"/>
  <c r="C67" i="9"/>
  <c r="C79" i="9"/>
  <c r="C55" i="9"/>
  <c r="C64" i="9"/>
  <c r="C69" i="9"/>
  <c r="C77" i="9"/>
  <c r="C52" i="9"/>
  <c r="C60" i="9"/>
  <c r="C50" i="9"/>
  <c r="C70" i="9"/>
  <c r="C78" i="9"/>
  <c r="C71" i="9"/>
  <c r="C62" i="9"/>
  <c r="C73" i="9"/>
  <c r="C81" i="9"/>
  <c r="C53" i="9"/>
  <c r="N13" i="10"/>
  <c r="Q13" i="10" s="1"/>
  <c r="K13" i="10"/>
  <c r="N14" i="10"/>
  <c r="Q14" i="10" s="1"/>
  <c r="K14" i="10"/>
  <c r="N12" i="10"/>
  <c r="Q12" i="10" s="1"/>
  <c r="K12" i="10"/>
  <c r="K16" i="10"/>
  <c r="N16" i="10"/>
  <c r="Q16" i="10" s="1"/>
  <c r="N5" i="10"/>
  <c r="H17" i="10"/>
  <c r="N15" i="10"/>
  <c r="Q15" i="10" s="1"/>
  <c r="K15" i="10"/>
  <c r="C68" i="10"/>
  <c r="I11" i="10" s="1"/>
  <c r="I11" i="8"/>
  <c r="O11" i="8" s="1"/>
  <c r="C67" i="10"/>
  <c r="I10" i="10" s="1"/>
  <c r="I10" i="8"/>
  <c r="O10" i="8" s="1"/>
  <c r="C66" i="10"/>
  <c r="I9" i="10" s="1"/>
  <c r="I9" i="8"/>
  <c r="O9" i="8" s="1"/>
  <c r="C65" i="10"/>
  <c r="I8" i="10" s="1"/>
  <c r="I19" i="10" s="1"/>
  <c r="I8" i="8"/>
  <c r="O8" i="8" s="1"/>
  <c r="O7" i="10"/>
  <c r="K7" i="10"/>
  <c r="L7" i="10"/>
  <c r="L6" i="10"/>
  <c r="O6" i="10"/>
  <c r="K6" i="10"/>
  <c r="I7" i="8"/>
  <c r="O5" i="10"/>
  <c r="L5" i="10"/>
  <c r="K5" i="10"/>
  <c r="I6" i="8"/>
  <c r="I5" i="8"/>
  <c r="C72" i="8"/>
  <c r="I15" i="8" s="1"/>
  <c r="O15" i="8" s="1"/>
  <c r="E85" i="4"/>
  <c r="F85" i="4" s="1"/>
  <c r="X14" i="4" s="1"/>
  <c r="P17" i="8"/>
  <c r="I17" i="10" l="1"/>
  <c r="N17" i="10"/>
  <c r="R7" i="10"/>
  <c r="Q7" i="10"/>
  <c r="L8" i="10"/>
  <c r="O8" i="10"/>
  <c r="K8" i="10"/>
  <c r="R5" i="10"/>
  <c r="Q5" i="10"/>
  <c r="O9" i="10"/>
  <c r="Q9" i="10" s="1"/>
  <c r="K9" i="10"/>
  <c r="L9" i="10"/>
  <c r="O10" i="10"/>
  <c r="L10" i="10"/>
  <c r="K10" i="10"/>
  <c r="R6" i="10"/>
  <c r="Q6" i="10"/>
  <c r="O11" i="10"/>
  <c r="K11" i="10"/>
  <c r="L11" i="10"/>
  <c r="P19" i="8"/>
  <c r="J19" i="8"/>
  <c r="L17" i="10" l="1"/>
  <c r="O19" i="10"/>
  <c r="R9" i="10"/>
  <c r="K17" i="10"/>
  <c r="R11" i="10"/>
  <c r="Q11" i="10"/>
  <c r="O17" i="10"/>
  <c r="R8" i="10"/>
  <c r="Q8" i="10"/>
  <c r="Q10" i="10"/>
  <c r="R10" i="10"/>
  <c r="D99" i="9"/>
  <c r="D100" i="9"/>
  <c r="D101" i="9"/>
  <c r="D102" i="9"/>
  <c r="D103" i="9"/>
  <c r="D104" i="9"/>
  <c r="D105" i="9"/>
  <c r="D106" i="9"/>
  <c r="D107" i="9"/>
  <c r="R17" i="10" l="1"/>
  <c r="Q17" i="10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J17" i="8"/>
  <c r="R16" i="8"/>
  <c r="L16" i="8"/>
  <c r="H16" i="8"/>
  <c r="N16" i="8" s="1"/>
  <c r="Q16" i="8" s="1"/>
  <c r="R15" i="8"/>
  <c r="L15" i="8"/>
  <c r="H15" i="8"/>
  <c r="N15" i="8" s="1"/>
  <c r="Q15" i="8" s="1"/>
  <c r="R14" i="8"/>
  <c r="L14" i="8"/>
  <c r="H14" i="8"/>
  <c r="H13" i="8"/>
  <c r="N13" i="8" s="1"/>
  <c r="H12" i="8"/>
  <c r="N12" i="8" s="1"/>
  <c r="H11" i="8"/>
  <c r="N11" i="8" s="1"/>
  <c r="H10" i="8"/>
  <c r="N10" i="8" s="1"/>
  <c r="L9" i="8"/>
  <c r="H9" i="8"/>
  <c r="N9" i="8" s="1"/>
  <c r="L8" i="8"/>
  <c r="H8" i="8"/>
  <c r="N8" i="8" s="1"/>
  <c r="O7" i="8"/>
  <c r="R7" i="8" s="1"/>
  <c r="H7" i="8"/>
  <c r="N7" i="8" s="1"/>
  <c r="O6" i="8"/>
  <c r="H6" i="8"/>
  <c r="N6" i="8" s="1"/>
  <c r="H5" i="8"/>
  <c r="I19" i="8" l="1"/>
  <c r="L13" i="8"/>
  <c r="K13" i="8"/>
  <c r="N14" i="8"/>
  <c r="Q14" i="8" s="1"/>
  <c r="K14" i="8"/>
  <c r="L12" i="8"/>
  <c r="K12" i="8"/>
  <c r="K11" i="8"/>
  <c r="K15" i="8"/>
  <c r="L11" i="8"/>
  <c r="L7" i="8"/>
  <c r="I17" i="8"/>
  <c r="R8" i="8"/>
  <c r="R11" i="8"/>
  <c r="K7" i="8"/>
  <c r="H17" i="8"/>
  <c r="Q6" i="8"/>
  <c r="R6" i="8"/>
  <c r="R10" i="8"/>
  <c r="Q10" i="8"/>
  <c r="K6" i="8"/>
  <c r="K10" i="8"/>
  <c r="L10" i="8"/>
  <c r="K16" i="8"/>
  <c r="L5" i="8"/>
  <c r="N5" i="8"/>
  <c r="Q7" i="8"/>
  <c r="L6" i="8"/>
  <c r="K5" i="8"/>
  <c r="K9" i="8"/>
  <c r="Q13" i="8"/>
  <c r="O5" i="8"/>
  <c r="K8" i="8"/>
  <c r="N17" i="8" l="1"/>
  <c r="O19" i="8"/>
  <c r="R12" i="8"/>
  <c r="Q12" i="8"/>
  <c r="Q11" i="8"/>
  <c r="Q8" i="8"/>
  <c r="L17" i="8"/>
  <c r="R13" i="8"/>
  <c r="R9" i="8"/>
  <c r="Q9" i="8"/>
  <c r="R5" i="8"/>
  <c r="Q5" i="8"/>
  <c r="O17" i="8"/>
  <c r="K17" i="8"/>
  <c r="Q17" i="8" l="1"/>
  <c r="R17" i="8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L16" i="6" l="1"/>
  <c r="M16" i="6"/>
  <c r="S16" i="6"/>
  <c r="S13" i="6"/>
  <c r="S14" i="6"/>
  <c r="R14" i="6"/>
  <c r="R15" i="6"/>
  <c r="R16" i="6"/>
  <c r="R13" i="6"/>
  <c r="D61" i="6"/>
  <c r="D51" i="6"/>
  <c r="D52" i="6"/>
  <c r="D53" i="6"/>
  <c r="D54" i="6"/>
  <c r="D55" i="6"/>
  <c r="D56" i="6"/>
  <c r="D57" i="6"/>
  <c r="D58" i="6"/>
  <c r="D59" i="6"/>
  <c r="D60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50" i="6"/>
  <c r="C72" i="2" l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71" i="2"/>
  <c r="Q14" i="2" s="1"/>
  <c r="S15" i="6" l="1"/>
  <c r="L14" i="6"/>
  <c r="L15" i="6"/>
  <c r="L13" i="6"/>
  <c r="M14" i="6"/>
  <c r="M15" i="6"/>
  <c r="M13" i="6"/>
  <c r="P12" i="2"/>
  <c r="C52" i="2"/>
  <c r="P7" i="2" s="1"/>
  <c r="C53" i="2"/>
  <c r="V8" i="2" s="1"/>
  <c r="C54" i="2"/>
  <c r="V9" i="2" s="1"/>
  <c r="C55" i="2"/>
  <c r="V10" i="2" s="1"/>
  <c r="C56" i="2"/>
  <c r="V11" i="2" s="1"/>
  <c r="C57" i="2"/>
  <c r="V12" i="2" s="1"/>
  <c r="C58" i="2"/>
  <c r="V13" i="2" s="1"/>
  <c r="C59" i="2"/>
  <c r="V14" i="2" s="1"/>
  <c r="C60" i="2"/>
  <c r="P15" i="2" s="1"/>
  <c r="C61" i="2"/>
  <c r="V16" i="2" s="1"/>
  <c r="C62" i="2"/>
  <c r="W5" i="2" s="1"/>
  <c r="C63" i="2"/>
  <c r="Q6" i="2" s="1"/>
  <c r="C64" i="2"/>
  <c r="Q7" i="2" s="1"/>
  <c r="C65" i="2"/>
  <c r="W8" i="2" s="1"/>
  <c r="C66" i="2"/>
  <c r="W9" i="2" s="1"/>
  <c r="C67" i="2"/>
  <c r="W10" i="2" s="1"/>
  <c r="C68" i="2"/>
  <c r="C69" i="2"/>
  <c r="Q12" i="2" s="1"/>
  <c r="C70" i="2"/>
  <c r="Q13" i="2" s="1"/>
  <c r="C51" i="2"/>
  <c r="V6" i="2" s="1"/>
  <c r="C50" i="2"/>
  <c r="P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P8" i="2" l="1"/>
  <c r="P13" i="2"/>
  <c r="P11" i="2"/>
  <c r="P10" i="2"/>
  <c r="Q11" i="2"/>
  <c r="W11" i="2"/>
  <c r="P14" i="2"/>
  <c r="P9" i="2"/>
  <c r="Q5" i="2"/>
  <c r="Q10" i="2"/>
  <c r="Q9" i="2"/>
  <c r="Q8" i="2"/>
  <c r="V7" i="2"/>
  <c r="W6" i="2"/>
  <c r="V5" i="2"/>
  <c r="W13" i="2"/>
  <c r="P16" i="2"/>
  <c r="W12" i="2"/>
  <c r="V15" i="2"/>
  <c r="W7" i="2"/>
  <c r="P6" i="2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07" i="6"/>
  <c r="E84" i="4"/>
  <c r="F84" i="4" s="1"/>
  <c r="X13" i="4" s="1"/>
  <c r="T8" i="6" l="1"/>
  <c r="T16" i="6"/>
  <c r="T15" i="6"/>
  <c r="T14" i="6"/>
  <c r="T13" i="6"/>
  <c r="T12" i="6"/>
  <c r="T11" i="6"/>
  <c r="T10" i="6"/>
  <c r="T9" i="6"/>
  <c r="T7" i="6"/>
  <c r="T6" i="6"/>
  <c r="T5" i="6"/>
  <c r="T4" i="6"/>
  <c r="T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R6" i="2" l="1"/>
  <c r="R7" i="2"/>
  <c r="R8" i="2"/>
  <c r="R9" i="2"/>
  <c r="R10" i="2"/>
  <c r="R11" i="2"/>
  <c r="R12" i="2"/>
  <c r="R13" i="2"/>
  <c r="R14" i="2"/>
  <c r="R15" i="2"/>
  <c r="R16" i="2"/>
  <c r="R5" i="2"/>
  <c r="Q15" i="2"/>
  <c r="Q16" i="2"/>
  <c r="E83" i="4"/>
  <c r="F83" i="4" s="1"/>
  <c r="X12" i="4" s="1"/>
  <c r="D65" i="4" l="1"/>
  <c r="D23" i="4"/>
  <c r="D22" i="4"/>
  <c r="D40" i="4"/>
  <c r="D54" i="4"/>
  <c r="D50" i="4"/>
  <c r="D52" i="4"/>
  <c r="D72" i="4"/>
  <c r="D73" i="4"/>
  <c r="D28" i="4"/>
  <c r="D74" i="4"/>
  <c r="D36" i="4"/>
  <c r="D75" i="4"/>
  <c r="D77" i="4"/>
  <c r="D78" i="4"/>
  <c r="D30" i="4"/>
  <c r="D76" i="4"/>
  <c r="D25" i="4"/>
  <c r="D24" i="4"/>
  <c r="D59" i="4"/>
  <c r="D71" i="4"/>
  <c r="D49" i="4"/>
  <c r="D47" i="4"/>
  <c r="D43" i="4"/>
  <c r="D48" i="4"/>
  <c r="D38" i="4"/>
  <c r="D32" i="4"/>
  <c r="D39" i="4"/>
  <c r="D53" i="4"/>
  <c r="D42" i="4"/>
  <c r="D62" i="4"/>
  <c r="D29" i="4"/>
  <c r="D27" i="4"/>
  <c r="D69" i="4"/>
  <c r="D37" i="4"/>
  <c r="D35" i="4"/>
  <c r="D33" i="4"/>
  <c r="D55" i="4"/>
  <c r="D31" i="4"/>
  <c r="D41" i="4"/>
  <c r="D26" i="4"/>
  <c r="D45" i="4"/>
  <c r="D51" i="4"/>
  <c r="D57" i="4"/>
  <c r="D66" i="4"/>
  <c r="D63" i="4"/>
  <c r="D60" i="4"/>
  <c r="D67" i="4"/>
  <c r="D70" i="4"/>
  <c r="D34" i="4"/>
  <c r="D44" i="4"/>
  <c r="D46" i="4"/>
  <c r="D56" i="4"/>
  <c r="D58" i="4"/>
  <c r="D61" i="4"/>
  <c r="D68" i="4"/>
  <c r="D64" i="4"/>
  <c r="E82" i="4"/>
  <c r="F82" i="4" s="1"/>
  <c r="W23" i="4" s="1"/>
  <c r="D79" i="4"/>
  <c r="E21" i="4" l="1"/>
  <c r="F21" i="4" s="1"/>
  <c r="O22" i="4" s="1"/>
  <c r="E53" i="4"/>
  <c r="F53" i="4" s="1"/>
  <c r="R18" i="4" s="1"/>
  <c r="E55" i="4"/>
  <c r="F55" i="4" s="1"/>
  <c r="R20" i="4" s="1"/>
  <c r="E16" i="4"/>
  <c r="F16" i="4" s="1"/>
  <c r="O17" i="4" s="1"/>
  <c r="Y17" i="4" s="1"/>
  <c r="E58" i="4"/>
  <c r="F58" i="4" s="1"/>
  <c r="R23" i="4" s="1"/>
  <c r="E56" i="4"/>
  <c r="F56" i="4" s="1"/>
  <c r="R21" i="4" s="1"/>
  <c r="E54" i="4"/>
  <c r="F54" i="4" s="1"/>
  <c r="R19" i="4" s="1"/>
  <c r="E19" i="4"/>
  <c r="F19" i="4" s="1"/>
  <c r="O20" i="4" s="1"/>
  <c r="E57" i="4"/>
  <c r="F57" i="4" s="1"/>
  <c r="R22" i="4" s="1"/>
  <c r="E17" i="4"/>
  <c r="F17" i="4" s="1"/>
  <c r="O18" i="4" s="1"/>
  <c r="Y18" i="4" s="1"/>
  <c r="E81" i="4"/>
  <c r="F81" i="4" s="1"/>
  <c r="W22" i="4" s="1"/>
  <c r="E23" i="4"/>
  <c r="F23" i="4" s="1"/>
  <c r="P12" i="4" s="1"/>
  <c r="E43" i="4"/>
  <c r="F43" i="4" s="1"/>
  <c r="Q20" i="4" s="1"/>
  <c r="E52" i="4"/>
  <c r="F52" i="4" s="1"/>
  <c r="R17" i="4" s="1"/>
  <c r="E65" i="4"/>
  <c r="F65" i="4" s="1"/>
  <c r="V18" i="4" s="1"/>
  <c r="E30" i="4"/>
  <c r="F30" i="4" s="1"/>
  <c r="P19" i="4" s="1"/>
  <c r="E80" i="4"/>
  <c r="F80" i="4" s="1"/>
  <c r="W21" i="4" s="1"/>
  <c r="E45" i="4"/>
  <c r="F45" i="4" s="1"/>
  <c r="Q22" i="4" s="1"/>
  <c r="E22" i="4"/>
  <c r="F22" i="4" s="1"/>
  <c r="O23" i="4" s="1"/>
  <c r="E76" i="4"/>
  <c r="F76" i="4" s="1"/>
  <c r="W17" i="4" s="1"/>
  <c r="E73" i="4"/>
  <c r="F73" i="4" s="1"/>
  <c r="W14" i="4" s="1"/>
  <c r="E20" i="4"/>
  <c r="F20" i="4" s="1"/>
  <c r="O21" i="4" s="1"/>
  <c r="Y21" i="4" s="1"/>
  <c r="E18" i="4"/>
  <c r="F18" i="4" s="1"/>
  <c r="O19" i="4" s="1"/>
  <c r="E33" i="4"/>
  <c r="F33" i="4" s="1"/>
  <c r="P22" i="4" s="1"/>
  <c r="E61" i="4"/>
  <c r="F61" i="4" s="1"/>
  <c r="V14" i="4" s="1"/>
  <c r="E50" i="4"/>
  <c r="F50" i="4" s="1"/>
  <c r="R15" i="4" s="1"/>
  <c r="E79" i="4"/>
  <c r="F79" i="4" s="1"/>
  <c r="W20" i="4" s="1"/>
  <c r="E29" i="4"/>
  <c r="F29" i="4" s="1"/>
  <c r="P18" i="4" s="1"/>
  <c r="E40" i="4"/>
  <c r="F40" i="4" s="1"/>
  <c r="Q17" i="4" s="1"/>
  <c r="E35" i="4"/>
  <c r="F35" i="4" s="1"/>
  <c r="Q12" i="4" s="1"/>
  <c r="E62" i="4"/>
  <c r="F62" i="4" s="1"/>
  <c r="V15" i="4" s="1"/>
  <c r="E25" i="4"/>
  <c r="F25" i="4" s="1"/>
  <c r="P14" i="4" s="1"/>
  <c r="E69" i="4"/>
  <c r="F69" i="4" s="1"/>
  <c r="V22" i="4" s="1"/>
  <c r="E70" i="4"/>
  <c r="F70" i="4" s="1"/>
  <c r="V23" i="4" s="1"/>
  <c r="E60" i="4"/>
  <c r="F60" i="4" s="1"/>
  <c r="V13" i="4" s="1"/>
  <c r="E71" i="4"/>
  <c r="F71" i="4" s="1"/>
  <c r="W12" i="4" s="1"/>
  <c r="E78" i="4"/>
  <c r="F78" i="4" s="1"/>
  <c r="W19" i="4" s="1"/>
  <c r="E38" i="4"/>
  <c r="F38" i="4" s="1"/>
  <c r="Q15" i="4" s="1"/>
  <c r="E63" i="4"/>
  <c r="F63" i="4" s="1"/>
  <c r="V16" i="4" s="1"/>
  <c r="E75" i="4"/>
  <c r="F75" i="4" s="1"/>
  <c r="W16" i="4" s="1"/>
  <c r="E28" i="4"/>
  <c r="F28" i="4" s="1"/>
  <c r="P17" i="4" s="1"/>
  <c r="E51" i="4"/>
  <c r="F51" i="4" s="1"/>
  <c r="R16" i="4" s="1"/>
  <c r="E32" i="4"/>
  <c r="F32" i="4" s="1"/>
  <c r="P21" i="4" s="1"/>
  <c r="E68" i="4"/>
  <c r="F68" i="4" s="1"/>
  <c r="V21" i="4" s="1"/>
  <c r="E42" i="4"/>
  <c r="F42" i="4" s="1"/>
  <c r="Q19" i="4" s="1"/>
  <c r="E67" i="4"/>
  <c r="F67" i="4" s="1"/>
  <c r="V20" i="4" s="1"/>
  <c r="E66" i="4"/>
  <c r="F66" i="4" s="1"/>
  <c r="V19" i="4" s="1"/>
  <c r="E49" i="4"/>
  <c r="F49" i="4" s="1"/>
  <c r="R14" i="4" s="1"/>
  <c r="E47" i="4"/>
  <c r="F47" i="4" s="1"/>
  <c r="R12" i="4" s="1"/>
  <c r="E46" i="4"/>
  <c r="F46" i="4" s="1"/>
  <c r="Q23" i="4" s="1"/>
  <c r="E37" i="4"/>
  <c r="F37" i="4" s="1"/>
  <c r="Q14" i="4" s="1"/>
  <c r="E59" i="4"/>
  <c r="F59" i="4" s="1"/>
  <c r="V12" i="4" s="1"/>
  <c r="E27" i="4"/>
  <c r="F27" i="4" s="1"/>
  <c r="P16" i="4" s="1"/>
  <c r="E44" i="4"/>
  <c r="F44" i="4" s="1"/>
  <c r="Q21" i="4" s="1"/>
  <c r="E72" i="4"/>
  <c r="F72" i="4" s="1"/>
  <c r="W13" i="4" s="1"/>
  <c r="E41" i="4"/>
  <c r="F41" i="4" s="1"/>
  <c r="Q18" i="4" s="1"/>
  <c r="E48" i="4"/>
  <c r="F48" i="4" s="1"/>
  <c r="R13" i="4" s="1"/>
  <c r="E31" i="4"/>
  <c r="F31" i="4" s="1"/>
  <c r="P20" i="4" s="1"/>
  <c r="E77" i="4"/>
  <c r="F77" i="4" s="1"/>
  <c r="W18" i="4" s="1"/>
  <c r="E34" i="4"/>
  <c r="F34" i="4" s="1"/>
  <c r="P23" i="4" s="1"/>
  <c r="E64" i="4"/>
  <c r="F64" i="4" s="1"/>
  <c r="V17" i="4" s="1"/>
  <c r="E74" i="4"/>
  <c r="F74" i="4" s="1"/>
  <c r="W15" i="4" s="1"/>
  <c r="E26" i="4"/>
  <c r="F26" i="4" s="1"/>
  <c r="P15" i="4" s="1"/>
  <c r="Y15" i="4" s="1"/>
  <c r="E24" i="4"/>
  <c r="F24" i="4" s="1"/>
  <c r="P13" i="4" s="1"/>
  <c r="E39" i="4"/>
  <c r="F39" i="4" s="1"/>
  <c r="Q16" i="4" s="1"/>
  <c r="E36" i="4"/>
  <c r="F36" i="4" s="1"/>
  <c r="Q13" i="4" s="1"/>
  <c r="Y19" i="4" l="1"/>
  <c r="Y20" i="4"/>
  <c r="G103" i="4" s="1"/>
  <c r="Y14" i="4"/>
  <c r="G157" i="4" s="1"/>
  <c r="Y23" i="4"/>
  <c r="G22" i="4" s="1"/>
  <c r="Y16" i="4"/>
  <c r="Y22" i="4"/>
  <c r="G117" i="4" s="1"/>
  <c r="G19" i="4"/>
  <c r="G173" i="4"/>
  <c r="G114" i="4"/>
  <c r="G38" i="4"/>
  <c r="G143" i="4"/>
  <c r="G20" i="4"/>
  <c r="G88" i="4"/>
  <c r="G11" i="4"/>
  <c r="G23" i="4"/>
  <c r="G163" i="4"/>
  <c r="G151" i="4"/>
  <c r="G139" i="4"/>
  <c r="G127" i="4"/>
  <c r="G115" i="4"/>
  <c r="G153" i="4" l="1"/>
  <c r="G91" i="4"/>
  <c r="G129" i="4"/>
  <c r="G141" i="4"/>
  <c r="G81" i="4"/>
  <c r="G33" i="4"/>
  <c r="G69" i="4"/>
  <c r="G93" i="4"/>
  <c r="G45" i="4"/>
  <c r="G105" i="4"/>
  <c r="G165" i="4"/>
  <c r="G21" i="4"/>
  <c r="G57" i="4"/>
  <c r="G175" i="4"/>
  <c r="G31" i="4"/>
  <c r="G79" i="4"/>
  <c r="G67" i="4"/>
  <c r="G41" i="4"/>
  <c r="G43" i="4"/>
  <c r="G137" i="4"/>
  <c r="G55" i="4"/>
  <c r="G35" i="4"/>
  <c r="G167" i="4"/>
  <c r="G47" i="4"/>
  <c r="G59" i="4"/>
  <c r="G71" i="4"/>
  <c r="G83" i="4"/>
  <c r="G98" i="4"/>
  <c r="G161" i="4"/>
  <c r="G126" i="4"/>
  <c r="G148" i="4"/>
  <c r="G149" i="4"/>
  <c r="G17" i="4"/>
  <c r="G138" i="4"/>
  <c r="G29" i="4"/>
  <c r="G110" i="4"/>
  <c r="G150" i="4"/>
  <c r="G162" i="4"/>
  <c r="G134" i="4"/>
  <c r="G174" i="4"/>
  <c r="G18" i="4"/>
  <c r="G42" i="4"/>
  <c r="G66" i="4"/>
  <c r="G54" i="4"/>
  <c r="G30" i="4"/>
  <c r="G26" i="4"/>
  <c r="G65" i="4"/>
  <c r="G78" i="4"/>
  <c r="G50" i="4"/>
  <c r="G77" i="4"/>
  <c r="G90" i="4"/>
  <c r="G62" i="4"/>
  <c r="G101" i="4"/>
  <c r="G89" i="4"/>
  <c r="G102" i="4"/>
  <c r="G74" i="4"/>
  <c r="G113" i="4"/>
  <c r="G86" i="4"/>
  <c r="G125" i="4"/>
  <c r="G122" i="4"/>
  <c r="G155" i="4"/>
  <c r="G100" i="4"/>
  <c r="G112" i="4"/>
  <c r="G107" i="4"/>
  <c r="G124" i="4"/>
  <c r="G131" i="4"/>
  <c r="G146" i="4"/>
  <c r="G158" i="4"/>
  <c r="G170" i="4"/>
  <c r="G14" i="4"/>
  <c r="G95" i="4"/>
  <c r="G119" i="4"/>
  <c r="G136" i="4"/>
  <c r="G160" i="4"/>
  <c r="G172" i="4"/>
  <c r="G76" i="4"/>
  <c r="G28" i="4"/>
  <c r="G64" i="4"/>
  <c r="G40" i="4"/>
  <c r="G16" i="4"/>
  <c r="G52" i="4"/>
  <c r="G25" i="4"/>
  <c r="G37" i="4"/>
  <c r="G49" i="4"/>
  <c r="G61" i="4"/>
  <c r="G13" i="4"/>
  <c r="G169" i="4"/>
  <c r="G85" i="4"/>
  <c r="G73" i="4"/>
  <c r="G97" i="4"/>
  <c r="G109" i="4"/>
  <c r="G121" i="4"/>
  <c r="G133" i="4"/>
  <c r="G15" i="4"/>
  <c r="G145" i="4"/>
  <c r="G12" i="4"/>
  <c r="G53" i="4"/>
  <c r="G70" i="4"/>
  <c r="G82" i="4"/>
  <c r="G166" i="4"/>
  <c r="G154" i="4"/>
  <c r="G142" i="4"/>
  <c r="G130" i="4"/>
  <c r="G118" i="4"/>
  <c r="G106" i="4"/>
  <c r="G94" i="4"/>
  <c r="G58" i="4"/>
  <c r="G46" i="4"/>
  <c r="G34" i="4"/>
  <c r="G168" i="4"/>
  <c r="G156" i="4"/>
  <c r="G144" i="4"/>
  <c r="G132" i="4"/>
  <c r="G120" i="4"/>
  <c r="G108" i="4"/>
  <c r="G96" i="4"/>
  <c r="G84" i="4"/>
  <c r="G48" i="4"/>
  <c r="G36" i="4"/>
  <c r="G72" i="4"/>
  <c r="G60" i="4"/>
  <c r="G24" i="4"/>
  <c r="Z24" i="4"/>
  <c r="Z25" i="4" s="1"/>
  <c r="Z16" i="4" s="1"/>
  <c r="G87" i="4"/>
  <c r="G75" i="4"/>
  <c r="G171" i="4"/>
  <c r="G159" i="4"/>
  <c r="G147" i="4"/>
  <c r="G135" i="4"/>
  <c r="G123" i="4"/>
  <c r="G111" i="4"/>
  <c r="G99" i="4"/>
  <c r="G63" i="4"/>
  <c r="G51" i="4"/>
  <c r="G39" i="4"/>
  <c r="G27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H15" i="4" l="1"/>
  <c r="F54" i="6"/>
  <c r="Z12" i="4"/>
  <c r="F50" i="6" s="1"/>
  <c r="Z15" i="4"/>
  <c r="Z17" i="4"/>
  <c r="Z19" i="4"/>
  <c r="Z18" i="4"/>
  <c r="Z23" i="4"/>
  <c r="Z20" i="4"/>
  <c r="Z21" i="4"/>
  <c r="Z22" i="4"/>
  <c r="Z13" i="4"/>
  <c r="Z14" i="4"/>
  <c r="E54" i="9" l="1"/>
  <c r="D54" i="9" s="1"/>
  <c r="D6" i="8"/>
  <c r="H12" i="4"/>
  <c r="F51" i="6"/>
  <c r="H21" i="4"/>
  <c r="F60" i="6"/>
  <c r="H20" i="4"/>
  <c r="F59" i="6"/>
  <c r="H19" i="4"/>
  <c r="F58" i="6"/>
  <c r="H22" i="4"/>
  <c r="F61" i="6"/>
  <c r="H17" i="4"/>
  <c r="F56" i="6"/>
  <c r="H18" i="4"/>
  <c r="F57" i="6"/>
  <c r="H16" i="4"/>
  <c r="F55" i="6"/>
  <c r="H14" i="4"/>
  <c r="F53" i="6"/>
  <c r="F62" i="6"/>
  <c r="E50" i="6"/>
  <c r="H176" i="4"/>
  <c r="F66" i="6"/>
  <c r="E54" i="6"/>
  <c r="H13" i="4"/>
  <c r="F52" i="6"/>
  <c r="I15" i="4"/>
  <c r="E6" i="2"/>
  <c r="H56" i="4"/>
  <c r="H44" i="4"/>
  <c r="H32" i="4"/>
  <c r="H80" i="4"/>
  <c r="H68" i="4"/>
  <c r="H92" i="4"/>
  <c r="E83" i="2" s="1"/>
  <c r="H104" i="4"/>
  <c r="E95" i="2" s="1"/>
  <c r="H116" i="4"/>
  <c r="E107" i="2" s="1"/>
  <c r="H140" i="4"/>
  <c r="H152" i="4"/>
  <c r="H128" i="4"/>
  <c r="H164" i="4"/>
  <c r="H11" i="4"/>
  <c r="E50" i="9" s="1"/>
  <c r="H23" i="4"/>
  <c r="H173" i="4"/>
  <c r="H161" i="4"/>
  <c r="H149" i="4"/>
  <c r="H137" i="4"/>
  <c r="H125" i="4"/>
  <c r="E116" i="2" s="1"/>
  <c r="H113" i="4"/>
  <c r="E104" i="2" s="1"/>
  <c r="H101" i="4"/>
  <c r="E92" i="2" s="1"/>
  <c r="H89" i="4"/>
  <c r="E80" i="2" s="1"/>
  <c r="H77" i="4"/>
  <c r="H65" i="4"/>
  <c r="H41" i="4"/>
  <c r="H53" i="4"/>
  <c r="H29" i="4"/>
  <c r="H76" i="4"/>
  <c r="H64" i="4"/>
  <c r="H52" i="4"/>
  <c r="H40" i="4"/>
  <c r="H28" i="4"/>
  <c r="H172" i="4"/>
  <c r="H160" i="4"/>
  <c r="H148" i="4"/>
  <c r="H136" i="4"/>
  <c r="H124" i="4"/>
  <c r="E115" i="2" s="1"/>
  <c r="H112" i="4"/>
  <c r="E103" i="2" s="1"/>
  <c r="H100" i="4"/>
  <c r="E91" i="2" s="1"/>
  <c r="H88" i="4"/>
  <c r="E79" i="2" s="1"/>
  <c r="H170" i="4"/>
  <c r="H158" i="4"/>
  <c r="H146" i="4"/>
  <c r="H134" i="4"/>
  <c r="H122" i="4"/>
  <c r="E113" i="2" s="1"/>
  <c r="H110" i="4"/>
  <c r="E101" i="2" s="1"/>
  <c r="H98" i="4"/>
  <c r="E89" i="2" s="1"/>
  <c r="H86" i="4"/>
  <c r="E77" i="2" s="1"/>
  <c r="H74" i="4"/>
  <c r="H50" i="4"/>
  <c r="H38" i="4"/>
  <c r="H26" i="4"/>
  <c r="H62" i="4"/>
  <c r="H82" i="4"/>
  <c r="H166" i="4"/>
  <c r="H154" i="4"/>
  <c r="H142" i="4"/>
  <c r="H130" i="4"/>
  <c r="H118" i="4"/>
  <c r="E109" i="2" s="1"/>
  <c r="H106" i="4"/>
  <c r="E97" i="2" s="1"/>
  <c r="H94" i="4"/>
  <c r="E85" i="2" s="1"/>
  <c r="H70" i="4"/>
  <c r="H58" i="4"/>
  <c r="H46" i="4"/>
  <c r="H34" i="4"/>
  <c r="H168" i="4"/>
  <c r="H156" i="4"/>
  <c r="H144" i="4"/>
  <c r="H132" i="4"/>
  <c r="H120" i="4"/>
  <c r="E111" i="2" s="1"/>
  <c r="H108" i="4"/>
  <c r="E99" i="2" s="1"/>
  <c r="H96" i="4"/>
  <c r="E87" i="2" s="1"/>
  <c r="H84" i="4"/>
  <c r="H72" i="4"/>
  <c r="H48" i="4"/>
  <c r="H36" i="4"/>
  <c r="H24" i="4"/>
  <c r="H60" i="4"/>
  <c r="H75" i="4"/>
  <c r="H63" i="4"/>
  <c r="H171" i="4"/>
  <c r="H159" i="4"/>
  <c r="H147" i="4"/>
  <c r="H135" i="4"/>
  <c r="H123" i="4"/>
  <c r="E114" i="2" s="1"/>
  <c r="H111" i="4"/>
  <c r="E102" i="2" s="1"/>
  <c r="H99" i="4"/>
  <c r="E90" i="2" s="1"/>
  <c r="H87" i="4"/>
  <c r="E78" i="2" s="1"/>
  <c r="H51" i="4"/>
  <c r="H39" i="4"/>
  <c r="H27" i="4"/>
  <c r="H71" i="4"/>
  <c r="H167" i="4"/>
  <c r="H155" i="4"/>
  <c r="H143" i="4"/>
  <c r="H131" i="4"/>
  <c r="H119" i="4"/>
  <c r="E110" i="2" s="1"/>
  <c r="H107" i="4"/>
  <c r="E98" i="2" s="1"/>
  <c r="H95" i="4"/>
  <c r="E86" i="2" s="1"/>
  <c r="H83" i="4"/>
  <c r="AA24" i="4"/>
  <c r="H47" i="4"/>
  <c r="H35" i="4"/>
  <c r="H59" i="4"/>
  <c r="H66" i="4"/>
  <c r="H54" i="4"/>
  <c r="H42" i="4"/>
  <c r="H30" i="4"/>
  <c r="H174" i="4"/>
  <c r="H162" i="4"/>
  <c r="H150" i="4"/>
  <c r="H138" i="4"/>
  <c r="H126" i="4"/>
  <c r="E117" i="2" s="1"/>
  <c r="F117" i="2" s="1"/>
  <c r="H114" i="4"/>
  <c r="E105" i="2" s="1"/>
  <c r="H102" i="4"/>
  <c r="E93" i="2" s="1"/>
  <c r="H90" i="4"/>
  <c r="E81" i="2" s="1"/>
  <c r="H78" i="4"/>
  <c r="H79" i="4"/>
  <c r="H175" i="4"/>
  <c r="H163" i="4"/>
  <c r="H151" i="4"/>
  <c r="H139" i="4"/>
  <c r="H127" i="4"/>
  <c r="E118" i="2" s="1"/>
  <c r="F118" i="2" s="1"/>
  <c r="H115" i="4"/>
  <c r="E106" i="2" s="1"/>
  <c r="H103" i="4"/>
  <c r="E94" i="2" s="1"/>
  <c r="H91" i="4"/>
  <c r="E82" i="2" s="1"/>
  <c r="H67" i="4"/>
  <c r="H55" i="4"/>
  <c r="H43" i="4"/>
  <c r="H31" i="4"/>
  <c r="H169" i="4"/>
  <c r="H157" i="4"/>
  <c r="H145" i="4"/>
  <c r="H133" i="4"/>
  <c r="H121" i="4"/>
  <c r="E112" i="2" s="1"/>
  <c r="H109" i="4"/>
  <c r="E100" i="2" s="1"/>
  <c r="H97" i="4"/>
  <c r="E88" i="2" s="1"/>
  <c r="H73" i="4"/>
  <c r="H25" i="4"/>
  <c r="H85" i="4"/>
  <c r="H61" i="4"/>
  <c r="H49" i="4"/>
  <c r="H37" i="4"/>
  <c r="H81" i="4"/>
  <c r="H69" i="4"/>
  <c r="H165" i="4"/>
  <c r="H153" i="4"/>
  <c r="H141" i="4"/>
  <c r="H129" i="4"/>
  <c r="H117" i="4"/>
  <c r="E108" i="2" s="1"/>
  <c r="H105" i="4"/>
  <c r="E96" i="2" s="1"/>
  <c r="H93" i="4"/>
  <c r="E84" i="2" s="1"/>
  <c r="H57" i="4"/>
  <c r="H45" i="4"/>
  <c r="H33" i="4"/>
  <c r="E75" i="2" l="1"/>
  <c r="I84" i="4"/>
  <c r="E73" i="2"/>
  <c r="I82" i="4"/>
  <c r="E76" i="2"/>
  <c r="I85" i="4"/>
  <c r="E74" i="2"/>
  <c r="I83" i="4"/>
  <c r="E72" i="2"/>
  <c r="I81" i="4"/>
  <c r="E71" i="2"/>
  <c r="I80" i="4"/>
  <c r="E66" i="9"/>
  <c r="D66" i="9" s="1"/>
  <c r="D18" i="8"/>
  <c r="D15" i="8"/>
  <c r="E63" i="9"/>
  <c r="D63" i="9" s="1"/>
  <c r="D25" i="8"/>
  <c r="E73" i="9"/>
  <c r="D73" i="9" s="1"/>
  <c r="D27" i="8"/>
  <c r="E75" i="9"/>
  <c r="D75" i="9" s="1"/>
  <c r="D85" i="9"/>
  <c r="D17" i="8"/>
  <c r="E65" i="9"/>
  <c r="D65" i="9" s="1"/>
  <c r="D10" i="8"/>
  <c r="E58" i="9"/>
  <c r="D58" i="9" s="1"/>
  <c r="E61" i="9"/>
  <c r="D61" i="9" s="1"/>
  <c r="D13" i="8"/>
  <c r="D5" i="8"/>
  <c r="E53" i="9"/>
  <c r="D53" i="9" s="1"/>
  <c r="E80" i="9"/>
  <c r="D80" i="9" s="1"/>
  <c r="D32" i="8"/>
  <c r="D2" i="8"/>
  <c r="D50" i="9"/>
  <c r="E69" i="9"/>
  <c r="D69" i="9" s="1"/>
  <c r="D21" i="8"/>
  <c r="E55" i="9"/>
  <c r="D55" i="9" s="1"/>
  <c r="D7" i="8"/>
  <c r="E60" i="9"/>
  <c r="D60" i="9" s="1"/>
  <c r="D12" i="8"/>
  <c r="D26" i="8"/>
  <c r="E74" i="9"/>
  <c r="D74" i="9" s="1"/>
  <c r="E79" i="9"/>
  <c r="D79" i="9" s="1"/>
  <c r="D31" i="8"/>
  <c r="E68" i="9"/>
  <c r="D68" i="9" s="1"/>
  <c r="D20" i="8"/>
  <c r="D29" i="8"/>
  <c r="E77" i="9"/>
  <c r="D77" i="9" s="1"/>
  <c r="E83" i="9"/>
  <c r="D83" i="9" s="1"/>
  <c r="D35" i="8"/>
  <c r="D28" i="8"/>
  <c r="E76" i="9"/>
  <c r="D76" i="9" s="1"/>
  <c r="E78" i="9"/>
  <c r="D78" i="9" s="1"/>
  <c r="D30" i="8"/>
  <c r="D14" i="8"/>
  <c r="E62" i="9"/>
  <c r="D62" i="9" s="1"/>
  <c r="D33" i="8"/>
  <c r="E81" i="9"/>
  <c r="D81" i="9" s="1"/>
  <c r="E70" i="9"/>
  <c r="D70" i="9" s="1"/>
  <c r="D22" i="8"/>
  <c r="E57" i="9"/>
  <c r="D57" i="9" s="1"/>
  <c r="D9" i="8"/>
  <c r="D3" i="8"/>
  <c r="E51" i="9"/>
  <c r="D51" i="9" s="1"/>
  <c r="E82" i="9"/>
  <c r="D82" i="9" s="1"/>
  <c r="D34" i="8"/>
  <c r="D4" i="8"/>
  <c r="E52" i="9"/>
  <c r="D52" i="9" s="1"/>
  <c r="D16" i="8"/>
  <c r="E64" i="9"/>
  <c r="D64" i="9" s="1"/>
  <c r="E71" i="9"/>
  <c r="D71" i="9" s="1"/>
  <c r="D23" i="8"/>
  <c r="E59" i="9"/>
  <c r="D59" i="9" s="1"/>
  <c r="D11" i="8"/>
  <c r="E72" i="9"/>
  <c r="D72" i="9" s="1"/>
  <c r="D24" i="8"/>
  <c r="E84" i="9"/>
  <c r="D84" i="9" s="1"/>
  <c r="D36" i="8"/>
  <c r="E67" i="9"/>
  <c r="D67" i="9" s="1"/>
  <c r="D19" i="8"/>
  <c r="D8" i="8"/>
  <c r="E56" i="9"/>
  <c r="D56" i="9" s="1"/>
  <c r="I66" i="4"/>
  <c r="E57" i="2"/>
  <c r="I78" i="4"/>
  <c r="E69" i="2"/>
  <c r="I63" i="4"/>
  <c r="E54" i="2"/>
  <c r="I28" i="4"/>
  <c r="E19" i="2"/>
  <c r="I61" i="4"/>
  <c r="E52" i="2"/>
  <c r="I13" i="4"/>
  <c r="E4" i="2"/>
  <c r="I55" i="4"/>
  <c r="E46" i="2"/>
  <c r="I27" i="4"/>
  <c r="E18" i="2"/>
  <c r="I60" i="4"/>
  <c r="E51" i="2"/>
  <c r="I34" i="4"/>
  <c r="E25" i="2"/>
  <c r="I48" i="4"/>
  <c r="E39" i="2"/>
  <c r="I41" i="4"/>
  <c r="E32" i="2"/>
  <c r="I11" i="4"/>
  <c r="E2" i="2"/>
  <c r="I56" i="4"/>
  <c r="E47" i="2"/>
  <c r="F67" i="6"/>
  <c r="E55" i="6"/>
  <c r="F72" i="6"/>
  <c r="E60" i="6"/>
  <c r="I59" i="4"/>
  <c r="E50" i="2"/>
  <c r="I25" i="4"/>
  <c r="E16" i="2"/>
  <c r="F78" i="6"/>
  <c r="E78" i="6" s="1"/>
  <c r="E66" i="6"/>
  <c r="I47" i="4"/>
  <c r="E38" i="2"/>
  <c r="I52" i="4"/>
  <c r="E43" i="2"/>
  <c r="I51" i="4"/>
  <c r="E42" i="2"/>
  <c r="I68" i="4"/>
  <c r="E59" i="2"/>
  <c r="I46" i="4"/>
  <c r="E37" i="2"/>
  <c r="I76" i="4"/>
  <c r="E67" i="2"/>
  <c r="I19" i="4"/>
  <c r="E10" i="2"/>
  <c r="I38" i="4"/>
  <c r="E29" i="2"/>
  <c r="I32" i="4"/>
  <c r="E23" i="2"/>
  <c r="I50" i="4"/>
  <c r="E41" i="2"/>
  <c r="I20" i="4"/>
  <c r="E11" i="2"/>
  <c r="I30" i="4"/>
  <c r="E21" i="2"/>
  <c r="I16" i="4"/>
  <c r="E7" i="2"/>
  <c r="I21" i="4"/>
  <c r="E12" i="2"/>
  <c r="I57" i="4"/>
  <c r="E48" i="2"/>
  <c r="I75" i="4"/>
  <c r="E66" i="2"/>
  <c r="I40" i="4"/>
  <c r="E31" i="2"/>
  <c r="I73" i="4"/>
  <c r="E64" i="2"/>
  <c r="I22" i="4"/>
  <c r="E13" i="2"/>
  <c r="I62" i="4"/>
  <c r="E53" i="2"/>
  <c r="F74" i="6"/>
  <c r="E74" i="6" s="1"/>
  <c r="E62" i="6"/>
  <c r="I58" i="4"/>
  <c r="E49" i="2"/>
  <c r="I29" i="4"/>
  <c r="E20" i="2"/>
  <c r="F65" i="6"/>
  <c r="E53" i="6"/>
  <c r="I72" i="4"/>
  <c r="E63" i="2"/>
  <c r="I23" i="4"/>
  <c r="E14" i="2"/>
  <c r="I44" i="4"/>
  <c r="E35" i="2"/>
  <c r="I69" i="4"/>
  <c r="E60" i="2"/>
  <c r="I74" i="4"/>
  <c r="E65" i="2"/>
  <c r="F63" i="6"/>
  <c r="E51" i="6"/>
  <c r="I43" i="4"/>
  <c r="E34" i="2"/>
  <c r="F68" i="6"/>
  <c r="E56" i="6"/>
  <c r="I71" i="4"/>
  <c r="E62" i="2"/>
  <c r="I17" i="4"/>
  <c r="E8" i="2"/>
  <c r="I67" i="4"/>
  <c r="E58" i="2"/>
  <c r="I35" i="4"/>
  <c r="E26" i="2"/>
  <c r="F73" i="6"/>
  <c r="E61" i="6"/>
  <c r="I39" i="4"/>
  <c r="E30" i="2"/>
  <c r="I24" i="4"/>
  <c r="E15" i="2"/>
  <c r="I64" i="4"/>
  <c r="E55" i="2"/>
  <c r="F70" i="6"/>
  <c r="E58" i="6"/>
  <c r="I36" i="4"/>
  <c r="E27" i="2"/>
  <c r="I26" i="4"/>
  <c r="E17" i="2"/>
  <c r="G118" i="2"/>
  <c r="F71" i="6"/>
  <c r="E59" i="6"/>
  <c r="I70" i="4"/>
  <c r="E61" i="2"/>
  <c r="I53" i="4"/>
  <c r="E44" i="2"/>
  <c r="I14" i="4"/>
  <c r="E5" i="2"/>
  <c r="I65" i="4"/>
  <c r="E56" i="2"/>
  <c r="I33" i="4"/>
  <c r="E24" i="2"/>
  <c r="I37" i="4"/>
  <c r="E28" i="2"/>
  <c r="I42" i="4"/>
  <c r="E33" i="2"/>
  <c r="I77" i="4"/>
  <c r="E68" i="2"/>
  <c r="F69" i="6"/>
  <c r="E57" i="6"/>
  <c r="I45" i="4"/>
  <c r="E36" i="2"/>
  <c r="I49" i="4"/>
  <c r="E40" i="2"/>
  <c r="I31" i="4"/>
  <c r="E22" i="2"/>
  <c r="I79" i="4"/>
  <c r="E70" i="2"/>
  <c r="F70" i="2" s="1"/>
  <c r="I54" i="4"/>
  <c r="E45" i="2"/>
  <c r="F64" i="6"/>
  <c r="E52" i="6"/>
  <c r="I18" i="4"/>
  <c r="E9" i="2"/>
  <c r="I12" i="4"/>
  <c r="E3" i="2"/>
  <c r="Q17" i="2"/>
  <c r="R17" i="2"/>
  <c r="V17" i="2"/>
  <c r="P17" i="2"/>
  <c r="S11" i="2"/>
  <c r="S10" i="2"/>
  <c r="S9" i="2"/>
  <c r="S8" i="2"/>
  <c r="S7" i="2"/>
  <c r="S6" i="2"/>
  <c r="S5" i="2"/>
  <c r="Y5" i="2"/>
  <c r="Y6" i="2"/>
  <c r="Y7" i="2"/>
  <c r="Y8" i="2"/>
  <c r="Y9" i="2"/>
  <c r="Y10" i="2"/>
  <c r="Y11" i="2"/>
  <c r="Y12" i="2"/>
  <c r="T5" i="2"/>
  <c r="T6" i="2"/>
  <c r="T7" i="2"/>
  <c r="T8" i="2"/>
  <c r="T9" i="2"/>
  <c r="T10" i="2"/>
  <c r="T11" i="2"/>
  <c r="T16" i="2"/>
  <c r="T15" i="2"/>
  <c r="T14" i="2"/>
  <c r="T13" i="2"/>
  <c r="T12" i="2"/>
  <c r="S13" i="2"/>
  <c r="S14" i="2"/>
  <c r="S15" i="2"/>
  <c r="S16" i="2"/>
  <c r="S12" i="2"/>
  <c r="F115" i="2"/>
  <c r="F116" i="2"/>
  <c r="K82" i="2"/>
  <c r="F112" i="2"/>
  <c r="F113" i="2"/>
  <c r="F114" i="2"/>
  <c r="F81" i="6" l="1"/>
  <c r="E81" i="6" s="1"/>
  <c r="E69" i="6"/>
  <c r="F75" i="6"/>
  <c r="E75" i="6" s="1"/>
  <c r="E63" i="6"/>
  <c r="F84" i="6"/>
  <c r="E84" i="6" s="1"/>
  <c r="E72" i="6"/>
  <c r="F77" i="6"/>
  <c r="E77" i="6" s="1"/>
  <c r="E65" i="6"/>
  <c r="F80" i="6"/>
  <c r="E80" i="6" s="1"/>
  <c r="E68" i="6"/>
  <c r="F79" i="6"/>
  <c r="E79" i="6" s="1"/>
  <c r="E67" i="6"/>
  <c r="F85" i="6"/>
  <c r="E85" i="6" s="1"/>
  <c r="E73" i="6"/>
  <c r="F76" i="6"/>
  <c r="E76" i="6" s="1"/>
  <c r="E64" i="6"/>
  <c r="F82" i="6"/>
  <c r="E82" i="6" s="1"/>
  <c r="E70" i="6"/>
  <c r="I70" i="2"/>
  <c r="Y13" i="2"/>
  <c r="F83" i="6"/>
  <c r="E83" i="6" s="1"/>
  <c r="E71" i="6"/>
  <c r="F83" i="2"/>
  <c r="X14" i="2" s="1"/>
  <c r="K94" i="2"/>
  <c r="K116" i="2"/>
  <c r="F93" i="2"/>
  <c r="K104" i="2"/>
  <c r="F81" i="2"/>
  <c r="K92" i="2"/>
  <c r="F106" i="2"/>
  <c r="H118" i="2" s="1"/>
  <c r="K117" i="2"/>
  <c r="K70" i="2"/>
  <c r="K77" i="2"/>
  <c r="K78" i="2"/>
  <c r="K80" i="2"/>
  <c r="K81" i="2"/>
  <c r="L82" i="2" s="1"/>
  <c r="K72" i="2"/>
  <c r="K73" i="2"/>
  <c r="K75" i="2"/>
  <c r="K79" i="2"/>
  <c r="K74" i="2"/>
  <c r="K71" i="2"/>
  <c r="K76" i="2"/>
  <c r="F91" i="2"/>
  <c r="K102" i="2"/>
  <c r="F102" i="2"/>
  <c r="K113" i="2"/>
  <c r="F90" i="2"/>
  <c r="K101" i="2"/>
  <c r="F78" i="2"/>
  <c r="K89" i="2"/>
  <c r="F95" i="2"/>
  <c r="K106" i="2"/>
  <c r="K115" i="2"/>
  <c r="F101" i="2"/>
  <c r="H113" i="2" s="1"/>
  <c r="K112" i="2"/>
  <c r="L112" i="2" s="1"/>
  <c r="F89" i="2"/>
  <c r="K100" i="2"/>
  <c r="F77" i="2"/>
  <c r="X8" i="2" s="1"/>
  <c r="Z8" i="2" s="1"/>
  <c r="K88" i="2"/>
  <c r="F92" i="2"/>
  <c r="K103" i="2"/>
  <c r="F100" i="2"/>
  <c r="H112" i="2" s="1"/>
  <c r="K111" i="2"/>
  <c r="F88" i="2"/>
  <c r="K99" i="2"/>
  <c r="F76" i="2"/>
  <c r="X7" i="2" s="1"/>
  <c r="Z7" i="2" s="1"/>
  <c r="K87" i="2"/>
  <c r="F80" i="2"/>
  <c r="X11" i="2" s="1"/>
  <c r="Z11" i="2" s="1"/>
  <c r="K91" i="2"/>
  <c r="F79" i="2"/>
  <c r="K90" i="2"/>
  <c r="K86" i="2"/>
  <c r="F103" i="2"/>
  <c r="H115" i="2" s="1"/>
  <c r="K114" i="2"/>
  <c r="K85" i="2"/>
  <c r="F94" i="2"/>
  <c r="K105" i="2"/>
  <c r="K84" i="2"/>
  <c r="F107" i="2"/>
  <c r="K118" i="2"/>
  <c r="M118" i="2" s="1"/>
  <c r="F82" i="2"/>
  <c r="K93" i="2"/>
  <c r="K110" i="2"/>
  <c r="K98" i="2"/>
  <c r="K109" i="2"/>
  <c r="K97" i="2"/>
  <c r="K108" i="2"/>
  <c r="K96" i="2"/>
  <c r="K107" i="2"/>
  <c r="K95" i="2"/>
  <c r="K83" i="2"/>
  <c r="L83" i="2" s="1"/>
  <c r="G116" i="2"/>
  <c r="G117" i="2"/>
  <c r="G113" i="2"/>
  <c r="G114" i="2"/>
  <c r="G115" i="2"/>
  <c r="F74" i="2"/>
  <c r="X5" i="2" s="1"/>
  <c r="F109" i="2"/>
  <c r="F97" i="2"/>
  <c r="F85" i="2"/>
  <c r="X16" i="2" s="1"/>
  <c r="F73" i="2"/>
  <c r="W16" i="2" s="1"/>
  <c r="Y16" i="2" s="1"/>
  <c r="F98" i="2"/>
  <c r="F108" i="2"/>
  <c r="F96" i="2"/>
  <c r="F84" i="2"/>
  <c r="X15" i="2" s="1"/>
  <c r="F72" i="2"/>
  <c r="W15" i="2" s="1"/>
  <c r="Y15" i="2" s="1"/>
  <c r="F110" i="2"/>
  <c r="F71" i="2"/>
  <c r="F86" i="2"/>
  <c r="F75" i="2"/>
  <c r="T17" i="2"/>
  <c r="S17" i="2"/>
  <c r="F105" i="2"/>
  <c r="F104" i="2"/>
  <c r="H116" i="2" s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52" i="1"/>
  <c r="E52" i="1"/>
  <c r="F52" i="1"/>
  <c r="C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52" i="1"/>
  <c r="G107" i="2" l="1"/>
  <c r="L77" i="2"/>
  <c r="L74" i="2"/>
  <c r="L87" i="2"/>
  <c r="L107" i="2"/>
  <c r="L99" i="2"/>
  <c r="M116" i="2"/>
  <c r="L102" i="2"/>
  <c r="L95" i="2"/>
  <c r="L111" i="2"/>
  <c r="L114" i="2"/>
  <c r="L89" i="2"/>
  <c r="M110" i="2"/>
  <c r="L73" i="2"/>
  <c r="H106" i="2"/>
  <c r="G93" i="2"/>
  <c r="H102" i="2"/>
  <c r="H91" i="2"/>
  <c r="H89" i="2"/>
  <c r="H95" i="2"/>
  <c r="G83" i="2"/>
  <c r="H93" i="2"/>
  <c r="L115" i="2"/>
  <c r="L96" i="2"/>
  <c r="H103" i="2"/>
  <c r="L101" i="2"/>
  <c r="L108" i="2"/>
  <c r="Z15" i="2"/>
  <c r="Z16" i="2"/>
  <c r="X13" i="2"/>
  <c r="Z13" i="2" s="1"/>
  <c r="H82" i="2"/>
  <c r="H114" i="2"/>
  <c r="G103" i="2"/>
  <c r="H88" i="2"/>
  <c r="G81" i="2"/>
  <c r="X12" i="2"/>
  <c r="Z12" i="2" s="1"/>
  <c r="Z5" i="2"/>
  <c r="G71" i="2"/>
  <c r="W14" i="2"/>
  <c r="Z14" i="2" s="1"/>
  <c r="G76" i="2"/>
  <c r="X6" i="2"/>
  <c r="Z6" i="2" s="1"/>
  <c r="G102" i="2"/>
  <c r="G91" i="2"/>
  <c r="G82" i="2"/>
  <c r="H92" i="2"/>
  <c r="G79" i="2"/>
  <c r="X10" i="2"/>
  <c r="Z10" i="2" s="1"/>
  <c r="G78" i="2"/>
  <c r="X9" i="2"/>
  <c r="Z9" i="2" s="1"/>
  <c r="L76" i="2"/>
  <c r="L79" i="2"/>
  <c r="L71" i="2"/>
  <c r="L81" i="2"/>
  <c r="L84" i="2"/>
  <c r="G92" i="2"/>
  <c r="M105" i="2"/>
  <c r="L105" i="2"/>
  <c r="M115" i="2"/>
  <c r="L85" i="2"/>
  <c r="L106" i="2"/>
  <c r="G94" i="2"/>
  <c r="L97" i="2"/>
  <c r="M92" i="2"/>
  <c r="L92" i="2"/>
  <c r="M95" i="2"/>
  <c r="G74" i="2"/>
  <c r="H83" i="2"/>
  <c r="H94" i="2"/>
  <c r="G95" i="2"/>
  <c r="L109" i="2"/>
  <c r="L75" i="2"/>
  <c r="H100" i="2"/>
  <c r="L98" i="2"/>
  <c r="L86" i="2"/>
  <c r="L103" i="2"/>
  <c r="M104" i="2"/>
  <c r="L104" i="2"/>
  <c r="G101" i="2"/>
  <c r="H107" i="2"/>
  <c r="L110" i="2"/>
  <c r="L90" i="2"/>
  <c r="L72" i="2"/>
  <c r="H101" i="2"/>
  <c r="L88" i="2"/>
  <c r="L116" i="2"/>
  <c r="H90" i="2"/>
  <c r="G89" i="2"/>
  <c r="L91" i="2"/>
  <c r="G77" i="2"/>
  <c r="L80" i="2"/>
  <c r="L94" i="2"/>
  <c r="M117" i="2"/>
  <c r="L117" i="2"/>
  <c r="M114" i="2"/>
  <c r="G90" i="2"/>
  <c r="M93" i="2"/>
  <c r="L93" i="2"/>
  <c r="L113" i="2"/>
  <c r="L118" i="2"/>
  <c r="G80" i="2"/>
  <c r="L100" i="2"/>
  <c r="L78" i="2"/>
  <c r="H110" i="2"/>
  <c r="G110" i="2"/>
  <c r="G84" i="2"/>
  <c r="H84" i="2"/>
  <c r="G104" i="2"/>
  <c r="H104" i="2"/>
  <c r="H96" i="2"/>
  <c r="G96" i="2"/>
  <c r="G108" i="2"/>
  <c r="H108" i="2"/>
  <c r="G105" i="2"/>
  <c r="H105" i="2"/>
  <c r="H117" i="2"/>
  <c r="H98" i="2"/>
  <c r="G98" i="2"/>
  <c r="G106" i="2"/>
  <c r="H86" i="2"/>
  <c r="G86" i="2"/>
  <c r="G73" i="2"/>
  <c r="I84" i="2"/>
  <c r="G72" i="2"/>
  <c r="H85" i="2"/>
  <c r="G85" i="2"/>
  <c r="H97" i="2"/>
  <c r="G97" i="2"/>
  <c r="G75" i="2"/>
  <c r="H109" i="2"/>
  <c r="G109" i="2"/>
  <c r="M112" i="2"/>
  <c r="M109" i="2"/>
  <c r="M106" i="2"/>
  <c r="M82" i="2"/>
  <c r="F87" i="2"/>
  <c r="I98" i="2" s="1"/>
  <c r="M107" i="2"/>
  <c r="I81" i="2"/>
  <c r="M84" i="2"/>
  <c r="M94" i="2"/>
  <c r="M83" i="2"/>
  <c r="M91" i="2"/>
  <c r="I83" i="2"/>
  <c r="M102" i="2"/>
  <c r="M88" i="2"/>
  <c r="M101" i="2"/>
  <c r="M100" i="2"/>
  <c r="M85" i="2"/>
  <c r="M86" i="2"/>
  <c r="M111" i="2"/>
  <c r="I82" i="2"/>
  <c r="J82" i="2" s="1"/>
  <c r="M103" i="2"/>
  <c r="M89" i="2"/>
  <c r="M90" i="2"/>
  <c r="I71" i="2"/>
  <c r="I72" i="2"/>
  <c r="I77" i="2"/>
  <c r="I78" i="2"/>
  <c r="I73" i="2"/>
  <c r="I74" i="2"/>
  <c r="I75" i="2"/>
  <c r="I76" i="2"/>
  <c r="I80" i="2"/>
  <c r="I79" i="2"/>
  <c r="M97" i="2"/>
  <c r="I86" i="2"/>
  <c r="M98" i="2"/>
  <c r="M99" i="2"/>
  <c r="M113" i="2"/>
  <c r="I85" i="2"/>
  <c r="M96" i="2"/>
  <c r="M108" i="2"/>
  <c r="M87" i="2"/>
  <c r="Y14" i="2" l="1"/>
  <c r="Y17" i="2" s="1"/>
  <c r="W17" i="2"/>
  <c r="Z17" i="2"/>
  <c r="X17" i="2"/>
  <c r="I89" i="2"/>
  <c r="J89" i="2" s="1"/>
  <c r="G87" i="2"/>
  <c r="H87" i="2"/>
  <c r="G88" i="2"/>
  <c r="I91" i="2"/>
  <c r="J91" i="2" s="1"/>
  <c r="I93" i="2"/>
  <c r="J93" i="2" s="1"/>
  <c r="I95" i="2"/>
  <c r="J95" i="2" s="1"/>
  <c r="J84" i="2"/>
  <c r="I90" i="2"/>
  <c r="J90" i="2" s="1"/>
  <c r="F111" i="2"/>
  <c r="F99" i="2"/>
  <c r="I87" i="2"/>
  <c r="J87" i="2" s="1"/>
  <c r="I96" i="2"/>
  <c r="J96" i="2" s="1"/>
  <c r="I97" i="2"/>
  <c r="J97" i="2" s="1"/>
  <c r="I88" i="2"/>
  <c r="J88" i="2" s="1"/>
  <c r="I94" i="2"/>
  <c r="J94" i="2" s="1"/>
  <c r="I92" i="2"/>
  <c r="J92" i="2" s="1"/>
  <c r="J98" i="2"/>
  <c r="J83" i="2"/>
  <c r="J86" i="2"/>
  <c r="J85" i="2"/>
  <c r="H111" i="2" l="1"/>
  <c r="G111" i="2"/>
  <c r="G112" i="2"/>
  <c r="I118" i="2"/>
  <c r="I117" i="2"/>
  <c r="G99" i="2"/>
  <c r="H99" i="2"/>
  <c r="G100" i="2"/>
  <c r="I104" i="2"/>
  <c r="J104" i="2" s="1"/>
  <c r="I106" i="2"/>
  <c r="J106" i="2" s="1"/>
  <c r="I111" i="2"/>
  <c r="I103" i="2"/>
  <c r="I101" i="2"/>
  <c r="J101" i="2" s="1"/>
  <c r="I108" i="2"/>
  <c r="J108" i="2" s="1"/>
  <c r="I109" i="2"/>
  <c r="J109" i="2" s="1"/>
  <c r="I105" i="2"/>
  <c r="J105" i="2" s="1"/>
  <c r="I99" i="2"/>
  <c r="J99" i="2" s="1"/>
  <c r="I110" i="2"/>
  <c r="J110" i="2" s="1"/>
  <c r="I102" i="2"/>
  <c r="I107" i="2"/>
  <c r="J107" i="2" s="1"/>
  <c r="I100" i="2"/>
  <c r="J100" i="2" s="1"/>
  <c r="I116" i="2"/>
  <c r="I114" i="2"/>
  <c r="I113" i="2"/>
  <c r="I115" i="2"/>
  <c r="I112" i="2"/>
  <c r="J117" i="2" l="1"/>
  <c r="J118" i="2"/>
  <c r="J112" i="2"/>
  <c r="J114" i="2"/>
  <c r="J102" i="2"/>
  <c r="J113" i="2"/>
  <c r="J115" i="2"/>
  <c r="J103" i="2"/>
  <c r="J111" i="2"/>
  <c r="J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Santiago Ruiz</author>
  </authors>
  <commentList>
    <comment ref="C7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Santiago Ruiz:</t>
        </r>
        <r>
          <rPr>
            <sz val="9"/>
            <color indexed="81"/>
            <rFont val="Tahoma"/>
            <family val="2"/>
          </rPr>
          <t xml:space="preserve">
Ir cambiando los valores ajustados de la regresión lineal con STATA</t>
        </r>
      </text>
    </comment>
  </commentList>
</comments>
</file>

<file path=xl/sharedStrings.xml><?xml version="1.0" encoding="utf-8"?>
<sst xmlns="http://schemas.openxmlformats.org/spreadsheetml/2006/main" count="314" uniqueCount="82">
  <si>
    <t>predicted_mean</t>
  </si>
  <si>
    <t>conf_int_lower</t>
  </si>
  <si>
    <t>conf_int_upper</t>
  </si>
  <si>
    <t>std_error</t>
  </si>
  <si>
    <t>receptivo</t>
  </si>
  <si>
    <t>fecha</t>
  </si>
  <si>
    <t>mes</t>
  </si>
  <si>
    <t>Previsión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</si>
  <si>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</si>
  <si>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</si>
  <si>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</si>
  <si>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</si>
  <si>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</si>
  <si>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</si>
  <si>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</si>
  <si>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</si>
  <si>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</si>
  <si>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</si>
  <si>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</si>
  <si>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</si>
  <si>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Predicciones en naranja, sin estacionalidad</t>
  </si>
  <si>
    <t>Mes</t>
  </si>
  <si>
    <t>Predicciones en naranja, con estacionalidad</t>
  </si>
  <si>
    <t>PREDICCIÓN CON REGRESIÓN LINEAL SIN TOMAR EN CUENTA LOS DATOS DE PANDEMIA</t>
  </si>
  <si>
    <t>PROMEDIO</t>
  </si>
  <si>
    <t>Stage 1 - Calculate the 12 month moving average (column D - below)</t>
  </si>
  <si>
    <t>Stage 2 - Calculate the centred 12-month moving average (column E - below). This is the average of the first two values in column D</t>
  </si>
  <si>
    <t>Stage 3 - Calculate the seasonal ratios (Column F - below). This is the actual value divided by the centred 12-month moving average</t>
  </si>
  <si>
    <t>Step 4 - Calculate raw seasonal factor (Column AF table 2). This is the average of the monthly seasonal ratios</t>
  </si>
  <si>
    <t>Step 5 - Calculate the seasonal adjustment factor (SAF) by multiplying the seasonal factor by the adjustment factor (= 12/sum of the raw seasonal factors)</t>
  </si>
  <si>
    <t>Step 6 - Calculate the seasonally adjusted series by dividing the monthly values (column C) by the seasonal adjustment factor (SAF)</t>
  </si>
  <si>
    <t xml:space="preserve">Table 1: Decomposing International Tourist Arrivals </t>
  </si>
  <si>
    <t/>
  </si>
  <si>
    <t>Fecha</t>
  </si>
  <si>
    <t>Receptive tourism</t>
  </si>
  <si>
    <t>Stage 1</t>
  </si>
  <si>
    <t>Stage 2</t>
  </si>
  <si>
    <t>Stage 3</t>
  </si>
  <si>
    <t>Stage 4</t>
  </si>
  <si>
    <t>Stage 5 (SAF)</t>
  </si>
  <si>
    <t>Step 6</t>
  </si>
  <si>
    <t>Table 2: Calculating seasonal rations and seasonal factors</t>
  </si>
  <si>
    <t>m1</t>
  </si>
  <si>
    <t>Stage 5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</si>
  <si>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</si>
  <si>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</si>
  <si>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</si>
  <si>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</si>
  <si>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</si>
  <si>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</si>
  <si>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</si>
  <si>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</si>
  <si>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</si>
  <si>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</si>
  <si>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</si>
  <si>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sum =</t>
  </si>
  <si>
    <t>Promedio con el desestacionalizado</t>
  </si>
  <si>
    <t>Aumento promedio interanual</t>
  </si>
  <si>
    <t>Aumento promedio intermensual - desestacionalizado</t>
  </si>
  <si>
    <t>Aumento promedio interanual - desestacionalizado</t>
  </si>
  <si>
    <t>Coeficiente de destacionalización</t>
  </si>
  <si>
    <t>predecidos_d</t>
  </si>
  <si>
    <t>Con datos promediados sin desestacionalizar entre ene-2020 y dic-2022</t>
  </si>
  <si>
    <t>Con datos promediados desestacionalizados entre ene-2020 y dic-2022</t>
  </si>
  <si>
    <t>Acumulado interanual</t>
  </si>
  <si>
    <t>Acumulado interanual2</t>
  </si>
  <si>
    <t>Variación interanual</t>
  </si>
  <si>
    <t>Variación intermensual</t>
  </si>
  <si>
    <t>Variación interanual2</t>
  </si>
  <si>
    <t>Variación intermensual3</t>
  </si>
  <si>
    <t>upper_predecidos_d</t>
  </si>
  <si>
    <t xml:space="preserve">lower_predecidos_d	</t>
  </si>
  <si>
    <t>lower predecidos</t>
  </si>
  <si>
    <t>upper predecidos</t>
  </si>
  <si>
    <t>predecidos_m</t>
  </si>
  <si>
    <t>Predicciones en naranja, sin estacionalidad en datos muteados de pandemia</t>
  </si>
  <si>
    <t>Predicciones en naranja, con estacionalidad en datos muteados de pandemia</t>
  </si>
  <si>
    <t>receptivo_m</t>
  </si>
  <si>
    <t>receptivo_d</t>
  </si>
  <si>
    <t>PREDICCIÓN UPPER (MEDIA) CON ARIMA (2, 1, 1)(0, 1, 0, 12) con constante MUTEANDO LOS DATOS DE PANDEMIA</t>
  </si>
  <si>
    <t>PREDICCIÓN UPPER (OPTIMISTA) CON ARIMA (2, 1, 1)(0, 1, 0, 12) con constante MUTEANDO LOS DATOS DE PANDEMIA</t>
  </si>
  <si>
    <t>receptivo_total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</si>
</sst>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0000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2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7"/>
        <bgColor theme="4" tint="0.59999389629810485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3" fontId="0" fillId="0" borderId="0" xfId="0" applyNumberFormat="1"/>
    <xf numFmtId="17" fontId="1" fillId="2" borderId="1" xfId="0" applyNumberFormat="1" applyFont="1" applyFill="1" applyBorder="1"/>
    <xf numFmtId="0" fontId="1" fillId="2" borderId="2" xfId="0" applyFont="1" applyFill="1" applyBorder="1"/>
    <xf numFmtId="17" fontId="1" fillId="3" borderId="1" xfId="0" applyNumberFormat="1" applyFont="1" applyFill="1" applyBorder="1"/>
    <xf numFmtId="0" fontId="1" fillId="3" borderId="2" xfId="0" applyFont="1" applyFill="1" applyBorder="1"/>
    <xf numFmtId="1" fontId="1" fillId="2" borderId="3" xfId="0" applyNumberFormat="1" applyFont="1" applyFill="1" applyBorder="1"/>
    <xf numFmtId="1" fontId="1" fillId="3" borderId="3" xfId="0" applyNumberFormat="1" applyFont="1" applyFill="1" applyBorder="1"/>
    <xf numFmtId="1" fontId="0" fillId="0" borderId="0" xfId="0" applyNumberFormat="1"/>
    <xf numFmtId="1" fontId="0" fillId="7" borderId="0" xfId="0" applyNumberFormat="1" applyFill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0" fontId="0" fillId="0" borderId="0" xfId="1" applyNumberFormat="1" applyFont="1"/>
    <xf numFmtId="10" fontId="3" fillId="0" borderId="0" xfId="1" applyNumberFormat="1" applyFont="1"/>
    <xf numFmtId="10" fontId="0" fillId="7" borderId="0" xfId="1" applyNumberFormat="1" applyFont="1" applyFill="1"/>
    <xf numFmtId="10" fontId="1" fillId="2" borderId="0" xfId="1" applyNumberFormat="1" applyFont="1" applyFill="1" applyBorder="1"/>
    <xf numFmtId="10" fontId="1" fillId="3" borderId="0" xfId="1" applyNumberFormat="1" applyFont="1" applyFill="1" applyBorder="1"/>
    <xf numFmtId="10" fontId="0" fillId="8" borderId="0" xfId="1" applyNumberFormat="1" applyFont="1" applyFill="1"/>
    <xf numFmtId="164" fontId="1" fillId="6" borderId="0" xfId="0" applyNumberFormat="1" applyFont="1" applyFill="1"/>
    <xf numFmtId="10" fontId="1" fillId="6" borderId="0" xfId="1" applyNumberFormat="1" applyFont="1" applyFill="1" applyBorder="1"/>
    <xf numFmtId="17" fontId="1" fillId="3" borderId="4" xfId="0" applyNumberFormat="1" applyFont="1" applyFill="1" applyBorder="1"/>
    <xf numFmtId="1" fontId="1" fillId="3" borderId="5" xfId="0" applyNumberFormat="1" applyFont="1" applyFill="1" applyBorder="1"/>
    <xf numFmtId="0" fontId="0" fillId="4" borderId="6" xfId="0" applyFill="1" applyBorder="1"/>
    <xf numFmtId="17" fontId="1" fillId="5" borderId="7" xfId="0" applyNumberFormat="1" applyFont="1" applyFill="1" applyBorder="1"/>
    <xf numFmtId="1" fontId="1" fillId="6" borderId="8" xfId="0" applyNumberFormat="1" applyFont="1" applyFill="1" applyBorder="1"/>
    <xf numFmtId="0" fontId="0" fillId="0" borderId="10" xfId="0" applyBorder="1"/>
    <xf numFmtId="164" fontId="1" fillId="2" borderId="11" xfId="0" applyNumberFormat="1" applyFont="1" applyFill="1" applyBorder="1"/>
    <xf numFmtId="1" fontId="0" fillId="4" borderId="0" xfId="0" applyNumberFormat="1" applyFill="1"/>
    <xf numFmtId="0" fontId="0" fillId="0" borderId="12" xfId="0" applyBorder="1"/>
    <xf numFmtId="1" fontId="0" fillId="10" borderId="11" xfId="0" applyNumberFormat="1" applyFill="1" applyBorder="1"/>
    <xf numFmtId="1" fontId="0" fillId="10" borderId="0" xfId="0" applyNumberFormat="1" applyFill="1"/>
    <xf numFmtId="1" fontId="0" fillId="10" borderId="13" xfId="0" applyNumberFormat="1" applyFill="1" applyBorder="1"/>
    <xf numFmtId="1" fontId="0" fillId="10" borderId="14" xfId="0" applyNumberFormat="1" applyFill="1" applyBorder="1"/>
    <xf numFmtId="9" fontId="0" fillId="10" borderId="11" xfId="1" applyFont="1" applyFill="1" applyBorder="1"/>
    <xf numFmtId="9" fontId="0" fillId="8" borderId="10" xfId="1" applyFont="1" applyFill="1" applyBorder="1"/>
    <xf numFmtId="9" fontId="0" fillId="10" borderId="10" xfId="1" applyFont="1" applyFill="1" applyBorder="1"/>
    <xf numFmtId="9" fontId="0" fillId="10" borderId="12" xfId="1" applyFont="1" applyFill="1" applyBorder="1"/>
    <xf numFmtId="9" fontId="0" fillId="10" borderId="14" xfId="1" applyFont="1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1" fontId="0" fillId="0" borderId="13" xfId="0" applyNumberFormat="1" applyBorder="1"/>
    <xf numFmtId="1" fontId="0" fillId="0" borderId="12" xfId="0" applyNumberFormat="1" applyBorder="1"/>
    <xf numFmtId="10" fontId="0" fillId="0" borderId="14" xfId="1" applyNumberFormat="1" applyFont="1" applyBorder="1"/>
    <xf numFmtId="10" fontId="0" fillId="0" borderId="13" xfId="1" applyNumberFormat="1" applyFont="1" applyBorder="1"/>
    <xf numFmtId="0" fontId="5" fillId="0" borderId="0" xfId="2" applyFont="1"/>
    <xf numFmtId="0" fontId="4" fillId="0" borderId="0" xfId="2"/>
    <xf numFmtId="3" fontId="4" fillId="0" borderId="0" xfId="2" applyNumberFormat="1"/>
    <xf numFmtId="1" fontId="4" fillId="0" borderId="0" xfId="2" applyNumberFormat="1"/>
    <xf numFmtId="0" fontId="6" fillId="0" borderId="0" xfId="2" applyFont="1"/>
    <xf numFmtId="0" fontId="7" fillId="0" borderId="0" xfId="2" applyFont="1"/>
    <xf numFmtId="0" fontId="8" fillId="0" borderId="0" xfId="2" applyFont="1"/>
    <xf numFmtId="3" fontId="8" fillId="0" borderId="0" xfId="2" applyNumberFormat="1" applyFont="1"/>
    <xf numFmtId="164" fontId="4" fillId="0" borderId="0" xfId="2" applyNumberFormat="1"/>
    <xf numFmtId="17" fontId="4" fillId="11" borderId="19" xfId="2" applyNumberFormat="1" applyFill="1" applyBorder="1" applyAlignment="1">
      <alignment horizontal="right" wrapText="1"/>
    </xf>
    <xf numFmtId="165" fontId="7" fillId="0" borderId="0" xfId="2" applyNumberFormat="1" applyFont="1" applyAlignment="1">
      <alignment horizontal="center" wrapText="1"/>
    </xf>
    <xf numFmtId="164" fontId="7" fillId="0" borderId="0" xfId="2" applyNumberFormat="1" applyFont="1" applyAlignment="1">
      <alignment horizontal="center" wrapText="1"/>
    </xf>
    <xf numFmtId="164" fontId="8" fillId="0" borderId="0" xfId="2" applyNumberFormat="1" applyFont="1"/>
    <xf numFmtId="0" fontId="9" fillId="0" borderId="0" xfId="2" applyFont="1" applyAlignment="1">
      <alignment horizontal="center" vertical="top" wrapText="1"/>
    </xf>
    <xf numFmtId="0" fontId="7" fillId="0" borderId="0" xfId="2" applyFont="1" applyAlignment="1">
      <alignment horizontal="right" wrapText="1"/>
    </xf>
    <xf numFmtId="17" fontId="1" fillId="2" borderId="4" xfId="0" applyNumberFormat="1" applyFont="1" applyFill="1" applyBorder="1"/>
    <xf numFmtId="17" fontId="1" fillId="2" borderId="0" xfId="0" applyNumberFormat="1" applyFont="1" applyFill="1"/>
    <xf numFmtId="1" fontId="0" fillId="8" borderId="0" xfId="0" applyNumberFormat="1" applyFill="1"/>
    <xf numFmtId="0" fontId="0" fillId="8" borderId="0" xfId="0" applyFill="1"/>
    <xf numFmtId="1" fontId="1" fillId="3" borderId="0" xfId="0" applyNumberFormat="1" applyFont="1" applyFill="1"/>
    <xf numFmtId="1" fontId="1" fillId="6" borderId="15" xfId="0" applyNumberFormat="1" applyFont="1" applyFill="1" applyBorder="1"/>
    <xf numFmtId="1" fontId="1" fillId="2" borderId="1" xfId="0" applyNumberFormat="1" applyFont="1" applyFill="1" applyBorder="1"/>
    <xf numFmtId="1" fontId="1" fillId="3" borderId="1" xfId="0" applyNumberFormat="1" applyFont="1" applyFill="1" applyBorder="1"/>
    <xf numFmtId="1" fontId="1" fillId="3" borderId="4" xfId="0" applyNumberFormat="1" applyFont="1" applyFill="1" applyBorder="1"/>
    <xf numFmtId="1" fontId="1" fillId="5" borderId="20" xfId="0" applyNumberFormat="1" applyFont="1" applyFill="1" applyBorder="1"/>
    <xf numFmtId="17" fontId="0" fillId="0" borderId="0" xfId="0" applyNumberFormat="1"/>
    <xf numFmtId="9" fontId="0" fillId="0" borderId="0" xfId="1" applyFont="1"/>
    <xf numFmtId="0" fontId="11" fillId="0" borderId="0" xfId="0" applyFont="1"/>
    <xf numFmtId="164" fontId="1" fillId="1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" fontId="4" fillId="4" borderId="19" xfId="2" applyNumberFormat="1" applyFill="1" applyBorder="1" applyAlignment="1">
      <alignment horizontal="right" wrapText="1"/>
    </xf>
    <xf numFmtId="0" fontId="4" fillId="4" borderId="0" xfId="2" applyFill="1"/>
    <xf numFmtId="3" fontId="4" fillId="4" borderId="0" xfId="2" applyNumberFormat="1" applyFill="1"/>
    <xf numFmtId="0" fontId="0" fillId="4" borderId="0" xfId="0" applyFill="1"/>
    <xf numFmtId="1" fontId="0" fillId="0" borderId="15" xfId="0" applyNumberFormat="1" applyBorder="1"/>
    <xf numFmtId="0" fontId="0" fillId="8" borderId="6" xfId="0" applyFill="1" applyBorder="1"/>
    <xf numFmtId="1" fontId="1" fillId="13" borderId="3" xfId="0" applyNumberFormat="1" applyFont="1" applyFill="1" applyBorder="1"/>
    <xf numFmtId="164" fontId="0" fillId="0" borderId="0" xfId="0" applyNumberFormat="1"/>
    <xf numFmtId="166" fontId="0" fillId="0" borderId="0" xfId="3" applyNumberFormat="1" applyFont="1"/>
    <xf numFmtId="0" fontId="0" fillId="0" borderId="6" xfId="0" applyBorder="1"/>
    <xf numFmtId="9" fontId="0" fillId="8" borderId="6" xfId="1" applyFont="1" applyFill="1" applyBorder="1"/>
    <xf numFmtId="0" fontId="0" fillId="0" borderId="13" xfId="0" applyBorder="1"/>
    <xf numFmtId="9" fontId="0" fillId="10" borderId="13" xfId="1" applyFont="1" applyFill="1" applyBorder="1"/>
    <xf numFmtId="9" fontId="0" fillId="8" borderId="15" xfId="1" applyFont="1" applyFill="1" applyBorder="1"/>
    <xf numFmtId="9" fontId="0" fillId="8" borderId="0" xfId="1" applyFont="1" applyFill="1" applyBorder="1"/>
    <xf numFmtId="9" fontId="0" fillId="8" borderId="12" xfId="1" applyFont="1" applyFill="1" applyBorder="1"/>
    <xf numFmtId="9" fontId="0" fillId="8" borderId="13" xfId="1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5" xfId="0" applyNumberFormat="1" applyFill="1" applyBorder="1"/>
    <xf numFmtId="1" fontId="0" fillId="0" borderId="9" xfId="0" applyNumberFormat="1" applyFill="1" applyBorder="1"/>
    <xf numFmtId="9" fontId="0" fillId="0" borderId="9" xfId="1" applyFont="1" applyFill="1" applyBorder="1"/>
    <xf numFmtId="1" fontId="0" fillId="0" borderId="0" xfId="0" applyNumberFormat="1" applyFill="1"/>
  </cellXfs>
  <cellStyles count="4">
    <cellStyle name="Millares" xfId="3" builtinId="3"/>
    <cellStyle name="Normal" xfId="0" builtinId="0"/>
    <cellStyle name="Normal 2" xfId="2" xr:uid="{00000000-0005-0000-0000-000002000000}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1"/>
          <c:order val="0"/>
          <c:tx>
            <c:strRef>
              <c:f>datos_f!$C$1</c:f>
              <c:strCache>
                <c:ptCount val="1"/>
                <c:pt idx="0">
                  <c:v>receptivo</c:v>
                </c:pt>
              </c:strCache>
            </c:strRef>
          </c:tx>
          <c:marker>
            <c:symbol val="none"/>
          </c:marker>
          <c:cat>
            <c:numRef>
              <c:f>datos_f!$B$2:$B$114</c:f>
              <c:numCache>
                <c:formatCode>mmm\-yy</c:formatCode>
                <c:ptCount val="1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  <c:pt idx="87">
                  <c:v>46113</c:v>
                </c:pt>
                <c:pt idx="88">
                  <c:v>46143</c:v>
                </c:pt>
                <c:pt idx="89">
                  <c:v>46174</c:v>
                </c:pt>
                <c:pt idx="90">
                  <c:v>46204</c:v>
                </c:pt>
                <c:pt idx="91">
                  <c:v>46235</c:v>
                </c:pt>
                <c:pt idx="92">
                  <c:v>46266</c:v>
                </c:pt>
                <c:pt idx="93">
                  <c:v>46296</c:v>
                </c:pt>
                <c:pt idx="94">
                  <c:v>46327</c:v>
                </c:pt>
                <c:pt idx="95">
                  <c:v>46357</c:v>
                </c:pt>
                <c:pt idx="96">
                  <c:v>46388</c:v>
                </c:pt>
                <c:pt idx="97">
                  <c:v>46419</c:v>
                </c:pt>
                <c:pt idx="98">
                  <c:v>46447</c:v>
                </c:pt>
                <c:pt idx="99">
                  <c:v>46478</c:v>
                </c:pt>
                <c:pt idx="100">
                  <c:v>46508</c:v>
                </c:pt>
                <c:pt idx="101">
                  <c:v>46539</c:v>
                </c:pt>
                <c:pt idx="102">
                  <c:v>46569</c:v>
                </c:pt>
                <c:pt idx="103">
                  <c:v>46600</c:v>
                </c:pt>
                <c:pt idx="104">
                  <c:v>46631</c:v>
                </c:pt>
                <c:pt idx="105">
                  <c:v>46661</c:v>
                </c:pt>
                <c:pt idx="106">
                  <c:v>46692</c:v>
                </c:pt>
                <c:pt idx="107">
                  <c:v>46722</c:v>
                </c:pt>
                <c:pt idx="108">
                  <c:v>46753</c:v>
                </c:pt>
                <c:pt idx="109">
                  <c:v>46784</c:v>
                </c:pt>
                <c:pt idx="110">
                  <c:v>46813</c:v>
                </c:pt>
                <c:pt idx="111">
                  <c:v>46844</c:v>
                </c:pt>
                <c:pt idx="112">
                  <c:v>46874</c:v>
                </c:pt>
              </c:numCache>
            </c:numRef>
          </c:cat>
          <c:val>
            <c:numRef>
              <c:f>datos_f!$C$2:$C$114</c:f>
              <c:numCache>
                <c:formatCode>0</c:formatCode>
                <c:ptCount val="113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239235</c:v>
                </c:pt>
                <c:pt idx="49">
                  <c:v>205935</c:v>
                </c:pt>
                <c:pt idx="50">
                  <c:v>221206</c:v>
                </c:pt>
                <c:pt idx="51">
                  <c:v>222626</c:v>
                </c:pt>
                <c:pt idx="52">
                  <c:v>196288</c:v>
                </c:pt>
                <c:pt idx="53">
                  <c:v>199427</c:v>
                </c:pt>
                <c:pt idx="54">
                  <c:v>263563</c:v>
                </c:pt>
                <c:pt idx="55">
                  <c:v>236928</c:v>
                </c:pt>
                <c:pt idx="56">
                  <c:v>239336</c:v>
                </c:pt>
                <c:pt idx="57">
                  <c:v>262043</c:v>
                </c:pt>
                <c:pt idx="58">
                  <c:v>311342</c:v>
                </c:pt>
                <c:pt idx="59">
                  <c:v>274711</c:v>
                </c:pt>
                <c:pt idx="60">
                  <c:v>327427</c:v>
                </c:pt>
                <c:pt idx="61">
                  <c:v>256687</c:v>
                </c:pt>
                <c:pt idx="62">
                  <c:v>278366</c:v>
                </c:pt>
                <c:pt idx="63">
                  <c:v>224410</c:v>
                </c:pt>
                <c:pt idx="64">
                  <c:v>182803</c:v>
                </c:pt>
                <c:pt idx="65">
                  <c:v>169847</c:v>
                </c:pt>
                <c:pt idx="66">
                  <c:v>232026</c:v>
                </c:pt>
                <c:pt idx="67">
                  <c:v>222066</c:v>
                </c:pt>
                <c:pt idx="68">
                  <c:v>211287</c:v>
                </c:pt>
                <c:pt idx="69">
                  <c:v>249185.90100000001</c:v>
                </c:pt>
                <c:pt idx="70">
                  <c:v>249849.18530000001</c:v>
                </c:pt>
                <c:pt idx="71">
                  <c:v>250512.46960000001</c:v>
                </c:pt>
                <c:pt idx="72">
                  <c:v>251175.75390000001</c:v>
                </c:pt>
                <c:pt idx="73">
                  <c:v>251839.03820000001</c:v>
                </c:pt>
                <c:pt idx="74">
                  <c:v>252502.32250000001</c:v>
                </c:pt>
                <c:pt idx="75">
                  <c:v>253165.60680000001</c:v>
                </c:pt>
                <c:pt idx="76">
                  <c:v>253828.89110000001</c:v>
                </c:pt>
                <c:pt idx="77">
                  <c:v>254492.17540000001</c:v>
                </c:pt>
                <c:pt idx="78">
                  <c:v>255155.45970000001</c:v>
                </c:pt>
                <c:pt idx="79">
                  <c:v>255818.74400000001</c:v>
                </c:pt>
                <c:pt idx="80">
                  <c:v>256482.02830000001</c:v>
                </c:pt>
                <c:pt idx="81">
                  <c:v>257145.3126</c:v>
                </c:pt>
                <c:pt idx="82">
                  <c:v>257808.5969</c:v>
                </c:pt>
                <c:pt idx="83">
                  <c:v>258471.8812</c:v>
                </c:pt>
                <c:pt idx="84">
                  <c:v>259135.1655</c:v>
                </c:pt>
                <c:pt idx="85">
                  <c:v>259798.4498</c:v>
                </c:pt>
                <c:pt idx="86">
                  <c:v>260461.7341</c:v>
                </c:pt>
                <c:pt idx="87">
                  <c:v>261125.0184</c:v>
                </c:pt>
                <c:pt idx="88">
                  <c:v>261788.3027</c:v>
                </c:pt>
                <c:pt idx="89">
                  <c:v>262451.587</c:v>
                </c:pt>
                <c:pt idx="90">
                  <c:v>263114.8713</c:v>
                </c:pt>
                <c:pt idx="91">
                  <c:v>263778.1556</c:v>
                </c:pt>
                <c:pt idx="92">
                  <c:v>264441.4399</c:v>
                </c:pt>
                <c:pt idx="93">
                  <c:v>265104.7242</c:v>
                </c:pt>
                <c:pt idx="94">
                  <c:v>265768.0085</c:v>
                </c:pt>
                <c:pt idx="95">
                  <c:v>266431.2928</c:v>
                </c:pt>
                <c:pt idx="96">
                  <c:v>267094.57709999999</c:v>
                </c:pt>
                <c:pt idx="97">
                  <c:v>267757.86139999999</c:v>
                </c:pt>
                <c:pt idx="98">
                  <c:v>268421.14569999999</c:v>
                </c:pt>
                <c:pt idx="99">
                  <c:v>269084.43</c:v>
                </c:pt>
                <c:pt idx="100">
                  <c:v>269747.71429999999</c:v>
                </c:pt>
                <c:pt idx="101">
                  <c:v>270410.99859999999</c:v>
                </c:pt>
                <c:pt idx="102">
                  <c:v>271074.28289999999</c:v>
                </c:pt>
                <c:pt idx="103">
                  <c:v>271737.56719999999</c:v>
                </c:pt>
                <c:pt idx="104">
                  <c:v>272400.85149999999</c:v>
                </c:pt>
                <c:pt idx="105">
                  <c:v>273064.13579999999</c:v>
                </c:pt>
                <c:pt idx="106">
                  <c:v>273727.42009999999</c:v>
                </c:pt>
                <c:pt idx="107">
                  <c:v>274390.70439999999</c:v>
                </c:pt>
                <c:pt idx="108">
                  <c:v>275053.98869999999</c:v>
                </c:pt>
                <c:pt idx="109">
                  <c:v>275717.27299999999</c:v>
                </c:pt>
                <c:pt idx="110">
                  <c:v>276380.55729999999</c:v>
                </c:pt>
                <c:pt idx="111">
                  <c:v>277043.84159999999</c:v>
                </c:pt>
                <c:pt idx="112">
                  <c:v>277707.12589999998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A-4E9F-ABF1-D9704D04D850}"/>
            </c:ext>
          </c:extLst>
        </c:ser>
        <c:ser>
          <c:idx val="0"/>
          <c:order val="1"/>
          <c:tx>
            <c:strRef>
              <c:f>datos_f!$F$1</c:f>
              <c:strCache>
                <c:ptCount val="1"/>
                <c:pt idx="0">
                  <c:v>Previsión</c:v>
                </c:pt>
              </c:strCache>
            </c:strRef>
          </c:tx>
          <c:marker>
            <c:symbol val="none"/>
          </c:marker>
          <c:cat>
            <c:numRef>
              <c:f>datos_f!$B$2:$B$114</c:f>
              <c:numCache>
                <c:formatCode>mmm\-yy</c:formatCode>
                <c:ptCount val="1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  <c:pt idx="87">
                  <c:v>46113</c:v>
                </c:pt>
                <c:pt idx="88">
                  <c:v>46143</c:v>
                </c:pt>
                <c:pt idx="89">
                  <c:v>46174</c:v>
                </c:pt>
                <c:pt idx="90">
                  <c:v>46204</c:v>
                </c:pt>
                <c:pt idx="91">
                  <c:v>46235</c:v>
                </c:pt>
                <c:pt idx="92">
                  <c:v>46266</c:v>
                </c:pt>
                <c:pt idx="93">
                  <c:v>46296</c:v>
                </c:pt>
                <c:pt idx="94">
                  <c:v>46327</c:v>
                </c:pt>
                <c:pt idx="95">
                  <c:v>46357</c:v>
                </c:pt>
                <c:pt idx="96">
                  <c:v>46388</c:v>
                </c:pt>
                <c:pt idx="97">
                  <c:v>46419</c:v>
                </c:pt>
                <c:pt idx="98">
                  <c:v>46447</c:v>
                </c:pt>
                <c:pt idx="99">
                  <c:v>46478</c:v>
                </c:pt>
                <c:pt idx="100">
                  <c:v>46508</c:v>
                </c:pt>
                <c:pt idx="101">
                  <c:v>46539</c:v>
                </c:pt>
                <c:pt idx="102">
                  <c:v>46569</c:v>
                </c:pt>
                <c:pt idx="103">
                  <c:v>46600</c:v>
                </c:pt>
                <c:pt idx="104">
                  <c:v>46631</c:v>
                </c:pt>
                <c:pt idx="105">
                  <c:v>46661</c:v>
                </c:pt>
                <c:pt idx="106">
                  <c:v>46692</c:v>
                </c:pt>
                <c:pt idx="107">
                  <c:v>46722</c:v>
                </c:pt>
                <c:pt idx="108">
                  <c:v>46753</c:v>
                </c:pt>
                <c:pt idx="109">
                  <c:v>46784</c:v>
                </c:pt>
                <c:pt idx="110">
                  <c:v>46813</c:v>
                </c:pt>
                <c:pt idx="111">
                  <c:v>46844</c:v>
                </c:pt>
                <c:pt idx="112">
                  <c:v>46874</c:v>
                </c:pt>
              </c:numCache>
            </c:numRef>
          </c:cat>
          <c:val>
            <c:numRef>
              <c:f>datos_f!$F$2:$F$116</c:f>
              <c:numCache>
                <c:formatCode>0.000</c:formatCode>
                <c:ptCount val="115"/>
                <c:pt idx="68">
                  <c:v>199087.54222256536</c:v>
                </c:pt>
                <c:pt idx="69">
                  <c:v>245770.85053881461</c:v>
                </c:pt>
                <c:pt idx="70">
                  <c:v>282869.53634906886</c:v>
                </c:pt>
                <c:pt idx="71">
                  <c:v>301000.19897453673</c:v>
                </c:pt>
                <c:pt idx="72">
                  <c:v>304961.50378692598</c:v>
                </c:pt>
                <c:pt idx="73">
                  <c:v>247341.05010142759</c:v>
                </c:pt>
                <c:pt idx="74">
                  <c:v>263834.66467050655</c:v>
                </c:pt>
                <c:pt idx="75">
                  <c:v>240548.32160940566</c:v>
                </c:pt>
                <c:pt idx="76">
                  <c:v>209897.98146452286</c:v>
                </c:pt>
                <c:pt idx="77">
                  <c:v>198295.50270630608</c:v>
                </c:pt>
                <c:pt idx="78">
                  <c:v>257442.27411619134</c:v>
                </c:pt>
                <c:pt idx="79">
                  <c:v>238258.4849568583</c:v>
                </c:pt>
                <c:pt idx="80">
                  <c:v>241673.06383499908</c:v>
                </c:pt>
                <c:pt idx="81">
                  <c:v>253621.17975435278</c:v>
                </c:pt>
                <c:pt idx="82">
                  <c:v>291880.87279269181</c:v>
                </c:pt>
                <c:pt idx="83">
                  <c:v>310563.73279441259</c:v>
                </c:pt>
                <c:pt idx="84">
                  <c:v>314625.31127274514</c:v>
                </c:pt>
                <c:pt idx="85">
                  <c:v>255158.30209462345</c:v>
                </c:pt>
                <c:pt idx="86">
                  <c:v>272151.29585896042</c:v>
                </c:pt>
                <c:pt idx="87">
                  <c:v>248111.05149826841</c:v>
                </c:pt>
                <c:pt idx="88">
                  <c:v>216479.83438617125</c:v>
                </c:pt>
                <c:pt idx="89">
                  <c:v>204497.32609041475</c:v>
                </c:pt>
                <c:pt idx="90">
                  <c:v>265473.02143133804</c:v>
                </c:pt>
                <c:pt idx="91">
                  <c:v>245671.53577288467</c:v>
                </c:pt>
                <c:pt idx="92">
                  <c:v>249172.90856270015</c:v>
                </c:pt>
                <c:pt idx="93">
                  <c:v>261471.50896989097</c:v>
                </c:pt>
                <c:pt idx="94">
                  <c:v>300892.20923631475</c:v>
                </c:pt>
                <c:pt idx="95">
                  <c:v>320127.2666142885</c:v>
                </c:pt>
                <c:pt idx="96">
                  <c:v>324289.11875856435</c:v>
                </c:pt>
                <c:pt idx="97">
                  <c:v>262975.55408781936</c:v>
                </c:pt>
                <c:pt idx="98">
                  <c:v>280467.9270474143</c:v>
                </c:pt>
                <c:pt idx="99">
                  <c:v>255673.78138713114</c:v>
                </c:pt>
                <c:pt idx="100">
                  <c:v>223061.68730781964</c:v>
                </c:pt>
                <c:pt idx="101">
                  <c:v>210699.14947452341</c:v>
                </c:pt>
                <c:pt idx="102">
                  <c:v>273503.76874648471</c:v>
                </c:pt>
                <c:pt idx="103">
                  <c:v>253084.58658891104</c:v>
                </c:pt>
                <c:pt idx="104">
                  <c:v>256672.75329040122</c:v>
                </c:pt>
                <c:pt idx="105">
                  <c:v>269321.83818542917</c:v>
                </c:pt>
                <c:pt idx="106">
                  <c:v>309903.54567993776</c:v>
                </c:pt>
                <c:pt idx="107">
                  <c:v>329690.80043416441</c:v>
                </c:pt>
                <c:pt idx="108">
                  <c:v>333952.92624438356</c:v>
                </c:pt>
                <c:pt idx="109">
                  <c:v>270792.80608101521</c:v>
                </c:pt>
                <c:pt idx="110">
                  <c:v>288784.55823586817</c:v>
                </c:pt>
                <c:pt idx="111">
                  <c:v>263236.51127599389</c:v>
                </c:pt>
                <c:pt idx="112">
                  <c:v>229643.54022946805</c:v>
                </c:pt>
                <c:pt idx="113">
                  <c:v>216900.97285863207</c:v>
                </c:pt>
                <c:pt idx="114">
                  <c:v>281534.51606163138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A-4E9F-ABF1-D9704D04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1904"/>
        <c:axId val="162173696"/>
      </c:lineChart>
      <c:dateAx>
        <c:axId val="16217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73696"/>
        <c:crosses val="autoZero"/>
        <c:auto val="1"/>
        <c:lblOffset val="100"/>
        <c:baseTimeUnit val="months"/>
      </c:dateAx>
      <c:valAx>
        <c:axId val="162173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719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89</xdr:row>
      <xdr:rowOff>160020</xdr:rowOff>
    </xdr:from>
    <xdr:to>
      <xdr:col>23</xdr:col>
      <xdr:colOff>426720</xdr:colOff>
      <xdr:row>106</xdr:row>
      <xdr:rowOff>60064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EDC38-D2F9-47B4-8F44-7816E7AFE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8964</xdr:colOff>
      <xdr:row>5</xdr:row>
      <xdr:rowOff>53788</xdr:rowOff>
    </xdr:from>
    <xdr:to>
      <xdr:col>26</xdr:col>
      <xdr:colOff>534439</xdr:colOff>
      <xdr:row>17</xdr:row>
      <xdr:rowOff>105459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787100-B5CB-4B37-A3CA-E0DCD24EF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4329" y="950259"/>
          <a:ext cx="3681051" cy="22032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17929</xdr:colOff>
      <xdr:row>19</xdr:row>
      <xdr:rowOff>80683</xdr:rowOff>
    </xdr:from>
    <xdr:to>
      <xdr:col>26</xdr:col>
      <xdr:colOff>543404</xdr:colOff>
      <xdr:row>31</xdr:row>
      <xdr:rowOff>132353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3D10FF-A222-4831-BBAE-680024FD7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53294" y="3487271"/>
          <a:ext cx="3681051" cy="220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H1:T16" totalsRowShown="0">
  <autoFilter ref="H1:T16" xr:uid="{00000000-0009-0000-0100-000001000000}"/>
  <tableColumns count="13">
    <tableColumn id="1" xr3:uid="{00000000-0010-0000-0000-000001000000}" name="Mes" dataDxfId="3"/>
    <tableColumn id="2" xr3:uid="{00000000-0010-0000-0000-000002000000}" name="Con datos promediados sin desestacionalizar entre ene-2020 y dic-2022"/>
    <tableColumn id="11" xr3:uid="{00000000-0010-0000-0000-00000B000000}" name="lower predecidos"/>
    <tableColumn id="6" xr3:uid="{00000000-0010-0000-0000-000006000000}" name="upper predecidos"/>
    <tableColumn id="4" xr3:uid="{00000000-0010-0000-0000-000004000000}" name="Acumulado interanual"/>
    <tableColumn id="7" xr3:uid="{00000000-0010-0000-0000-000007000000}" name="Variación interanual"/>
    <tableColumn id="8" xr3:uid="{00000000-0010-0000-0000-000008000000}" name="Variación intermensual" dataDxfId="2">
      <calculatedColumnFormula>(I2-I1)/I1</calculatedColumnFormula>
    </tableColumn>
    <tableColumn id="3" xr3:uid="{00000000-0010-0000-0000-000003000000}" name="Con datos promediados desestacionalizados entre ene-2020 y dic-2022"/>
    <tableColumn id="13" xr3:uid="{00000000-0010-0000-0000-00000D000000}" name="lower_predecidos_d_x0009_"/>
    <tableColumn id="12" xr3:uid="{00000000-0010-0000-0000-00000C000000}" name="upper_predecidos_d"/>
    <tableColumn id="5" xr3:uid="{00000000-0010-0000-0000-000005000000}" name="Acumulado interanual2"/>
    <tableColumn id="9" xr3:uid="{00000000-0010-0000-0000-000009000000}" name="Variación interanual2" dataDxfId="1" dataCellStyle="Porcentaje"/>
    <tableColumn id="10" xr3:uid="{00000000-0010-0000-0000-00000A000000}" name="Variación intermensual3" dataDxfId="0" dataCellStyle="Porcentaje">
      <calculatedColumnFormula>(O2-O1)/O1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workbookViewId="0">
      <selection activeCell="B86" sqref="B86:B106"/>
    </sheetView>
  </sheetViews>
  <sheetFormatPr baseColWidth="10" defaultRowHeight="15" x14ac:dyDescent="0.25"/>
  <cols>
    <col min="2" max="2" width="12.42578125" bestFit="1" customWidth="1"/>
  </cols>
  <sheetData>
    <row r="1" spans="1:3" ht="14.45" x14ac:dyDescent="0.3">
      <c r="A1" t="s">
        <v>5</v>
      </c>
      <c r="B1" t="s">
        <v>74</v>
      </c>
      <c r="C1" t="s">
        <v>61</v>
      </c>
    </row>
    <row r="2" spans="1:3" ht="14.45" x14ac:dyDescent="0.3">
      <c r="A2" s="3">
        <v>42370</v>
      </c>
      <c r="B2" s="7">
        <v>248684</v>
      </c>
      <c r="C2">
        <v>248684</v>
      </c>
    </row>
    <row r="3" spans="1:3" ht="14.45" x14ac:dyDescent="0.3">
      <c r="A3" s="5">
        <v>42401</v>
      </c>
      <c r="B3" s="8">
        <v>211731</v>
      </c>
      <c r="C3">
        <v>211731</v>
      </c>
    </row>
    <row r="4" spans="1:3" ht="14.45" x14ac:dyDescent="0.3">
      <c r="A4" s="3">
        <v>42430</v>
      </c>
      <c r="B4" s="7">
        <v>210862</v>
      </c>
      <c r="C4">
        <v>210862</v>
      </c>
    </row>
    <row r="5" spans="1:3" ht="14.45" x14ac:dyDescent="0.3">
      <c r="A5" s="5">
        <v>42461</v>
      </c>
      <c r="B5" s="8">
        <v>182419</v>
      </c>
      <c r="C5">
        <v>182419</v>
      </c>
    </row>
    <row r="6" spans="1:3" ht="14.45" x14ac:dyDescent="0.3">
      <c r="A6" s="3">
        <v>42491</v>
      </c>
      <c r="B6" s="7">
        <v>176403</v>
      </c>
      <c r="C6">
        <v>176403</v>
      </c>
    </row>
    <row r="7" spans="1:3" ht="14.45" x14ac:dyDescent="0.3">
      <c r="A7" s="5">
        <v>42522</v>
      </c>
      <c r="B7" s="8">
        <v>160586</v>
      </c>
      <c r="C7">
        <v>160586</v>
      </c>
    </row>
    <row r="8" spans="1:3" ht="14.45" x14ac:dyDescent="0.3">
      <c r="A8" s="3">
        <v>42552</v>
      </c>
      <c r="B8" s="7">
        <v>205385</v>
      </c>
      <c r="C8">
        <v>205385</v>
      </c>
    </row>
    <row r="9" spans="1:3" ht="14.45" x14ac:dyDescent="0.3">
      <c r="A9" s="5">
        <v>42583</v>
      </c>
      <c r="B9" s="8">
        <v>188354</v>
      </c>
      <c r="C9">
        <v>188354</v>
      </c>
    </row>
    <row r="10" spans="1:3" ht="14.45" x14ac:dyDescent="0.3">
      <c r="A10" s="3">
        <v>42614</v>
      </c>
      <c r="B10" s="7">
        <v>187990</v>
      </c>
      <c r="C10">
        <v>187990</v>
      </c>
    </row>
    <row r="11" spans="1:3" ht="14.45" x14ac:dyDescent="0.3">
      <c r="A11" s="5">
        <v>42644</v>
      </c>
      <c r="B11" s="8">
        <v>204246</v>
      </c>
      <c r="C11">
        <v>204246</v>
      </c>
    </row>
    <row r="12" spans="1:3" ht="14.45" x14ac:dyDescent="0.3">
      <c r="A12" s="3">
        <v>42675</v>
      </c>
      <c r="B12" s="7">
        <v>230713</v>
      </c>
      <c r="C12">
        <v>230713</v>
      </c>
    </row>
    <row r="13" spans="1:3" ht="14.45" x14ac:dyDescent="0.3">
      <c r="A13" s="5">
        <v>42705</v>
      </c>
      <c r="B13" s="8">
        <v>242419</v>
      </c>
      <c r="C13">
        <v>242419</v>
      </c>
    </row>
    <row r="14" spans="1:3" ht="14.45" x14ac:dyDescent="0.3">
      <c r="A14" s="3">
        <v>42736</v>
      </c>
      <c r="B14" s="7">
        <v>246675</v>
      </c>
      <c r="C14">
        <v>246675</v>
      </c>
    </row>
    <row r="15" spans="1:3" ht="14.45" x14ac:dyDescent="0.3">
      <c r="A15" s="5">
        <v>42767</v>
      </c>
      <c r="B15" s="8">
        <v>208332</v>
      </c>
      <c r="C15">
        <v>208332</v>
      </c>
    </row>
    <row r="16" spans="1:3" ht="14.45" x14ac:dyDescent="0.3">
      <c r="A16" s="3">
        <v>42795</v>
      </c>
      <c r="B16" s="7">
        <v>215957</v>
      </c>
      <c r="C16">
        <v>215957</v>
      </c>
    </row>
    <row r="17" spans="1:3" ht="14.45" x14ac:dyDescent="0.3">
      <c r="A17" s="5">
        <v>42826</v>
      </c>
      <c r="B17" s="8">
        <v>200426</v>
      </c>
      <c r="C17">
        <v>200426</v>
      </c>
    </row>
    <row r="18" spans="1:3" ht="14.45" x14ac:dyDescent="0.3">
      <c r="A18" s="3">
        <v>42856</v>
      </c>
      <c r="B18" s="7">
        <v>179443</v>
      </c>
      <c r="C18">
        <v>179443</v>
      </c>
    </row>
    <row r="19" spans="1:3" ht="14.45" x14ac:dyDescent="0.3">
      <c r="A19" s="5">
        <v>42887</v>
      </c>
      <c r="B19" s="8">
        <v>167766</v>
      </c>
      <c r="C19">
        <v>167766</v>
      </c>
    </row>
    <row r="20" spans="1:3" ht="14.45" x14ac:dyDescent="0.3">
      <c r="A20" s="3">
        <v>42917</v>
      </c>
      <c r="B20" s="7">
        <v>211456</v>
      </c>
      <c r="C20">
        <v>211456</v>
      </c>
    </row>
    <row r="21" spans="1:3" ht="14.45" x14ac:dyDescent="0.3">
      <c r="A21" s="5">
        <v>42948</v>
      </c>
      <c r="B21" s="8">
        <v>193354</v>
      </c>
      <c r="C21">
        <v>193354</v>
      </c>
    </row>
    <row r="22" spans="1:3" ht="14.45" x14ac:dyDescent="0.3">
      <c r="A22" s="3">
        <v>42979</v>
      </c>
      <c r="B22" s="7">
        <v>199160</v>
      </c>
      <c r="C22">
        <v>199160</v>
      </c>
    </row>
    <row r="23" spans="1:3" ht="14.45" x14ac:dyDescent="0.3">
      <c r="A23" s="5">
        <v>43009</v>
      </c>
      <c r="B23" s="8">
        <v>224240</v>
      </c>
      <c r="C23">
        <v>224240</v>
      </c>
    </row>
    <row r="24" spans="1:3" ht="14.45" x14ac:dyDescent="0.3">
      <c r="A24" s="3">
        <v>43040</v>
      </c>
      <c r="B24" s="7">
        <v>243719</v>
      </c>
      <c r="C24">
        <v>243719</v>
      </c>
    </row>
    <row r="25" spans="1:3" ht="14.45" x14ac:dyDescent="0.3">
      <c r="A25" s="5">
        <v>43070</v>
      </c>
      <c r="B25" s="8">
        <v>255410</v>
      </c>
      <c r="C25">
        <v>255410</v>
      </c>
    </row>
    <row r="26" spans="1:3" ht="14.45" x14ac:dyDescent="0.3">
      <c r="A26" s="3">
        <v>43101</v>
      </c>
      <c r="B26" s="7">
        <v>275610</v>
      </c>
      <c r="C26">
        <v>275610</v>
      </c>
    </row>
    <row r="27" spans="1:3" ht="14.45" x14ac:dyDescent="0.3">
      <c r="A27" s="5">
        <v>43132</v>
      </c>
      <c r="B27" s="8">
        <v>214691</v>
      </c>
      <c r="C27">
        <v>214691</v>
      </c>
    </row>
    <row r="28" spans="1:3" ht="14.45" x14ac:dyDescent="0.3">
      <c r="A28" s="3">
        <v>43160</v>
      </c>
      <c r="B28" s="7">
        <v>220918</v>
      </c>
      <c r="C28">
        <v>220918</v>
      </c>
    </row>
    <row r="29" spans="1:3" ht="14.45" x14ac:dyDescent="0.3">
      <c r="A29" s="5">
        <v>43191</v>
      </c>
      <c r="B29" s="8">
        <v>202846</v>
      </c>
      <c r="C29">
        <v>202846</v>
      </c>
    </row>
    <row r="30" spans="1:3" ht="14.45" x14ac:dyDescent="0.3">
      <c r="A30" s="3">
        <v>43221</v>
      </c>
      <c r="B30" s="7">
        <v>184649</v>
      </c>
      <c r="C30">
        <v>184649</v>
      </c>
    </row>
    <row r="31" spans="1:3" ht="14.45" x14ac:dyDescent="0.3">
      <c r="A31" s="5">
        <v>43252</v>
      </c>
      <c r="B31" s="8">
        <v>167422</v>
      </c>
      <c r="C31">
        <v>167422</v>
      </c>
    </row>
    <row r="32" spans="1:3" ht="14.45" x14ac:dyDescent="0.3">
      <c r="A32" s="3">
        <v>43282</v>
      </c>
      <c r="B32" s="7">
        <v>215459</v>
      </c>
      <c r="C32">
        <v>215459</v>
      </c>
    </row>
    <row r="33" spans="1:3" ht="14.45" x14ac:dyDescent="0.3">
      <c r="A33" s="5">
        <v>43313</v>
      </c>
      <c r="B33" s="8">
        <v>203628</v>
      </c>
      <c r="C33">
        <v>203628</v>
      </c>
    </row>
    <row r="34" spans="1:3" ht="14.45" x14ac:dyDescent="0.3">
      <c r="A34" s="3">
        <v>43344</v>
      </c>
      <c r="B34" s="7">
        <v>216132</v>
      </c>
      <c r="C34">
        <v>216132</v>
      </c>
    </row>
    <row r="35" spans="1:3" ht="14.45" x14ac:dyDescent="0.3">
      <c r="A35" s="5">
        <v>43374</v>
      </c>
      <c r="B35" s="8">
        <v>227543</v>
      </c>
      <c r="C35">
        <v>227543</v>
      </c>
    </row>
    <row r="36" spans="1:3" ht="14.45" x14ac:dyDescent="0.3">
      <c r="A36" s="3">
        <v>43405</v>
      </c>
      <c r="B36" s="7">
        <v>261261</v>
      </c>
      <c r="C36">
        <v>261261</v>
      </c>
    </row>
    <row r="37" spans="1:3" ht="14.45" x14ac:dyDescent="0.3">
      <c r="A37" s="5">
        <v>43435</v>
      </c>
      <c r="B37" s="8">
        <v>293385</v>
      </c>
      <c r="C37">
        <v>293385</v>
      </c>
    </row>
    <row r="38" spans="1:3" ht="14.45" x14ac:dyDescent="0.3">
      <c r="A38" s="3">
        <v>43466</v>
      </c>
      <c r="B38" s="7">
        <v>321304</v>
      </c>
      <c r="C38">
        <v>321304</v>
      </c>
    </row>
    <row r="39" spans="1:3" ht="14.45" x14ac:dyDescent="0.3">
      <c r="A39" s="5">
        <v>43497</v>
      </c>
      <c r="B39" s="8">
        <v>237633</v>
      </c>
      <c r="C39">
        <v>237633</v>
      </c>
    </row>
    <row r="40" spans="1:3" ht="14.45" x14ac:dyDescent="0.3">
      <c r="A40" s="3">
        <v>43525</v>
      </c>
      <c r="B40" s="7">
        <v>261862</v>
      </c>
      <c r="C40">
        <v>261862</v>
      </c>
    </row>
    <row r="41" spans="1:3" x14ac:dyDescent="0.25">
      <c r="A41" s="5">
        <v>43556</v>
      </c>
      <c r="B41" s="8">
        <v>239694</v>
      </c>
      <c r="C41">
        <v>239694</v>
      </c>
    </row>
    <row r="42" spans="1:3" x14ac:dyDescent="0.25">
      <c r="A42" s="3">
        <v>43586</v>
      </c>
      <c r="B42" s="7">
        <v>209733</v>
      </c>
      <c r="C42">
        <v>209733</v>
      </c>
    </row>
    <row r="43" spans="1:3" x14ac:dyDescent="0.25">
      <c r="A43" s="5">
        <v>43617</v>
      </c>
      <c r="B43" s="8">
        <v>197587</v>
      </c>
      <c r="C43">
        <v>197587</v>
      </c>
    </row>
    <row r="44" spans="1:3" x14ac:dyDescent="0.25">
      <c r="A44" s="3">
        <v>43647</v>
      </c>
      <c r="B44" s="7">
        <v>244027</v>
      </c>
      <c r="C44">
        <v>244027</v>
      </c>
    </row>
    <row r="45" spans="1:3" x14ac:dyDescent="0.25">
      <c r="A45" s="5">
        <v>43678</v>
      </c>
      <c r="B45" s="8">
        <v>216649</v>
      </c>
      <c r="C45">
        <v>216649</v>
      </c>
    </row>
    <row r="46" spans="1:3" x14ac:dyDescent="0.25">
      <c r="A46" s="3">
        <v>43709</v>
      </c>
      <c r="B46" s="7">
        <v>225687</v>
      </c>
      <c r="C46">
        <v>225687</v>
      </c>
    </row>
    <row r="47" spans="1:3" x14ac:dyDescent="0.25">
      <c r="A47" s="5">
        <v>43739</v>
      </c>
      <c r="B47" s="8">
        <v>225655</v>
      </c>
      <c r="C47">
        <v>225655</v>
      </c>
    </row>
    <row r="48" spans="1:3" x14ac:dyDescent="0.25">
      <c r="A48" s="3">
        <v>43770</v>
      </c>
      <c r="B48" s="7">
        <v>247326</v>
      </c>
      <c r="C48">
        <v>247326</v>
      </c>
    </row>
    <row r="49" spans="1:3" x14ac:dyDescent="0.25">
      <c r="A49" s="22">
        <v>43800</v>
      </c>
      <c r="B49" s="23">
        <v>306382</v>
      </c>
      <c r="C49">
        <v>306382</v>
      </c>
    </row>
    <row r="50" spans="1:3" x14ac:dyDescent="0.25">
      <c r="A50" s="5">
        <v>43831</v>
      </c>
      <c r="B50" s="9">
        <v>225970.9420289855</v>
      </c>
      <c r="C50" s="9">
        <v>276507.43342841807</v>
      </c>
    </row>
    <row r="51" spans="1:3" x14ac:dyDescent="0.25">
      <c r="A51" s="3">
        <v>43862</v>
      </c>
      <c r="B51" s="9">
        <v>225970.9420289855</v>
      </c>
      <c r="C51" s="9">
        <v>220235.63358150207</v>
      </c>
    </row>
    <row r="52" spans="1:3" x14ac:dyDescent="0.25">
      <c r="A52" s="5">
        <v>43891</v>
      </c>
      <c r="B52" s="9">
        <v>225970.9420289855</v>
      </c>
      <c r="C52" s="9">
        <v>233903.5516444183</v>
      </c>
    </row>
    <row r="53" spans="1:3" x14ac:dyDescent="0.25">
      <c r="A53" s="3">
        <v>43922</v>
      </c>
      <c r="B53" s="9">
        <v>225970.9420289855</v>
      </c>
      <c r="C53" s="9">
        <v>212552.81223455729</v>
      </c>
    </row>
    <row r="54" spans="1:3" x14ac:dyDescent="0.25">
      <c r="A54" s="5">
        <v>43952</v>
      </c>
      <c r="B54" s="9">
        <v>225970.9420289855</v>
      </c>
      <c r="C54" s="9">
        <v>185416.76462874096</v>
      </c>
    </row>
    <row r="55" spans="1:3" x14ac:dyDescent="0.25">
      <c r="A55" s="3">
        <v>43983</v>
      </c>
      <c r="B55" s="9">
        <v>225970.9420289855</v>
      </c>
      <c r="C55" s="9">
        <v>175346.8348348265</v>
      </c>
    </row>
    <row r="56" spans="1:3" x14ac:dyDescent="0.25">
      <c r="A56" s="5">
        <v>44013</v>
      </c>
      <c r="B56" s="9">
        <v>225970.9420289855</v>
      </c>
      <c r="C56" s="9">
        <v>228122.51534889301</v>
      </c>
    </row>
    <row r="57" spans="1:3" x14ac:dyDescent="0.25">
      <c r="A57" s="3">
        <v>44044</v>
      </c>
      <c r="B57" s="9">
        <v>225970.9420289855</v>
      </c>
      <c r="C57" s="9">
        <v>211306.81235167931</v>
      </c>
    </row>
    <row r="58" spans="1:3" x14ac:dyDescent="0.25">
      <c r="A58" s="5">
        <v>44075</v>
      </c>
      <c r="B58" s="9">
        <v>225970.9420289855</v>
      </c>
      <c r="C58" s="9">
        <v>214370.76192885402</v>
      </c>
    </row>
    <row r="59" spans="1:3" x14ac:dyDescent="0.25">
      <c r="A59" s="3">
        <v>44105</v>
      </c>
      <c r="B59" s="9">
        <v>225970.9420289855</v>
      </c>
      <c r="C59" s="9">
        <v>226013.60565350967</v>
      </c>
    </row>
    <row r="60" spans="1:3" x14ac:dyDescent="0.25">
      <c r="A60" s="5">
        <v>44136</v>
      </c>
      <c r="B60" s="9">
        <v>225970.9420289855</v>
      </c>
      <c r="C60" s="9">
        <v>255973.65621507849</v>
      </c>
    </row>
    <row r="61" spans="1:3" x14ac:dyDescent="0.25">
      <c r="A61" s="3">
        <v>44166</v>
      </c>
      <c r="B61" s="9">
        <v>225970.9420289855</v>
      </c>
      <c r="C61" s="9">
        <v>271900.92249734851</v>
      </c>
    </row>
    <row r="62" spans="1:3" x14ac:dyDescent="0.25">
      <c r="A62" s="5">
        <v>44197</v>
      </c>
      <c r="B62" s="9">
        <v>225970.9420289855</v>
      </c>
      <c r="C62" s="9">
        <v>276507.43342841807</v>
      </c>
    </row>
    <row r="63" spans="1:3" x14ac:dyDescent="0.25">
      <c r="A63" s="3">
        <v>44228</v>
      </c>
      <c r="B63" s="9">
        <v>225970.9420289855</v>
      </c>
      <c r="C63" s="9">
        <v>220235.63358150207</v>
      </c>
    </row>
    <row r="64" spans="1:3" x14ac:dyDescent="0.25">
      <c r="A64" s="5">
        <v>44256</v>
      </c>
      <c r="B64" s="9">
        <v>225970.9420289855</v>
      </c>
      <c r="C64" s="9">
        <v>233903.5516444183</v>
      </c>
    </row>
    <row r="65" spans="1:3" x14ac:dyDescent="0.25">
      <c r="A65" s="3">
        <v>44287</v>
      </c>
      <c r="B65" s="9">
        <v>225970.9420289855</v>
      </c>
      <c r="C65" s="9">
        <v>212552.81223455729</v>
      </c>
    </row>
    <row r="66" spans="1:3" x14ac:dyDescent="0.25">
      <c r="A66" s="5">
        <v>44317</v>
      </c>
      <c r="B66" s="9">
        <v>225970.9420289855</v>
      </c>
      <c r="C66" s="9">
        <v>185416.76462874096</v>
      </c>
    </row>
    <row r="67" spans="1:3" x14ac:dyDescent="0.25">
      <c r="A67" s="3">
        <v>44348</v>
      </c>
      <c r="B67" s="9">
        <v>225970.9420289855</v>
      </c>
      <c r="C67" s="9">
        <v>175346.8348348265</v>
      </c>
    </row>
    <row r="68" spans="1:3" x14ac:dyDescent="0.25">
      <c r="A68" s="5">
        <v>44378</v>
      </c>
      <c r="B68" s="9">
        <v>225970.9420289855</v>
      </c>
      <c r="C68" s="9">
        <v>228122.51534889301</v>
      </c>
    </row>
    <row r="69" spans="1:3" x14ac:dyDescent="0.25">
      <c r="A69" s="3">
        <v>44409</v>
      </c>
      <c r="B69" s="9">
        <v>225970.9420289855</v>
      </c>
      <c r="C69" s="9">
        <v>211306.81235167931</v>
      </c>
    </row>
    <row r="70" spans="1:3" x14ac:dyDescent="0.25">
      <c r="A70" s="5">
        <v>44440</v>
      </c>
      <c r="B70" s="9">
        <v>225970.9420289855</v>
      </c>
      <c r="C70" s="9">
        <v>214370.76192885402</v>
      </c>
    </row>
    <row r="71" spans="1:3" x14ac:dyDescent="0.25">
      <c r="A71" s="3">
        <v>44470</v>
      </c>
      <c r="B71" s="9">
        <v>225970.9420289855</v>
      </c>
      <c r="C71" s="9">
        <v>226013.60565350967</v>
      </c>
    </row>
    <row r="72" spans="1:3" x14ac:dyDescent="0.25">
      <c r="A72" s="22">
        <v>44501</v>
      </c>
      <c r="B72" s="9">
        <v>225970.9420289855</v>
      </c>
      <c r="C72" s="9">
        <v>255973.65621507849</v>
      </c>
    </row>
    <row r="73" spans="1:3" x14ac:dyDescent="0.25">
      <c r="A73" s="5">
        <v>44531</v>
      </c>
      <c r="B73" s="9">
        <v>225970.9420289855</v>
      </c>
      <c r="C73" s="9">
        <v>271900.92249734851</v>
      </c>
    </row>
    <row r="74" spans="1:3" x14ac:dyDescent="0.25">
      <c r="A74" s="3">
        <v>44562</v>
      </c>
      <c r="B74" s="9">
        <v>225970.9420289855</v>
      </c>
      <c r="C74" s="9">
        <v>276507.43342841807</v>
      </c>
    </row>
    <row r="75" spans="1:3" x14ac:dyDescent="0.25">
      <c r="A75" s="5">
        <v>44593</v>
      </c>
      <c r="B75" s="9">
        <v>225970.9420289855</v>
      </c>
      <c r="C75" s="9">
        <v>220235.63358150207</v>
      </c>
    </row>
    <row r="76" spans="1:3" x14ac:dyDescent="0.25">
      <c r="A76" s="3">
        <v>44621</v>
      </c>
      <c r="B76" s="9">
        <v>225970.9420289855</v>
      </c>
      <c r="C76" s="9">
        <v>233903.5516444183</v>
      </c>
    </row>
    <row r="77" spans="1:3" x14ac:dyDescent="0.25">
      <c r="A77" s="5">
        <v>44652</v>
      </c>
      <c r="B77" s="9">
        <v>225970.9420289855</v>
      </c>
      <c r="C77" s="9">
        <v>212552.81223455729</v>
      </c>
    </row>
    <row r="78" spans="1:3" x14ac:dyDescent="0.25">
      <c r="A78" s="3">
        <v>44682</v>
      </c>
      <c r="B78" s="9">
        <v>225970.9420289855</v>
      </c>
      <c r="C78" s="9">
        <v>185416.76462874096</v>
      </c>
    </row>
    <row r="79" spans="1:3" x14ac:dyDescent="0.25">
      <c r="A79" s="5">
        <v>44713</v>
      </c>
      <c r="B79" s="9">
        <v>225970.9420289855</v>
      </c>
      <c r="C79" s="9">
        <v>175346.8348348265</v>
      </c>
    </row>
    <row r="80" spans="1:3" x14ac:dyDescent="0.25">
      <c r="A80" s="3">
        <v>44743</v>
      </c>
      <c r="B80" s="9">
        <v>225970.9420289855</v>
      </c>
      <c r="C80" s="9">
        <v>228122.51534889301</v>
      </c>
    </row>
    <row r="81" spans="1:3" x14ac:dyDescent="0.25">
      <c r="A81" s="5">
        <v>44774</v>
      </c>
      <c r="B81" s="9">
        <v>225970.9420289855</v>
      </c>
      <c r="C81" s="9">
        <v>211306.81235167931</v>
      </c>
    </row>
    <row r="82" spans="1:3" x14ac:dyDescent="0.25">
      <c r="A82" s="3">
        <v>44805</v>
      </c>
      <c r="B82" s="9">
        <v>225970.9420289855</v>
      </c>
      <c r="C82" s="9">
        <v>214370.76192885402</v>
      </c>
    </row>
    <row r="83" spans="1:3" x14ac:dyDescent="0.25">
      <c r="A83" s="5">
        <v>44835</v>
      </c>
      <c r="B83" s="9">
        <v>225970.9420289855</v>
      </c>
      <c r="C83" s="9">
        <v>226013.60565350967</v>
      </c>
    </row>
    <row r="84" spans="1:3" x14ac:dyDescent="0.25">
      <c r="A84" s="3">
        <v>44866</v>
      </c>
      <c r="B84" s="9">
        <v>225970.9420289855</v>
      </c>
      <c r="C84" s="9">
        <v>255973.65621507849</v>
      </c>
    </row>
    <row r="85" spans="1:3" x14ac:dyDescent="0.25">
      <c r="A85" s="5">
        <v>44896</v>
      </c>
      <c r="B85" s="9">
        <v>225970.9420289855</v>
      </c>
      <c r="C85" s="9">
        <v>271900.92249734851</v>
      </c>
    </row>
    <row r="86" spans="1:3" x14ac:dyDescent="0.25">
      <c r="A86" s="25">
        <v>44927</v>
      </c>
      <c r="B86" s="26">
        <v>239235</v>
      </c>
      <c r="C86">
        <v>239235</v>
      </c>
    </row>
    <row r="87" spans="1:3" x14ac:dyDescent="0.25">
      <c r="A87" s="5">
        <v>44958</v>
      </c>
      <c r="B87" s="11">
        <v>205935</v>
      </c>
      <c r="C87">
        <v>205935</v>
      </c>
    </row>
    <row r="88" spans="1:3" x14ac:dyDescent="0.25">
      <c r="A88" s="3">
        <v>44986</v>
      </c>
      <c r="B88" s="8">
        <v>221206</v>
      </c>
      <c r="C88">
        <v>221206</v>
      </c>
    </row>
    <row r="89" spans="1:3" x14ac:dyDescent="0.25">
      <c r="A89" s="5">
        <v>45017</v>
      </c>
      <c r="B89" s="7">
        <v>222626</v>
      </c>
      <c r="C89">
        <v>222626</v>
      </c>
    </row>
    <row r="90" spans="1:3" x14ac:dyDescent="0.25">
      <c r="A90" s="3">
        <v>45047</v>
      </c>
      <c r="B90" s="8">
        <v>196288</v>
      </c>
      <c r="C90">
        <v>196288</v>
      </c>
    </row>
    <row r="91" spans="1:3" x14ac:dyDescent="0.25">
      <c r="A91" s="5">
        <v>45078</v>
      </c>
      <c r="B91" s="7">
        <v>199427</v>
      </c>
      <c r="C91">
        <v>199427</v>
      </c>
    </row>
    <row r="92" spans="1:3" x14ac:dyDescent="0.25">
      <c r="A92" s="3">
        <v>45108</v>
      </c>
      <c r="B92" s="8">
        <v>263563</v>
      </c>
      <c r="C92">
        <v>263563</v>
      </c>
    </row>
    <row r="93" spans="1:3" x14ac:dyDescent="0.25">
      <c r="A93" s="5">
        <v>45139</v>
      </c>
      <c r="B93" s="7">
        <v>236928</v>
      </c>
      <c r="C93">
        <v>236928</v>
      </c>
    </row>
    <row r="94" spans="1:3" x14ac:dyDescent="0.25">
      <c r="A94" s="3">
        <v>45170</v>
      </c>
      <c r="B94" s="8">
        <v>239336</v>
      </c>
      <c r="C94">
        <v>239336</v>
      </c>
    </row>
    <row r="95" spans="1:3" x14ac:dyDescent="0.25">
      <c r="A95" s="5">
        <v>45200</v>
      </c>
      <c r="B95" s="7">
        <v>262043</v>
      </c>
      <c r="C95">
        <v>262043</v>
      </c>
    </row>
    <row r="96" spans="1:3" x14ac:dyDescent="0.25">
      <c r="A96" s="3">
        <v>45231</v>
      </c>
      <c r="B96" s="8">
        <v>311342</v>
      </c>
      <c r="C96">
        <v>311342</v>
      </c>
    </row>
    <row r="97" spans="1:3" x14ac:dyDescent="0.25">
      <c r="A97" s="5">
        <v>45261</v>
      </c>
      <c r="B97" s="7">
        <v>274711</v>
      </c>
      <c r="C97">
        <v>274711</v>
      </c>
    </row>
    <row r="98" spans="1:3" x14ac:dyDescent="0.25">
      <c r="A98" s="3">
        <v>45292</v>
      </c>
      <c r="B98" s="8">
        <v>327427</v>
      </c>
      <c r="C98">
        <v>327427</v>
      </c>
    </row>
    <row r="99" spans="1:3" x14ac:dyDescent="0.25">
      <c r="A99" s="5">
        <v>45323</v>
      </c>
      <c r="B99" s="7">
        <v>256687</v>
      </c>
      <c r="C99">
        <v>256687</v>
      </c>
    </row>
    <row r="100" spans="1:3" x14ac:dyDescent="0.25">
      <c r="A100" s="3">
        <v>45352</v>
      </c>
      <c r="B100" s="8">
        <v>278366</v>
      </c>
      <c r="C100">
        <v>278366</v>
      </c>
    </row>
    <row r="101" spans="1:3" x14ac:dyDescent="0.25">
      <c r="A101" s="5">
        <v>45383</v>
      </c>
      <c r="B101" s="7">
        <v>224410</v>
      </c>
      <c r="C101">
        <v>224410</v>
      </c>
    </row>
    <row r="102" spans="1:3" x14ac:dyDescent="0.25">
      <c r="A102" s="3">
        <v>45413</v>
      </c>
      <c r="B102" s="8">
        <v>182803</v>
      </c>
      <c r="C102">
        <v>182803</v>
      </c>
    </row>
    <row r="103" spans="1:3" x14ac:dyDescent="0.25">
      <c r="A103" s="5">
        <v>45444</v>
      </c>
      <c r="B103" s="7">
        <v>169847</v>
      </c>
      <c r="C103">
        <v>169847</v>
      </c>
    </row>
    <row r="104" spans="1:3" x14ac:dyDescent="0.25">
      <c r="A104" s="3">
        <v>45474</v>
      </c>
      <c r="B104" s="8">
        <v>233105</v>
      </c>
      <c r="C104">
        <v>233105</v>
      </c>
    </row>
    <row r="105" spans="1:3" x14ac:dyDescent="0.25">
      <c r="A105" s="5">
        <v>45505</v>
      </c>
      <c r="B105" s="8">
        <v>222606</v>
      </c>
      <c r="C105">
        <v>222606</v>
      </c>
    </row>
    <row r="106" spans="1:3" x14ac:dyDescent="0.25">
      <c r="A106" s="3">
        <v>45536</v>
      </c>
      <c r="B106" s="76">
        <v>211291</v>
      </c>
      <c r="C106" s="76">
        <v>211291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0"/>
  <sheetViews>
    <sheetView topLeftCell="A49" workbookViewId="0">
      <selection activeCell="E50" sqref="E50"/>
    </sheetView>
  </sheetViews>
  <sheetFormatPr baseColWidth="10" defaultRowHeight="15" x14ac:dyDescent="0.25"/>
  <sheetData>
    <row r="1" spans="1:6" x14ac:dyDescent="0.25">
      <c r="A1" t="s">
        <v>6</v>
      </c>
      <c r="B1" t="s">
        <v>5</v>
      </c>
      <c r="C1" s="7" t="s">
        <v>77</v>
      </c>
      <c r="D1" s="7" t="s">
        <v>78</v>
      </c>
      <c r="F1" t="s">
        <v>81</v>
      </c>
    </row>
    <row r="2" spans="1:6" x14ac:dyDescent="0.25">
      <c r="A2">
        <v>1</v>
      </c>
      <c r="B2" s="3">
        <v>42370</v>
      </c>
      <c r="C2" s="7">
        <f>Decomposition_f!C11</f>
        <v>248684</v>
      </c>
      <c r="D2" s="7">
        <f>C2</f>
        <v>248684</v>
      </c>
      <c r="F2" s="2">
        <v>248684</v>
      </c>
    </row>
    <row r="3" spans="1:6" x14ac:dyDescent="0.25">
      <c r="A3">
        <v>2</v>
      </c>
      <c r="B3" s="5">
        <v>42401</v>
      </c>
      <c r="C3" s="7">
        <f>Decomposition_f!C12</f>
        <v>211731</v>
      </c>
      <c r="D3" s="7">
        <f t="shared" ref="D3:D49" si="0">C3</f>
        <v>211731</v>
      </c>
      <c r="F3" s="2">
        <v>211731</v>
      </c>
    </row>
    <row r="4" spans="1:6" x14ac:dyDescent="0.25">
      <c r="A4">
        <v>3</v>
      </c>
      <c r="B4" s="3">
        <v>42430</v>
      </c>
      <c r="C4" s="7">
        <f>Decomposition_f!C13</f>
        <v>210862</v>
      </c>
      <c r="D4" s="7">
        <f t="shared" si="0"/>
        <v>210862</v>
      </c>
      <c r="F4" s="2">
        <v>210862</v>
      </c>
    </row>
    <row r="5" spans="1:6" x14ac:dyDescent="0.25">
      <c r="A5">
        <v>4</v>
      </c>
      <c r="B5" s="5">
        <v>42461</v>
      </c>
      <c r="C5" s="7">
        <f>Decomposition_f!C14</f>
        <v>182419</v>
      </c>
      <c r="D5" s="7">
        <f t="shared" si="0"/>
        <v>182419</v>
      </c>
      <c r="F5" s="2">
        <v>182419</v>
      </c>
    </row>
    <row r="6" spans="1:6" x14ac:dyDescent="0.25">
      <c r="A6">
        <v>5</v>
      </c>
      <c r="B6" s="3">
        <v>42491</v>
      </c>
      <c r="C6" s="7">
        <f>Decomposition_f!C15</f>
        <v>176403</v>
      </c>
      <c r="D6" s="7">
        <f t="shared" si="0"/>
        <v>176403</v>
      </c>
      <c r="F6" s="2">
        <v>176403</v>
      </c>
    </row>
    <row r="7" spans="1:6" x14ac:dyDescent="0.25">
      <c r="A7">
        <v>6</v>
      </c>
      <c r="B7" s="5">
        <v>42522</v>
      </c>
      <c r="C7" s="7">
        <f>Decomposition_f!C16</f>
        <v>160586</v>
      </c>
      <c r="D7" s="7">
        <f t="shared" si="0"/>
        <v>160586</v>
      </c>
      <c r="F7" s="2">
        <v>160586</v>
      </c>
    </row>
    <row r="8" spans="1:6" x14ac:dyDescent="0.25">
      <c r="A8">
        <v>7</v>
      </c>
      <c r="B8" s="3">
        <v>42552</v>
      </c>
      <c r="C8" s="7">
        <f>Decomposition_f!C17</f>
        <v>205385</v>
      </c>
      <c r="D8" s="7">
        <f t="shared" si="0"/>
        <v>205385</v>
      </c>
      <c r="F8" s="2">
        <v>205385</v>
      </c>
    </row>
    <row r="9" spans="1:6" x14ac:dyDescent="0.25">
      <c r="A9">
        <v>8</v>
      </c>
      <c r="B9" s="5">
        <v>42583</v>
      </c>
      <c r="C9" s="7">
        <f>Decomposition_f!C18</f>
        <v>188354</v>
      </c>
      <c r="D9" s="7">
        <f t="shared" si="0"/>
        <v>188354</v>
      </c>
      <c r="F9" s="2">
        <v>188354</v>
      </c>
    </row>
    <row r="10" spans="1:6" x14ac:dyDescent="0.25">
      <c r="A10">
        <v>9</v>
      </c>
      <c r="B10" s="3">
        <v>42614</v>
      </c>
      <c r="C10" s="7">
        <f>Decomposition_f!C19</f>
        <v>187990</v>
      </c>
      <c r="D10" s="7">
        <f t="shared" si="0"/>
        <v>187990</v>
      </c>
      <c r="F10" s="2">
        <v>187990</v>
      </c>
    </row>
    <row r="11" spans="1:6" x14ac:dyDescent="0.25">
      <c r="A11">
        <v>10</v>
      </c>
      <c r="B11" s="5">
        <v>42644</v>
      </c>
      <c r="C11" s="7">
        <f>Decomposition_f!C20</f>
        <v>204246</v>
      </c>
      <c r="D11" s="7">
        <f t="shared" si="0"/>
        <v>204246</v>
      </c>
      <c r="F11" s="2">
        <v>204246</v>
      </c>
    </row>
    <row r="12" spans="1:6" x14ac:dyDescent="0.25">
      <c r="A12">
        <v>11</v>
      </c>
      <c r="B12" s="3">
        <v>42675</v>
      </c>
      <c r="C12" s="7">
        <f>Decomposition_f!C21</f>
        <v>230713</v>
      </c>
      <c r="D12" s="7">
        <f t="shared" si="0"/>
        <v>230713</v>
      </c>
      <c r="F12" s="2">
        <v>230713</v>
      </c>
    </row>
    <row r="13" spans="1:6" x14ac:dyDescent="0.25">
      <c r="A13">
        <v>12</v>
      </c>
      <c r="B13" s="5">
        <v>42705</v>
      </c>
      <c r="C13" s="7">
        <f>Decomposition_f!C22</f>
        <v>242419</v>
      </c>
      <c r="D13" s="7">
        <f t="shared" si="0"/>
        <v>242419</v>
      </c>
      <c r="F13" s="2">
        <v>242419</v>
      </c>
    </row>
    <row r="14" spans="1:6" x14ac:dyDescent="0.25">
      <c r="A14">
        <v>13</v>
      </c>
      <c r="B14" s="3">
        <v>42736</v>
      </c>
      <c r="C14" s="7">
        <f>Decomposition_f!C23</f>
        <v>246675</v>
      </c>
      <c r="D14" s="7">
        <f t="shared" si="0"/>
        <v>246675</v>
      </c>
      <c r="F14" s="2">
        <v>246675</v>
      </c>
    </row>
    <row r="15" spans="1:6" x14ac:dyDescent="0.25">
      <c r="A15">
        <v>14</v>
      </c>
      <c r="B15" s="5">
        <v>42767</v>
      </c>
      <c r="C15" s="7">
        <f>Decomposition_f!C24</f>
        <v>208332</v>
      </c>
      <c r="D15" s="7">
        <f t="shared" si="0"/>
        <v>208332</v>
      </c>
      <c r="F15" s="2">
        <v>208332</v>
      </c>
    </row>
    <row r="16" spans="1:6" x14ac:dyDescent="0.25">
      <c r="A16">
        <v>15</v>
      </c>
      <c r="B16" s="3">
        <v>42795</v>
      </c>
      <c r="C16" s="7">
        <f>Decomposition_f!C25</f>
        <v>215957</v>
      </c>
      <c r="D16" s="7">
        <f t="shared" si="0"/>
        <v>215957</v>
      </c>
      <c r="F16" s="2">
        <v>215957</v>
      </c>
    </row>
    <row r="17" spans="1:6" x14ac:dyDescent="0.25">
      <c r="A17">
        <v>16</v>
      </c>
      <c r="B17" s="5">
        <v>42826</v>
      </c>
      <c r="C17" s="7">
        <f>Decomposition_f!C26</f>
        <v>200426</v>
      </c>
      <c r="D17" s="7">
        <f t="shared" si="0"/>
        <v>200426</v>
      </c>
      <c r="F17" s="2">
        <v>200426</v>
      </c>
    </row>
    <row r="18" spans="1:6" x14ac:dyDescent="0.25">
      <c r="A18">
        <v>17</v>
      </c>
      <c r="B18" s="3">
        <v>42856</v>
      </c>
      <c r="C18" s="7">
        <f>Decomposition_f!C27</f>
        <v>179443</v>
      </c>
      <c r="D18" s="7">
        <f t="shared" si="0"/>
        <v>179443</v>
      </c>
      <c r="F18" s="2">
        <v>179443</v>
      </c>
    </row>
    <row r="19" spans="1:6" x14ac:dyDescent="0.25">
      <c r="A19">
        <v>18</v>
      </c>
      <c r="B19" s="5">
        <v>42887</v>
      </c>
      <c r="C19" s="7">
        <f>Decomposition_f!C28</f>
        <v>167766</v>
      </c>
      <c r="D19" s="7">
        <f t="shared" si="0"/>
        <v>167766</v>
      </c>
      <c r="F19" s="2">
        <v>167766</v>
      </c>
    </row>
    <row r="20" spans="1:6" x14ac:dyDescent="0.25">
      <c r="A20">
        <v>19</v>
      </c>
      <c r="B20" s="3">
        <v>42917</v>
      </c>
      <c r="C20" s="7">
        <f>Decomposition_f!C29</f>
        <v>211456</v>
      </c>
      <c r="D20" s="7">
        <f t="shared" si="0"/>
        <v>211456</v>
      </c>
      <c r="F20" s="2">
        <v>211456</v>
      </c>
    </row>
    <row r="21" spans="1:6" x14ac:dyDescent="0.25">
      <c r="A21">
        <v>20</v>
      </c>
      <c r="B21" s="5">
        <v>42948</v>
      </c>
      <c r="C21" s="7">
        <f>Decomposition_f!C30</f>
        <v>193354</v>
      </c>
      <c r="D21" s="7">
        <f t="shared" si="0"/>
        <v>193354</v>
      </c>
      <c r="F21" s="2">
        <v>193354</v>
      </c>
    </row>
    <row r="22" spans="1:6" x14ac:dyDescent="0.25">
      <c r="A22">
        <v>21</v>
      </c>
      <c r="B22" s="3">
        <v>42979</v>
      </c>
      <c r="C22" s="7">
        <f>Decomposition_f!C31</f>
        <v>199160</v>
      </c>
      <c r="D22" s="7">
        <f t="shared" si="0"/>
        <v>199160</v>
      </c>
      <c r="F22" s="2">
        <v>199160</v>
      </c>
    </row>
    <row r="23" spans="1:6" x14ac:dyDescent="0.25">
      <c r="A23">
        <v>22</v>
      </c>
      <c r="B23" s="5">
        <v>43009</v>
      </c>
      <c r="C23" s="7">
        <f>Decomposition_f!C32</f>
        <v>224240</v>
      </c>
      <c r="D23" s="7">
        <f t="shared" si="0"/>
        <v>224240</v>
      </c>
      <c r="F23" s="2">
        <v>224240</v>
      </c>
    </row>
    <row r="24" spans="1:6" x14ac:dyDescent="0.25">
      <c r="A24">
        <v>23</v>
      </c>
      <c r="B24" s="3">
        <v>43040</v>
      </c>
      <c r="C24" s="7">
        <f>Decomposition_f!C33</f>
        <v>243719</v>
      </c>
      <c r="D24" s="7">
        <f t="shared" si="0"/>
        <v>243719</v>
      </c>
      <c r="F24" s="2">
        <v>243719</v>
      </c>
    </row>
    <row r="25" spans="1:6" x14ac:dyDescent="0.25">
      <c r="A25">
        <v>24</v>
      </c>
      <c r="B25" s="5">
        <v>43070</v>
      </c>
      <c r="C25" s="7">
        <f>Decomposition_f!C34</f>
        <v>255410</v>
      </c>
      <c r="D25" s="7">
        <f t="shared" si="0"/>
        <v>255410</v>
      </c>
      <c r="F25" s="2">
        <v>255410</v>
      </c>
    </row>
    <row r="26" spans="1:6" x14ac:dyDescent="0.25">
      <c r="A26">
        <v>25</v>
      </c>
      <c r="B26" s="3">
        <v>43101</v>
      </c>
      <c r="C26" s="7">
        <f>Decomposition_f!C35</f>
        <v>275610</v>
      </c>
      <c r="D26" s="7">
        <f t="shared" si="0"/>
        <v>275610</v>
      </c>
      <c r="F26" s="2">
        <v>275610</v>
      </c>
    </row>
    <row r="27" spans="1:6" x14ac:dyDescent="0.25">
      <c r="A27">
        <v>26</v>
      </c>
      <c r="B27" s="5">
        <v>43132</v>
      </c>
      <c r="C27" s="7">
        <f>Decomposition_f!C36</f>
        <v>214691</v>
      </c>
      <c r="D27" s="7">
        <f t="shared" si="0"/>
        <v>214691</v>
      </c>
      <c r="F27" s="2">
        <v>214691</v>
      </c>
    </row>
    <row r="28" spans="1:6" x14ac:dyDescent="0.25">
      <c r="A28">
        <v>27</v>
      </c>
      <c r="B28" s="3">
        <v>43160</v>
      </c>
      <c r="C28" s="7">
        <f>Decomposition_f!C37</f>
        <v>220918</v>
      </c>
      <c r="D28" s="7">
        <f t="shared" si="0"/>
        <v>220918</v>
      </c>
      <c r="F28" s="2">
        <v>220918</v>
      </c>
    </row>
    <row r="29" spans="1:6" x14ac:dyDescent="0.25">
      <c r="A29">
        <v>28</v>
      </c>
      <c r="B29" s="5">
        <v>43191</v>
      </c>
      <c r="C29" s="7">
        <f>Decomposition_f!C38</f>
        <v>202846</v>
      </c>
      <c r="D29" s="7">
        <f t="shared" si="0"/>
        <v>202846</v>
      </c>
      <c r="F29" s="2">
        <v>202846</v>
      </c>
    </row>
    <row r="30" spans="1:6" x14ac:dyDescent="0.25">
      <c r="A30">
        <v>29</v>
      </c>
      <c r="B30" s="3">
        <v>43221</v>
      </c>
      <c r="C30" s="7">
        <f>Decomposition_f!C39</f>
        <v>184649</v>
      </c>
      <c r="D30" s="7">
        <f t="shared" si="0"/>
        <v>184649</v>
      </c>
      <c r="F30" s="2">
        <v>184649</v>
      </c>
    </row>
    <row r="31" spans="1:6" x14ac:dyDescent="0.25">
      <c r="A31">
        <v>30</v>
      </c>
      <c r="B31" s="5">
        <v>43252</v>
      </c>
      <c r="C31" s="7">
        <f>Decomposition_f!C40</f>
        <v>167422</v>
      </c>
      <c r="D31" s="7">
        <f t="shared" si="0"/>
        <v>167422</v>
      </c>
      <c r="F31" s="2">
        <v>167422</v>
      </c>
    </row>
    <row r="32" spans="1:6" x14ac:dyDescent="0.25">
      <c r="A32">
        <v>31</v>
      </c>
      <c r="B32" s="3">
        <v>43282</v>
      </c>
      <c r="C32" s="7">
        <f>Decomposition_f!C41</f>
        <v>215459</v>
      </c>
      <c r="D32" s="7">
        <f t="shared" si="0"/>
        <v>215459</v>
      </c>
      <c r="F32" s="2">
        <v>215459</v>
      </c>
    </row>
    <row r="33" spans="1:6" x14ac:dyDescent="0.25">
      <c r="A33">
        <v>32</v>
      </c>
      <c r="B33" s="5">
        <v>43313</v>
      </c>
      <c r="C33" s="7">
        <f>Decomposition_f!C42</f>
        <v>203628</v>
      </c>
      <c r="D33" s="7">
        <f t="shared" si="0"/>
        <v>203628</v>
      </c>
      <c r="F33" s="2">
        <v>203628</v>
      </c>
    </row>
    <row r="34" spans="1:6" x14ac:dyDescent="0.25">
      <c r="A34">
        <v>33</v>
      </c>
      <c r="B34" s="3">
        <v>43344</v>
      </c>
      <c r="C34" s="7">
        <f>Decomposition_f!C43</f>
        <v>216132</v>
      </c>
      <c r="D34" s="7">
        <f t="shared" si="0"/>
        <v>216132</v>
      </c>
      <c r="F34" s="2">
        <v>216132</v>
      </c>
    </row>
    <row r="35" spans="1:6" x14ac:dyDescent="0.25">
      <c r="A35">
        <v>34</v>
      </c>
      <c r="B35" s="5">
        <v>43374</v>
      </c>
      <c r="C35" s="7">
        <f>Decomposition_f!C44</f>
        <v>227543</v>
      </c>
      <c r="D35" s="7">
        <f t="shared" si="0"/>
        <v>227543</v>
      </c>
      <c r="F35" s="2">
        <v>227543</v>
      </c>
    </row>
    <row r="36" spans="1:6" x14ac:dyDescent="0.25">
      <c r="A36">
        <v>35</v>
      </c>
      <c r="B36" s="3">
        <v>43405</v>
      </c>
      <c r="C36" s="7">
        <f>Decomposition_f!C45</f>
        <v>261261</v>
      </c>
      <c r="D36" s="7">
        <f t="shared" si="0"/>
        <v>261261</v>
      </c>
      <c r="F36" s="2">
        <v>261261</v>
      </c>
    </row>
    <row r="37" spans="1:6" x14ac:dyDescent="0.25">
      <c r="A37">
        <v>36</v>
      </c>
      <c r="B37" s="5">
        <v>43435</v>
      </c>
      <c r="C37" s="7">
        <f>Decomposition_f!C46</f>
        <v>293385</v>
      </c>
      <c r="D37" s="7">
        <f t="shared" si="0"/>
        <v>293385</v>
      </c>
      <c r="F37" s="2">
        <v>293385</v>
      </c>
    </row>
    <row r="38" spans="1:6" x14ac:dyDescent="0.25">
      <c r="A38">
        <v>37</v>
      </c>
      <c r="B38" s="3">
        <v>43466</v>
      </c>
      <c r="C38" s="7">
        <f>Decomposition_f!C47</f>
        <v>321304</v>
      </c>
      <c r="D38" s="7">
        <f t="shared" si="0"/>
        <v>321304</v>
      </c>
      <c r="F38" s="2">
        <v>321304</v>
      </c>
    </row>
    <row r="39" spans="1:6" x14ac:dyDescent="0.25">
      <c r="A39">
        <v>38</v>
      </c>
      <c r="B39" s="5">
        <v>43497</v>
      </c>
      <c r="C39" s="7">
        <f>Decomposition_f!C48</f>
        <v>237633</v>
      </c>
      <c r="D39" s="7">
        <f t="shared" si="0"/>
        <v>237633</v>
      </c>
      <c r="F39" s="2">
        <v>237633</v>
      </c>
    </row>
    <row r="40" spans="1:6" x14ac:dyDescent="0.25">
      <c r="A40">
        <v>39</v>
      </c>
      <c r="B40" s="3">
        <v>43525</v>
      </c>
      <c r="C40" s="7">
        <f>Decomposition_f!C49</f>
        <v>261862</v>
      </c>
      <c r="D40" s="7">
        <f t="shared" si="0"/>
        <v>261862</v>
      </c>
      <c r="F40" s="2">
        <v>261862</v>
      </c>
    </row>
    <row r="41" spans="1:6" x14ac:dyDescent="0.25">
      <c r="A41">
        <v>40</v>
      </c>
      <c r="B41" s="5">
        <v>43556</v>
      </c>
      <c r="C41" s="7">
        <f>Decomposition_f!C50</f>
        <v>239694</v>
      </c>
      <c r="D41" s="7">
        <f t="shared" si="0"/>
        <v>239694</v>
      </c>
      <c r="F41" s="2">
        <v>239694</v>
      </c>
    </row>
    <row r="42" spans="1:6" x14ac:dyDescent="0.25">
      <c r="A42">
        <v>41</v>
      </c>
      <c r="B42" s="3">
        <v>43586</v>
      </c>
      <c r="C42" s="7">
        <f>Decomposition_f!C51</f>
        <v>209733</v>
      </c>
      <c r="D42" s="7">
        <f t="shared" si="0"/>
        <v>209733</v>
      </c>
      <c r="F42" s="2">
        <v>209733</v>
      </c>
    </row>
    <row r="43" spans="1:6" x14ac:dyDescent="0.25">
      <c r="A43">
        <v>42</v>
      </c>
      <c r="B43" s="5">
        <v>43617</v>
      </c>
      <c r="C43" s="7">
        <f>Decomposition_f!C52</f>
        <v>197587</v>
      </c>
      <c r="D43" s="7">
        <f t="shared" si="0"/>
        <v>197587</v>
      </c>
      <c r="F43" s="2">
        <v>197587</v>
      </c>
    </row>
    <row r="44" spans="1:6" x14ac:dyDescent="0.25">
      <c r="A44">
        <v>43</v>
      </c>
      <c r="B44" s="3">
        <v>43647</v>
      </c>
      <c r="C44" s="7">
        <f>Decomposition_f!C53</f>
        <v>244027</v>
      </c>
      <c r="D44" s="7">
        <f t="shared" si="0"/>
        <v>244027</v>
      </c>
      <c r="F44" s="2">
        <v>244027</v>
      </c>
    </row>
    <row r="45" spans="1:6" x14ac:dyDescent="0.25">
      <c r="A45">
        <v>44</v>
      </c>
      <c r="B45" s="5">
        <v>43678</v>
      </c>
      <c r="C45" s="7">
        <f>Decomposition_f!C54</f>
        <v>216649</v>
      </c>
      <c r="D45" s="7">
        <f t="shared" si="0"/>
        <v>216649</v>
      </c>
      <c r="F45" s="2">
        <v>216649</v>
      </c>
    </row>
    <row r="46" spans="1:6" x14ac:dyDescent="0.25">
      <c r="A46">
        <v>45</v>
      </c>
      <c r="B46" s="3">
        <v>43709</v>
      </c>
      <c r="C46" s="7">
        <f>Decomposition_f!C55</f>
        <v>225687</v>
      </c>
      <c r="D46" s="7">
        <f t="shared" si="0"/>
        <v>225687</v>
      </c>
      <c r="F46" s="2">
        <v>225687</v>
      </c>
    </row>
    <row r="47" spans="1:6" x14ac:dyDescent="0.25">
      <c r="A47">
        <v>46</v>
      </c>
      <c r="B47" s="5">
        <v>43739</v>
      </c>
      <c r="C47" s="7">
        <f>Decomposition_f!C56</f>
        <v>225655</v>
      </c>
      <c r="D47" s="7">
        <f t="shared" si="0"/>
        <v>225655</v>
      </c>
      <c r="F47" s="2">
        <v>225655</v>
      </c>
    </row>
    <row r="48" spans="1:6" x14ac:dyDescent="0.25">
      <c r="A48">
        <v>47</v>
      </c>
      <c r="B48" s="3">
        <v>43770</v>
      </c>
      <c r="C48" s="7">
        <f>Decomposition_f!C57</f>
        <v>247326</v>
      </c>
      <c r="D48" s="7">
        <f t="shared" si="0"/>
        <v>247326</v>
      </c>
      <c r="F48" s="2">
        <v>247326</v>
      </c>
    </row>
    <row r="49" spans="1:6" x14ac:dyDescent="0.25">
      <c r="A49">
        <v>48</v>
      </c>
      <c r="B49" s="22">
        <v>43800</v>
      </c>
      <c r="C49" s="7">
        <f>Decomposition_f!C58</f>
        <v>306382</v>
      </c>
      <c r="D49" s="7">
        <f t="shared" si="0"/>
        <v>306382</v>
      </c>
      <c r="F49" s="2">
        <v>306382</v>
      </c>
    </row>
    <row r="50" spans="1:6" x14ac:dyDescent="0.25">
      <c r="A50" s="83">
        <v>49</v>
      </c>
      <c r="B50" s="3">
        <v>43831</v>
      </c>
      <c r="C50" s="84">
        <f>AVERAGE($C$2:$C$49,$C$86:$C$109)</f>
        <v>226590.86111111112</v>
      </c>
      <c r="D50" s="84">
        <f>C50*E50</f>
        <v>275112.10248553741</v>
      </c>
      <c r="E50" s="85">
        <f>Decomposition_f!H11</f>
        <v>1.2141359149989435</v>
      </c>
      <c r="F50" s="2">
        <v>308471</v>
      </c>
    </row>
    <row r="51" spans="1:6" x14ac:dyDescent="0.25">
      <c r="A51" s="27">
        <v>50</v>
      </c>
      <c r="B51" s="5">
        <v>43862</v>
      </c>
      <c r="C51" s="84">
        <f t="shared" ref="C51:C85" si="1">AVERAGE($C$2:$C$49,$C$86:$C$109)</f>
        <v>226590.86111111112</v>
      </c>
      <c r="D51" s="84">
        <f t="shared" ref="D51:D84" si="2">C51*E51</f>
        <v>222543.81977944257</v>
      </c>
      <c r="E51" s="85">
        <f>Decomposition_f!H12</f>
        <v>0.98213943266809844</v>
      </c>
      <c r="F51" s="2">
        <v>255005</v>
      </c>
    </row>
    <row r="52" spans="1:6" x14ac:dyDescent="0.25">
      <c r="A52" s="27">
        <v>51</v>
      </c>
      <c r="B52" s="3">
        <v>43891</v>
      </c>
      <c r="C52" s="84">
        <f t="shared" si="1"/>
        <v>226590.86111111112</v>
      </c>
      <c r="D52" s="84">
        <f t="shared" si="2"/>
        <v>236760.29300146864</v>
      </c>
      <c r="E52" s="85">
        <f>Decomposition_f!H13</f>
        <v>1.0448801502430005</v>
      </c>
      <c r="F52" s="2">
        <v>118614</v>
      </c>
    </row>
    <row r="53" spans="1:6" x14ac:dyDescent="0.25">
      <c r="A53" s="27">
        <v>52</v>
      </c>
      <c r="B53" s="5">
        <v>43922</v>
      </c>
      <c r="C53" s="84">
        <f t="shared" si="1"/>
        <v>226590.86111111112</v>
      </c>
      <c r="D53" s="84">
        <f t="shared" si="2"/>
        <v>215298.00995190997</v>
      </c>
      <c r="E53" s="85">
        <f>Decomposition_f!H14</f>
        <v>0.95016193016865058</v>
      </c>
      <c r="F53">
        <v>0</v>
      </c>
    </row>
    <row r="54" spans="1:6" x14ac:dyDescent="0.25">
      <c r="A54" s="27">
        <v>53</v>
      </c>
      <c r="B54" s="3">
        <v>43952</v>
      </c>
      <c r="C54" s="84">
        <f t="shared" si="1"/>
        <v>226590.86111111112</v>
      </c>
      <c r="D54" s="84">
        <f t="shared" si="2"/>
        <v>187374.11710471078</v>
      </c>
      <c r="E54" s="85">
        <f>Decomposition_f!H15</f>
        <v>0.82692707104736218</v>
      </c>
      <c r="F54">
        <v>0</v>
      </c>
    </row>
    <row r="55" spans="1:6" x14ac:dyDescent="0.25">
      <c r="A55" s="27">
        <v>54</v>
      </c>
      <c r="B55" s="5">
        <v>43983</v>
      </c>
      <c r="C55" s="84">
        <f t="shared" si="1"/>
        <v>226590.86111111112</v>
      </c>
      <c r="D55" s="84">
        <f t="shared" si="2"/>
        <v>176555.3249016809</v>
      </c>
      <c r="E55" s="85">
        <f>Decomposition_f!H16</f>
        <v>0.7791811374736124</v>
      </c>
      <c r="F55">
        <v>0</v>
      </c>
    </row>
    <row r="56" spans="1:6" x14ac:dyDescent="0.25">
      <c r="A56" s="27">
        <v>55</v>
      </c>
      <c r="B56" s="3">
        <v>44013</v>
      </c>
      <c r="C56" s="84">
        <f t="shared" si="1"/>
        <v>226590.86111111112</v>
      </c>
      <c r="D56" s="84">
        <f t="shared" si="2"/>
        <v>228621.66714745987</v>
      </c>
      <c r="E56" s="85">
        <f>Decomposition_f!H17</f>
        <v>1.0089624357592821</v>
      </c>
      <c r="F56">
        <v>495</v>
      </c>
    </row>
    <row r="57" spans="1:6" x14ac:dyDescent="0.25">
      <c r="A57" s="27">
        <v>56</v>
      </c>
      <c r="B57" s="5">
        <v>44044</v>
      </c>
      <c r="C57" s="84">
        <f t="shared" si="1"/>
        <v>226590.86111111112</v>
      </c>
      <c r="D57" s="84">
        <f t="shared" si="2"/>
        <v>211036.90225843355</v>
      </c>
      <c r="E57" s="85">
        <f>Decomposition_f!H18</f>
        <v>0.93135663646624067</v>
      </c>
      <c r="F57">
        <v>890</v>
      </c>
    </row>
    <row r="58" spans="1:6" x14ac:dyDescent="0.25">
      <c r="A58" s="27">
        <v>57</v>
      </c>
      <c r="B58" s="3">
        <v>44075</v>
      </c>
      <c r="C58" s="84">
        <f t="shared" si="1"/>
        <v>226590.86111111112</v>
      </c>
      <c r="D58" s="84">
        <f t="shared" si="2"/>
        <v>213507.77676196725</v>
      </c>
      <c r="E58" s="85">
        <f>Decomposition_f!H19</f>
        <v>0.9422612002752907</v>
      </c>
      <c r="F58" s="2">
        <v>1392</v>
      </c>
    </row>
    <row r="59" spans="1:6" x14ac:dyDescent="0.25">
      <c r="A59" s="27">
        <v>58</v>
      </c>
      <c r="B59" s="5">
        <v>44105</v>
      </c>
      <c r="C59" s="84">
        <f t="shared" si="1"/>
        <v>226590.86111111112</v>
      </c>
      <c r="D59" s="84">
        <f t="shared" si="2"/>
        <v>223485.47183494217</v>
      </c>
      <c r="E59" s="85">
        <f>Decomposition_f!H20</f>
        <v>0.98629516980101772</v>
      </c>
      <c r="F59" s="2">
        <v>1829</v>
      </c>
    </row>
    <row r="60" spans="1:6" x14ac:dyDescent="0.25">
      <c r="A60" s="27">
        <v>59</v>
      </c>
      <c r="B60" s="3">
        <v>44136</v>
      </c>
      <c r="C60" s="84">
        <f t="shared" si="1"/>
        <v>226590.86111111112</v>
      </c>
      <c r="D60" s="84">
        <f t="shared" si="2"/>
        <v>256537.3657171427</v>
      </c>
      <c r="E60" s="85">
        <f>Decomposition_f!H21</f>
        <v>1.132161131561908</v>
      </c>
      <c r="F60" s="2">
        <v>3897</v>
      </c>
    </row>
    <row r="61" spans="1:6" x14ac:dyDescent="0.25">
      <c r="A61" s="27">
        <v>60</v>
      </c>
      <c r="B61" s="5">
        <v>44166</v>
      </c>
      <c r="C61" s="84">
        <f t="shared" si="1"/>
        <v>226590.86111111112</v>
      </c>
      <c r="D61" s="84">
        <f t="shared" si="2"/>
        <v>272257.48238863738</v>
      </c>
      <c r="E61" s="85">
        <f>Decomposition_f!H22</f>
        <v>1.201537789536592</v>
      </c>
      <c r="F61" s="2">
        <v>7865</v>
      </c>
    </row>
    <row r="62" spans="1:6" x14ac:dyDescent="0.25">
      <c r="A62" s="27">
        <v>61</v>
      </c>
      <c r="B62" s="3">
        <v>44197</v>
      </c>
      <c r="C62" s="84">
        <f t="shared" si="1"/>
        <v>226590.86111111112</v>
      </c>
      <c r="D62" s="84">
        <f t="shared" si="2"/>
        <v>275112.10248553741</v>
      </c>
      <c r="E62" s="85">
        <f>Decomposition_f!H23</f>
        <v>1.2141359149989435</v>
      </c>
      <c r="F62" s="2">
        <v>8229</v>
      </c>
    </row>
    <row r="63" spans="1:6" x14ac:dyDescent="0.25">
      <c r="A63" s="27">
        <v>62</v>
      </c>
      <c r="B63" s="5">
        <v>44228</v>
      </c>
      <c r="C63" s="84">
        <f t="shared" si="1"/>
        <v>226590.86111111112</v>
      </c>
      <c r="D63" s="84">
        <f t="shared" si="2"/>
        <v>222543.81977944257</v>
      </c>
      <c r="E63" s="85">
        <f>Decomposition_f!H24</f>
        <v>0.98213943266809844</v>
      </c>
      <c r="F63" s="2">
        <v>3648</v>
      </c>
    </row>
    <row r="64" spans="1:6" x14ac:dyDescent="0.25">
      <c r="A64" s="27">
        <v>63</v>
      </c>
      <c r="B64" s="3">
        <v>44256</v>
      </c>
      <c r="C64" s="84">
        <f t="shared" si="1"/>
        <v>226590.86111111112</v>
      </c>
      <c r="D64" s="84">
        <f t="shared" si="2"/>
        <v>236760.29300146864</v>
      </c>
      <c r="E64" s="85">
        <f>Decomposition_f!H25</f>
        <v>1.0448801502430005</v>
      </c>
      <c r="F64" s="2">
        <v>5784</v>
      </c>
    </row>
    <row r="65" spans="1:6" x14ac:dyDescent="0.25">
      <c r="A65" s="27">
        <v>64</v>
      </c>
      <c r="B65" s="5">
        <v>44287</v>
      </c>
      <c r="C65" s="84">
        <f t="shared" si="1"/>
        <v>226590.86111111112</v>
      </c>
      <c r="D65" s="84">
        <f t="shared" si="2"/>
        <v>215298.00995190997</v>
      </c>
      <c r="E65" s="85">
        <f>Decomposition_f!H26</f>
        <v>0.95016193016865058</v>
      </c>
      <c r="F65" s="2">
        <v>4959</v>
      </c>
    </row>
    <row r="66" spans="1:6" x14ac:dyDescent="0.25">
      <c r="A66" s="27">
        <v>65</v>
      </c>
      <c r="B66" s="3">
        <v>44317</v>
      </c>
      <c r="C66" s="84">
        <f t="shared" si="1"/>
        <v>226590.86111111112</v>
      </c>
      <c r="D66" s="84">
        <f t="shared" si="2"/>
        <v>187374.11710471078</v>
      </c>
      <c r="E66" s="85">
        <f>Decomposition_f!H27</f>
        <v>0.82692707104736218</v>
      </c>
      <c r="F66" s="2">
        <v>3361</v>
      </c>
    </row>
    <row r="67" spans="1:6" x14ac:dyDescent="0.25">
      <c r="A67" s="27">
        <v>66</v>
      </c>
      <c r="B67" s="5">
        <v>44348</v>
      </c>
      <c r="C67" s="84">
        <f t="shared" si="1"/>
        <v>226590.86111111112</v>
      </c>
      <c r="D67" s="84">
        <f t="shared" si="2"/>
        <v>176555.3249016809</v>
      </c>
      <c r="E67" s="85">
        <f>Decomposition_f!H28</f>
        <v>0.7791811374736124</v>
      </c>
      <c r="F67" s="2">
        <v>2643</v>
      </c>
    </row>
    <row r="68" spans="1:6" x14ac:dyDescent="0.25">
      <c r="A68" s="27">
        <v>67</v>
      </c>
      <c r="B68" s="3">
        <v>44378</v>
      </c>
      <c r="C68" s="84">
        <f>AVERAGE($C$2:$C$49,$C$86:$C$109)</f>
        <v>226590.86111111112</v>
      </c>
      <c r="D68" s="84">
        <f t="shared" si="2"/>
        <v>228621.66714745987</v>
      </c>
      <c r="E68" s="85">
        <f>Decomposition_f!H29</f>
        <v>1.0089624357592821</v>
      </c>
      <c r="F68" s="2">
        <v>2004</v>
      </c>
    </row>
    <row r="69" spans="1:6" x14ac:dyDescent="0.25">
      <c r="A69" s="27">
        <v>68</v>
      </c>
      <c r="B69" s="5">
        <v>44409</v>
      </c>
      <c r="C69" s="84">
        <f t="shared" si="1"/>
        <v>226590.86111111112</v>
      </c>
      <c r="D69" s="84">
        <f t="shared" si="2"/>
        <v>211036.90225843355</v>
      </c>
      <c r="E69" s="85">
        <f>Decomposition_f!H30</f>
        <v>0.93135663646624067</v>
      </c>
      <c r="F69" s="2">
        <v>1883</v>
      </c>
    </row>
    <row r="70" spans="1:6" x14ac:dyDescent="0.25">
      <c r="A70" s="27">
        <v>69</v>
      </c>
      <c r="B70" s="3">
        <v>44440</v>
      </c>
      <c r="C70" s="84">
        <f t="shared" si="1"/>
        <v>226590.86111111112</v>
      </c>
      <c r="D70" s="84">
        <f t="shared" si="2"/>
        <v>213507.77676196725</v>
      </c>
      <c r="E70" s="85">
        <f>Decomposition_f!H31</f>
        <v>0.9422612002752907</v>
      </c>
      <c r="F70" s="2">
        <v>1959</v>
      </c>
    </row>
    <row r="71" spans="1:6" x14ac:dyDescent="0.25">
      <c r="A71" s="27">
        <v>70</v>
      </c>
      <c r="B71" s="3">
        <v>44470</v>
      </c>
      <c r="C71" s="84">
        <f t="shared" si="1"/>
        <v>226590.86111111112</v>
      </c>
      <c r="D71" s="84">
        <f t="shared" si="2"/>
        <v>223485.47183494217</v>
      </c>
      <c r="E71" s="85">
        <f>Decomposition_f!H32</f>
        <v>0.98629516980101772</v>
      </c>
      <c r="F71" s="2">
        <v>9770</v>
      </c>
    </row>
    <row r="72" spans="1:6" x14ac:dyDescent="0.25">
      <c r="A72" s="27">
        <v>71</v>
      </c>
      <c r="B72" s="5">
        <v>44501</v>
      </c>
      <c r="C72" s="84">
        <f t="shared" si="1"/>
        <v>226590.86111111112</v>
      </c>
      <c r="D72" s="84">
        <f t="shared" si="2"/>
        <v>256537.3657171427</v>
      </c>
      <c r="E72" s="85">
        <f>Decomposition_f!H33</f>
        <v>1.132161131561908</v>
      </c>
      <c r="F72" s="2">
        <v>35285</v>
      </c>
    </row>
    <row r="73" spans="1:6" x14ac:dyDescent="0.25">
      <c r="A73" s="27">
        <v>72</v>
      </c>
      <c r="B73" s="3">
        <v>44531</v>
      </c>
      <c r="C73" s="84">
        <f t="shared" si="1"/>
        <v>226590.86111111112</v>
      </c>
      <c r="D73" s="84">
        <f t="shared" si="2"/>
        <v>272257.48238863738</v>
      </c>
      <c r="E73" s="85">
        <f>Decomposition_f!H34</f>
        <v>1.201537789536592</v>
      </c>
      <c r="F73" s="2">
        <v>53384</v>
      </c>
    </row>
    <row r="74" spans="1:6" x14ac:dyDescent="0.25">
      <c r="A74" s="27">
        <v>73</v>
      </c>
      <c r="B74" s="5">
        <v>44562</v>
      </c>
      <c r="C74" s="84">
        <f t="shared" si="1"/>
        <v>226590.86111111112</v>
      </c>
      <c r="D74" s="84">
        <f t="shared" si="2"/>
        <v>275112.10248553741</v>
      </c>
      <c r="E74" s="85">
        <f>Decomposition_f!H35</f>
        <v>1.2141359149989435</v>
      </c>
      <c r="F74" s="2">
        <v>65077</v>
      </c>
    </row>
    <row r="75" spans="1:6" x14ac:dyDescent="0.25">
      <c r="A75" s="27">
        <v>74</v>
      </c>
      <c r="B75" s="3">
        <v>44593</v>
      </c>
      <c r="C75" s="84">
        <f t="shared" si="1"/>
        <v>226590.86111111112</v>
      </c>
      <c r="D75" s="84">
        <f t="shared" si="2"/>
        <v>222543.81977944257</v>
      </c>
      <c r="E75" s="85">
        <f>Decomposition_f!H36</f>
        <v>0.98213943266809844</v>
      </c>
      <c r="F75" s="2">
        <v>54803</v>
      </c>
    </row>
    <row r="76" spans="1:6" x14ac:dyDescent="0.25">
      <c r="A76" s="27">
        <v>75</v>
      </c>
      <c r="B76" s="5">
        <v>44621</v>
      </c>
      <c r="C76" s="84">
        <f t="shared" si="1"/>
        <v>226590.86111111112</v>
      </c>
      <c r="D76" s="84">
        <f t="shared" si="2"/>
        <v>236760.29300146864</v>
      </c>
      <c r="E76" s="85">
        <f>Decomposition_f!H37</f>
        <v>1.0448801502430005</v>
      </c>
      <c r="F76" s="2">
        <v>86454</v>
      </c>
    </row>
    <row r="77" spans="1:6" x14ac:dyDescent="0.25">
      <c r="A77" s="27">
        <v>76</v>
      </c>
      <c r="B77" s="3">
        <v>44652</v>
      </c>
      <c r="C77" s="84">
        <f t="shared" si="1"/>
        <v>226590.86111111112</v>
      </c>
      <c r="D77" s="84">
        <f t="shared" si="2"/>
        <v>215298.00995190997</v>
      </c>
      <c r="E77" s="85">
        <f>Decomposition_f!H38</f>
        <v>0.95016193016865058</v>
      </c>
      <c r="F77" s="2">
        <v>117027</v>
      </c>
    </row>
    <row r="78" spans="1:6" x14ac:dyDescent="0.25">
      <c r="A78" s="27">
        <v>77</v>
      </c>
      <c r="B78" s="5">
        <v>44682</v>
      </c>
      <c r="C78" s="84">
        <f t="shared" si="1"/>
        <v>226590.86111111112</v>
      </c>
      <c r="D78" s="84">
        <f t="shared" si="2"/>
        <v>187374.11710471078</v>
      </c>
      <c r="E78" s="85">
        <f>Decomposition_f!H39</f>
        <v>0.82692707104736218</v>
      </c>
      <c r="F78" s="2">
        <v>112595</v>
      </c>
    </row>
    <row r="79" spans="1:6" x14ac:dyDescent="0.25">
      <c r="A79" s="27">
        <v>78</v>
      </c>
      <c r="B79" s="3">
        <v>44713</v>
      </c>
      <c r="C79" s="84">
        <f t="shared" si="1"/>
        <v>226590.86111111112</v>
      </c>
      <c r="D79" s="84">
        <f t="shared" si="2"/>
        <v>176555.3249016809</v>
      </c>
      <c r="E79" s="85">
        <f>Decomposition_f!H40</f>
        <v>0.7791811374736124</v>
      </c>
      <c r="F79" s="2">
        <v>104309</v>
      </c>
    </row>
    <row r="80" spans="1:6" x14ac:dyDescent="0.25">
      <c r="A80" s="27">
        <v>79</v>
      </c>
      <c r="B80" s="22">
        <v>44743</v>
      </c>
      <c r="C80" s="84">
        <f t="shared" si="1"/>
        <v>226590.86111111112</v>
      </c>
      <c r="D80" s="84">
        <f t="shared" si="2"/>
        <v>228621.66714745987</v>
      </c>
      <c r="E80" s="85">
        <f>Decomposition_f!H41</f>
        <v>1.0089624357592821</v>
      </c>
      <c r="F80" s="2">
        <v>147686</v>
      </c>
    </row>
    <row r="81" spans="1:6" x14ac:dyDescent="0.25">
      <c r="A81" s="27">
        <v>80</v>
      </c>
      <c r="B81" s="3">
        <v>44774</v>
      </c>
      <c r="C81" s="84">
        <f t="shared" si="1"/>
        <v>226590.86111111112</v>
      </c>
      <c r="D81" s="84">
        <f t="shared" si="2"/>
        <v>211036.90225843355</v>
      </c>
      <c r="E81" s="85">
        <f>Decomposition_f!H42</f>
        <v>0.93135663646624067</v>
      </c>
      <c r="F81" s="2">
        <v>143140</v>
      </c>
    </row>
    <row r="82" spans="1:6" x14ac:dyDescent="0.25">
      <c r="A82" s="27">
        <v>81</v>
      </c>
      <c r="B82" s="5">
        <v>44805</v>
      </c>
      <c r="C82" s="84">
        <f t="shared" si="1"/>
        <v>226590.86111111112</v>
      </c>
      <c r="D82" s="84">
        <f t="shared" si="2"/>
        <v>213507.77676196725</v>
      </c>
      <c r="E82" s="85">
        <f>Decomposition_f!H43</f>
        <v>0.9422612002752907</v>
      </c>
      <c r="F82" s="2">
        <v>147480</v>
      </c>
    </row>
    <row r="83" spans="1:6" x14ac:dyDescent="0.25">
      <c r="A83" s="27">
        <v>82</v>
      </c>
      <c r="B83" s="3">
        <v>44835</v>
      </c>
      <c r="C83" s="84">
        <f t="shared" si="1"/>
        <v>226590.86111111112</v>
      </c>
      <c r="D83" s="84">
        <f t="shared" si="2"/>
        <v>223485.47183494217</v>
      </c>
      <c r="E83" s="85">
        <f>Decomposition_f!H44</f>
        <v>0.98629516980101772</v>
      </c>
      <c r="F83" s="2">
        <v>165092</v>
      </c>
    </row>
    <row r="84" spans="1:6" x14ac:dyDescent="0.25">
      <c r="A84" s="27">
        <v>83</v>
      </c>
      <c r="B84" s="5">
        <v>44866</v>
      </c>
      <c r="C84" s="84">
        <f t="shared" si="1"/>
        <v>226590.86111111112</v>
      </c>
      <c r="D84" s="84">
        <f t="shared" si="2"/>
        <v>256537.3657171427</v>
      </c>
      <c r="E84" s="85">
        <f>Decomposition_f!H45</f>
        <v>1.132161131561908</v>
      </c>
      <c r="F84" s="2">
        <v>196077</v>
      </c>
    </row>
    <row r="85" spans="1:6" x14ac:dyDescent="0.25">
      <c r="A85" s="27">
        <v>84</v>
      </c>
      <c r="B85" s="3">
        <v>44896</v>
      </c>
      <c r="C85" s="84">
        <f t="shared" si="1"/>
        <v>226590.86111111112</v>
      </c>
      <c r="D85" s="84">
        <f>C85*E85</f>
        <v>272257.48238863738</v>
      </c>
      <c r="E85" s="85">
        <f>Decomposition_f!H46</f>
        <v>1.201537789536592</v>
      </c>
      <c r="F85" s="2">
        <v>183609</v>
      </c>
    </row>
    <row r="86" spans="1:6" x14ac:dyDescent="0.25">
      <c r="A86" s="27">
        <v>85</v>
      </c>
      <c r="B86" s="25">
        <v>44927</v>
      </c>
      <c r="C86" s="7">
        <f>Decomposition_f!C59</f>
        <v>239235</v>
      </c>
      <c r="D86" s="7">
        <f>C86</f>
        <v>239235</v>
      </c>
      <c r="F86" s="2">
        <v>239235</v>
      </c>
    </row>
    <row r="87" spans="1:6" x14ac:dyDescent="0.25">
      <c r="A87" s="27">
        <v>86</v>
      </c>
      <c r="B87" s="5">
        <v>44958</v>
      </c>
      <c r="C87" s="7">
        <f>Decomposition_f!C60</f>
        <v>205935</v>
      </c>
      <c r="D87" s="7">
        <f t="shared" ref="D87:D107" si="3">C87</f>
        <v>205935</v>
      </c>
      <c r="F87" s="2">
        <v>205935</v>
      </c>
    </row>
    <row r="88" spans="1:6" x14ac:dyDescent="0.25">
      <c r="A88" s="27">
        <v>87</v>
      </c>
      <c r="B88" s="3">
        <v>44986</v>
      </c>
      <c r="C88" s="7">
        <f>Decomposition_f!C61</f>
        <v>221206</v>
      </c>
      <c r="D88" s="7">
        <f t="shared" si="3"/>
        <v>221206</v>
      </c>
      <c r="F88" s="2">
        <v>221206</v>
      </c>
    </row>
    <row r="89" spans="1:6" x14ac:dyDescent="0.25">
      <c r="A89" s="27">
        <v>88</v>
      </c>
      <c r="B89" s="5">
        <v>45017</v>
      </c>
      <c r="C89" s="7">
        <f>Decomposition_f!C62</f>
        <v>222626</v>
      </c>
      <c r="D89" s="7">
        <f t="shared" si="3"/>
        <v>222626</v>
      </c>
      <c r="F89" s="2">
        <v>222626</v>
      </c>
    </row>
    <row r="90" spans="1:6" x14ac:dyDescent="0.25">
      <c r="A90" s="27">
        <v>89</v>
      </c>
      <c r="B90" s="3">
        <v>45047</v>
      </c>
      <c r="C90" s="7">
        <f>Decomposition_f!C63</f>
        <v>196288</v>
      </c>
      <c r="D90" s="7">
        <f t="shared" si="3"/>
        <v>196288</v>
      </c>
      <c r="F90" s="2">
        <v>196288</v>
      </c>
    </row>
    <row r="91" spans="1:6" x14ac:dyDescent="0.25">
      <c r="A91" s="27">
        <v>90</v>
      </c>
      <c r="B91" s="5">
        <v>45078</v>
      </c>
      <c r="C91" s="7">
        <f>Decomposition_f!C64</f>
        <v>199427</v>
      </c>
      <c r="D91" s="7">
        <f t="shared" si="3"/>
        <v>199427</v>
      </c>
      <c r="F91" s="2">
        <v>199427</v>
      </c>
    </row>
    <row r="92" spans="1:6" x14ac:dyDescent="0.25">
      <c r="A92" s="27">
        <v>91</v>
      </c>
      <c r="B92" s="3">
        <v>45108</v>
      </c>
      <c r="C92" s="7">
        <f>Decomposition_f!C65</f>
        <v>263563</v>
      </c>
      <c r="D92" s="7">
        <f t="shared" si="3"/>
        <v>263563</v>
      </c>
      <c r="F92" s="2">
        <v>263563</v>
      </c>
    </row>
    <row r="93" spans="1:6" x14ac:dyDescent="0.25">
      <c r="A93" s="27">
        <v>92</v>
      </c>
      <c r="B93" s="5">
        <v>45139</v>
      </c>
      <c r="C93" s="7">
        <f>Decomposition_f!C66</f>
        <v>236928</v>
      </c>
      <c r="D93" s="7">
        <f t="shared" si="3"/>
        <v>236928</v>
      </c>
      <c r="F93" s="2">
        <v>236928</v>
      </c>
    </row>
    <row r="94" spans="1:6" x14ac:dyDescent="0.25">
      <c r="A94" s="27">
        <v>93</v>
      </c>
      <c r="B94" s="3">
        <v>45170</v>
      </c>
      <c r="C94" s="7">
        <f>Decomposition_f!C67</f>
        <v>239336</v>
      </c>
      <c r="D94" s="7">
        <f t="shared" si="3"/>
        <v>239336</v>
      </c>
      <c r="F94" s="2">
        <v>239336</v>
      </c>
    </row>
    <row r="95" spans="1:6" x14ac:dyDescent="0.25">
      <c r="A95" s="27">
        <v>94</v>
      </c>
      <c r="B95" s="5">
        <v>45200</v>
      </c>
      <c r="C95" s="7">
        <f>Decomposition_f!C68</f>
        <v>262043</v>
      </c>
      <c r="D95" s="7">
        <f t="shared" si="3"/>
        <v>262043</v>
      </c>
      <c r="F95" s="2">
        <v>262043</v>
      </c>
    </row>
    <row r="96" spans="1:6" x14ac:dyDescent="0.25">
      <c r="A96" s="27">
        <v>95</v>
      </c>
      <c r="B96" s="3">
        <v>45231</v>
      </c>
      <c r="C96" s="7">
        <f>Decomposition_f!C69</f>
        <v>311342</v>
      </c>
      <c r="D96" s="7">
        <f t="shared" si="3"/>
        <v>311342</v>
      </c>
      <c r="F96" s="2">
        <v>311342</v>
      </c>
    </row>
    <row r="97" spans="1:9" x14ac:dyDescent="0.25">
      <c r="A97" s="27">
        <v>96</v>
      </c>
      <c r="B97" s="5">
        <v>45261</v>
      </c>
      <c r="C97" s="7">
        <f>Decomposition_f!C70</f>
        <v>274711</v>
      </c>
      <c r="D97" s="7">
        <f t="shared" si="3"/>
        <v>274711</v>
      </c>
      <c r="F97" s="2">
        <v>274711</v>
      </c>
    </row>
    <row r="98" spans="1:9" x14ac:dyDescent="0.25">
      <c r="A98" s="27">
        <v>97</v>
      </c>
      <c r="B98" s="3">
        <v>45292</v>
      </c>
      <c r="C98" s="7">
        <f>Decomposition_f!C71</f>
        <v>327427</v>
      </c>
      <c r="D98" s="7">
        <f t="shared" si="3"/>
        <v>327427</v>
      </c>
      <c r="F98" s="2">
        <v>327427</v>
      </c>
    </row>
    <row r="99" spans="1:9" x14ac:dyDescent="0.25">
      <c r="A99" s="27">
        <v>98</v>
      </c>
      <c r="B99" s="5">
        <v>45323</v>
      </c>
      <c r="C99" s="7">
        <f>Decomposition_f!C72</f>
        <v>256687</v>
      </c>
      <c r="D99" s="7">
        <f t="shared" si="3"/>
        <v>256687</v>
      </c>
      <c r="F99" s="2">
        <v>256687</v>
      </c>
      <c r="H99" s="9"/>
      <c r="I99" s="9"/>
    </row>
    <row r="100" spans="1:9" x14ac:dyDescent="0.25">
      <c r="A100" s="27">
        <v>99</v>
      </c>
      <c r="B100" s="3">
        <v>45352</v>
      </c>
      <c r="C100" s="7">
        <f>Decomposition_f!C73</f>
        <v>278366</v>
      </c>
      <c r="D100" s="7">
        <f t="shared" si="3"/>
        <v>278366</v>
      </c>
      <c r="F100" s="2">
        <v>278366</v>
      </c>
      <c r="H100" s="9"/>
      <c r="I100" s="9"/>
    </row>
    <row r="101" spans="1:9" x14ac:dyDescent="0.25">
      <c r="A101" s="27">
        <v>100</v>
      </c>
      <c r="B101" s="5">
        <v>45383</v>
      </c>
      <c r="C101" s="7">
        <f>Decomposition_f!C74</f>
        <v>224410</v>
      </c>
      <c r="D101" s="7">
        <f t="shared" si="3"/>
        <v>224410</v>
      </c>
      <c r="F101" s="2">
        <v>224410</v>
      </c>
      <c r="H101" s="9"/>
      <c r="I101" s="9"/>
    </row>
    <row r="102" spans="1:9" x14ac:dyDescent="0.25">
      <c r="A102" s="27">
        <v>101</v>
      </c>
      <c r="B102" s="3">
        <v>45413</v>
      </c>
      <c r="C102" s="7">
        <f>Decomposition_f!C75</f>
        <v>182803</v>
      </c>
      <c r="D102" s="7">
        <f t="shared" si="3"/>
        <v>182803</v>
      </c>
      <c r="F102" s="2">
        <v>182803</v>
      </c>
      <c r="H102" s="9"/>
      <c r="I102" s="9"/>
    </row>
    <row r="103" spans="1:9" x14ac:dyDescent="0.25">
      <c r="A103" s="27">
        <v>102</v>
      </c>
      <c r="B103" s="5">
        <v>45444</v>
      </c>
      <c r="C103" s="7">
        <f>Decomposition_f!C76</f>
        <v>169847</v>
      </c>
      <c r="D103" s="7">
        <f t="shared" si="3"/>
        <v>169847</v>
      </c>
      <c r="F103" s="2">
        <v>169847</v>
      </c>
      <c r="H103" s="9"/>
      <c r="I103" s="9"/>
    </row>
    <row r="104" spans="1:9" x14ac:dyDescent="0.25">
      <c r="A104" s="27">
        <v>103</v>
      </c>
      <c r="B104" s="3">
        <v>45474</v>
      </c>
      <c r="C104" s="7">
        <f>Decomposition_f!C77</f>
        <v>232026</v>
      </c>
      <c r="D104" s="7">
        <f t="shared" si="3"/>
        <v>232026</v>
      </c>
      <c r="F104" s="2">
        <v>232026</v>
      </c>
      <c r="H104" s="9"/>
      <c r="I104" s="9"/>
    </row>
    <row r="105" spans="1:9" x14ac:dyDescent="0.25">
      <c r="A105" s="27">
        <v>104</v>
      </c>
      <c r="B105" s="5">
        <v>45505</v>
      </c>
      <c r="C105" s="7">
        <f>Decomposition_f!C78</f>
        <v>222066</v>
      </c>
      <c r="D105" s="7">
        <f t="shared" si="3"/>
        <v>222066</v>
      </c>
      <c r="F105" s="2">
        <v>222066</v>
      </c>
      <c r="H105" s="9"/>
      <c r="I105" s="9"/>
    </row>
    <row r="106" spans="1:9" x14ac:dyDescent="0.25">
      <c r="A106" s="27">
        <v>105</v>
      </c>
      <c r="B106" s="5">
        <v>45536</v>
      </c>
      <c r="C106" s="7">
        <f>Decomposition_f!C79</f>
        <v>211287</v>
      </c>
      <c r="D106" s="7">
        <f t="shared" si="3"/>
        <v>211287</v>
      </c>
      <c r="F106" s="2">
        <v>211287</v>
      </c>
      <c r="H106" s="9"/>
      <c r="I106" s="9"/>
    </row>
    <row r="107" spans="1:9" x14ac:dyDescent="0.25">
      <c r="A107" s="27">
        <v>106</v>
      </c>
      <c r="B107" s="3">
        <v>45566</v>
      </c>
      <c r="C107" s="7">
        <f>Decomposition_f!C80</f>
        <v>198780</v>
      </c>
      <c r="D107" s="7">
        <f t="shared" si="3"/>
        <v>198780</v>
      </c>
      <c r="F107" s="2">
        <v>198780</v>
      </c>
    </row>
    <row r="108" spans="1:9" x14ac:dyDescent="0.25">
      <c r="A108" s="27">
        <v>107</v>
      </c>
      <c r="B108" s="3">
        <v>45597</v>
      </c>
      <c r="C108" s="7">
        <f>Decomposition_f!C81</f>
        <v>252963</v>
      </c>
      <c r="D108" s="7">
        <f t="shared" ref="D108:D109" si="4">C108</f>
        <v>252963</v>
      </c>
      <c r="F108" s="2">
        <v>252963</v>
      </c>
    </row>
    <row r="109" spans="1:9" x14ac:dyDescent="0.25">
      <c r="A109" s="27">
        <v>108</v>
      </c>
      <c r="B109" s="5">
        <v>45627</v>
      </c>
      <c r="C109" s="7">
        <f>Decomposition_f!C82</f>
        <v>272427</v>
      </c>
      <c r="D109" s="7">
        <f t="shared" si="4"/>
        <v>272427</v>
      </c>
      <c r="F109" s="2">
        <v>272427</v>
      </c>
    </row>
    <row r="110" spans="1:9" x14ac:dyDescent="0.25">
      <c r="A110" s="27">
        <v>109</v>
      </c>
      <c r="B110" s="3">
        <v>45658</v>
      </c>
      <c r="C110" s="7">
        <f>Decomposition_f!C83</f>
        <v>268081</v>
      </c>
      <c r="D110" s="7">
        <f t="shared" ref="D110" si="5">C110</f>
        <v>268081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B52" zoomScaleNormal="100" workbookViewId="0">
      <selection activeCell="D50" sqref="D50:D74"/>
    </sheetView>
  </sheetViews>
  <sheetFormatPr baseColWidth="10" defaultRowHeight="15" x14ac:dyDescent="0.25"/>
  <cols>
    <col min="5" max="5" width="11.5703125" style="14"/>
    <col min="9" max="10" width="10.42578125" bestFit="1" customWidth="1"/>
  </cols>
  <sheetData>
    <row r="1" spans="1:18" x14ac:dyDescent="0.25">
      <c r="A1" t="s">
        <v>6</v>
      </c>
      <c r="B1" t="s">
        <v>5</v>
      </c>
      <c r="C1" t="s">
        <v>4</v>
      </c>
      <c r="D1" t="s">
        <v>60</v>
      </c>
    </row>
    <row r="2" spans="1:18" x14ac:dyDescent="0.25">
      <c r="A2">
        <v>1</v>
      </c>
      <c r="B2" s="3">
        <v>42370</v>
      </c>
      <c r="C2" s="7">
        <v>248684</v>
      </c>
      <c r="D2" s="28">
        <f>Decomposition_f!H11</f>
        <v>1.2141359149989435</v>
      </c>
      <c r="G2" s="95" t="s">
        <v>79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</row>
    <row r="3" spans="1:18" ht="14.45" x14ac:dyDescent="0.3">
      <c r="A3">
        <v>2</v>
      </c>
      <c r="B3" s="5">
        <v>42401</v>
      </c>
      <c r="C3" s="7">
        <v>211731</v>
      </c>
      <c r="D3" s="28">
        <f>Decomposition_f!H12</f>
        <v>0.98213943266809844</v>
      </c>
      <c r="G3" s="98" t="s">
        <v>75</v>
      </c>
      <c r="H3" s="99"/>
      <c r="I3" s="99"/>
      <c r="J3" s="99"/>
      <c r="K3" s="99"/>
      <c r="L3" s="100"/>
      <c r="M3" s="98" t="s">
        <v>76</v>
      </c>
      <c r="N3" s="99"/>
      <c r="O3" s="99"/>
      <c r="P3" s="99"/>
      <c r="Q3" s="99"/>
      <c r="R3" s="100"/>
    </row>
    <row r="4" spans="1:18" ht="14.45" x14ac:dyDescent="0.3">
      <c r="A4">
        <v>3</v>
      </c>
      <c r="B4" s="3">
        <v>42430</v>
      </c>
      <c r="C4" s="7">
        <v>210862</v>
      </c>
      <c r="D4" s="28">
        <f>Decomposition_f!H13</f>
        <v>1.0448801502430005</v>
      </c>
      <c r="G4" s="40" t="s">
        <v>21</v>
      </c>
      <c r="H4" s="40">
        <v>2023</v>
      </c>
      <c r="I4" s="41">
        <v>2024</v>
      </c>
      <c r="J4" s="41">
        <v>2025</v>
      </c>
      <c r="K4" s="40">
        <v>2024</v>
      </c>
      <c r="L4" s="42">
        <v>2025</v>
      </c>
      <c r="M4" s="40" t="s">
        <v>21</v>
      </c>
      <c r="N4" s="40">
        <v>2023</v>
      </c>
      <c r="O4" s="41">
        <v>2024</v>
      </c>
      <c r="P4" s="42">
        <v>2025</v>
      </c>
      <c r="Q4" s="40">
        <v>2024</v>
      </c>
      <c r="R4" s="42">
        <v>2025</v>
      </c>
    </row>
    <row r="5" spans="1:18" ht="14.45" x14ac:dyDescent="0.3">
      <c r="A5">
        <v>4</v>
      </c>
      <c r="B5" s="5">
        <v>42461</v>
      </c>
      <c r="C5" s="7">
        <v>182419</v>
      </c>
      <c r="D5" s="28">
        <f>Decomposition_f!H14</f>
        <v>0.95016193016865058</v>
      </c>
      <c r="G5" s="87" t="s">
        <v>8</v>
      </c>
      <c r="H5" s="82">
        <f>C50</f>
        <v>239235</v>
      </c>
      <c r="I5" s="82">
        <f>C62</f>
        <v>327427</v>
      </c>
      <c r="J5" s="101">
        <f>C74</f>
        <v>268081</v>
      </c>
      <c r="K5" s="88">
        <f t="shared" ref="K5:L16" si="0">(I5-H5)/H5</f>
        <v>0.3686417121240621</v>
      </c>
      <c r="L5" s="103">
        <f t="shared" si="0"/>
        <v>-0.18124956097084235</v>
      </c>
      <c r="M5" s="87" t="s">
        <v>8</v>
      </c>
      <c r="N5" s="82">
        <f>H5</f>
        <v>239235</v>
      </c>
      <c r="O5" s="82">
        <f>I5</f>
        <v>327427</v>
      </c>
      <c r="P5" s="102">
        <f>C74</f>
        <v>268081</v>
      </c>
      <c r="Q5" s="91">
        <f>(O5-N5)/N5</f>
        <v>0.3686417121240621</v>
      </c>
      <c r="R5" s="103">
        <f>(P5-O5)/O5</f>
        <v>-0.18124956097084235</v>
      </c>
    </row>
    <row r="6" spans="1:18" x14ac:dyDescent="0.25">
      <c r="A6">
        <v>5</v>
      </c>
      <c r="B6" s="3">
        <v>42491</v>
      </c>
      <c r="C6" s="7">
        <v>176403</v>
      </c>
      <c r="D6" s="28">
        <f>Decomposition_f!H15</f>
        <v>0.82692707104736218</v>
      </c>
      <c r="G6" s="27" t="s">
        <v>9</v>
      </c>
      <c r="H6" s="9">
        <f t="shared" ref="H6:H16" si="1">C51</f>
        <v>205935</v>
      </c>
      <c r="I6" s="9">
        <f t="shared" ref="I6:I16" si="2">C63</f>
        <v>256687</v>
      </c>
      <c r="J6" s="32">
        <v>211682</v>
      </c>
      <c r="K6" s="36">
        <f t="shared" si="0"/>
        <v>0.24644669434530314</v>
      </c>
      <c r="L6" s="35">
        <f t="shared" si="0"/>
        <v>-0.17533026604385887</v>
      </c>
      <c r="M6" s="27" t="s">
        <v>9</v>
      </c>
      <c r="N6" s="9">
        <f t="shared" ref="N6:O16" si="3">H6</f>
        <v>205935</v>
      </c>
      <c r="O6" s="9">
        <f t="shared" si="3"/>
        <v>256687</v>
      </c>
      <c r="P6" s="31">
        <v>209194</v>
      </c>
      <c r="Q6" s="92">
        <f>(O6-N6)/N6</f>
        <v>0.24644669434530314</v>
      </c>
      <c r="R6" s="35">
        <f>(P6-O6)/O6</f>
        <v>-0.18502300467105853</v>
      </c>
    </row>
    <row r="7" spans="1:18" x14ac:dyDescent="0.25">
      <c r="A7">
        <v>6</v>
      </c>
      <c r="B7" s="5">
        <v>42522</v>
      </c>
      <c r="C7" s="7">
        <v>160586</v>
      </c>
      <c r="D7" s="28">
        <f>Decomposition_f!H16</f>
        <v>0.7791811374736124</v>
      </c>
      <c r="G7" s="27" t="s">
        <v>10</v>
      </c>
      <c r="H7" s="9">
        <f t="shared" si="1"/>
        <v>221206</v>
      </c>
      <c r="I7" s="9">
        <f t="shared" si="2"/>
        <v>278366</v>
      </c>
      <c r="J7" s="32">
        <v>230637</v>
      </c>
      <c r="K7" s="36">
        <f t="shared" si="0"/>
        <v>0.25840167084075477</v>
      </c>
      <c r="L7" s="35">
        <f t="shared" si="0"/>
        <v>-0.17146131352248478</v>
      </c>
      <c r="M7" s="27" t="s">
        <v>10</v>
      </c>
      <c r="N7" s="9">
        <f t="shared" si="3"/>
        <v>221206</v>
      </c>
      <c r="O7" s="9">
        <f t="shared" si="3"/>
        <v>278366</v>
      </c>
      <c r="P7" s="31">
        <v>228388</v>
      </c>
      <c r="Q7" s="92">
        <f t="shared" ref="Q7:R16" si="4">(O7-N7)/N7</f>
        <v>0.25840167084075477</v>
      </c>
      <c r="R7" s="35">
        <f t="shared" si="4"/>
        <v>-0.17954060481524325</v>
      </c>
    </row>
    <row r="8" spans="1:18" x14ac:dyDescent="0.25">
      <c r="A8">
        <v>7</v>
      </c>
      <c r="B8" s="3">
        <v>42552</v>
      </c>
      <c r="C8" s="7">
        <v>205385</v>
      </c>
      <c r="D8" s="28">
        <f>Decomposition_f!H17</f>
        <v>1.0089624357592821</v>
      </c>
      <c r="G8" s="27" t="s">
        <v>11</v>
      </c>
      <c r="H8" s="9">
        <f t="shared" si="1"/>
        <v>222626</v>
      </c>
      <c r="I8" s="9">
        <f t="shared" si="2"/>
        <v>224410</v>
      </c>
      <c r="J8" s="32">
        <v>178462</v>
      </c>
      <c r="K8" s="36">
        <f t="shared" si="0"/>
        <v>8.0134395802826264E-3</v>
      </c>
      <c r="L8" s="35">
        <f t="shared" si="0"/>
        <v>-0.20475023394679381</v>
      </c>
      <c r="M8" s="27" t="s">
        <v>11</v>
      </c>
      <c r="N8" s="9">
        <f t="shared" si="3"/>
        <v>222626</v>
      </c>
      <c r="O8" s="9">
        <f t="shared" si="3"/>
        <v>224410</v>
      </c>
      <c r="P8" s="31">
        <v>180523</v>
      </c>
      <c r="Q8" s="92">
        <f t="shared" si="4"/>
        <v>8.0134395802826264E-3</v>
      </c>
      <c r="R8" s="35">
        <f t="shared" si="4"/>
        <v>-0.19556615124103205</v>
      </c>
    </row>
    <row r="9" spans="1:18" x14ac:dyDescent="0.25">
      <c r="A9">
        <v>8</v>
      </c>
      <c r="B9" s="5">
        <v>42583</v>
      </c>
      <c r="C9" s="7">
        <v>188354</v>
      </c>
      <c r="D9" s="28">
        <f>Decomposition_f!H18</f>
        <v>0.93135663646624067</v>
      </c>
      <c r="G9" s="27" t="s">
        <v>12</v>
      </c>
      <c r="H9" s="9">
        <f t="shared" si="1"/>
        <v>196288</v>
      </c>
      <c r="I9" s="9">
        <f t="shared" si="2"/>
        <v>182803</v>
      </c>
      <c r="J9" s="32">
        <v>134693</v>
      </c>
      <c r="K9" s="36">
        <f t="shared" si="0"/>
        <v>-6.8700073361591132E-2</v>
      </c>
      <c r="L9" s="35">
        <f t="shared" si="0"/>
        <v>-0.26317948830161431</v>
      </c>
      <c r="M9" s="27" t="s">
        <v>12</v>
      </c>
      <c r="N9" s="9">
        <f t="shared" si="3"/>
        <v>196288</v>
      </c>
      <c r="O9" s="9">
        <f t="shared" si="3"/>
        <v>182803</v>
      </c>
      <c r="P9" s="31">
        <v>141787</v>
      </c>
      <c r="Q9" s="92">
        <f t="shared" si="4"/>
        <v>-6.8700073361591132E-2</v>
      </c>
      <c r="R9" s="35">
        <f t="shared" si="4"/>
        <v>-0.22437268534980279</v>
      </c>
    </row>
    <row r="10" spans="1:18" x14ac:dyDescent="0.25">
      <c r="A10">
        <v>9</v>
      </c>
      <c r="B10" s="3">
        <v>42614</v>
      </c>
      <c r="C10" s="7">
        <v>187990</v>
      </c>
      <c r="D10" s="28">
        <f>Decomposition_f!H19</f>
        <v>0.9422612002752907</v>
      </c>
      <c r="G10" s="27" t="s">
        <v>13</v>
      </c>
      <c r="H10" s="9">
        <f t="shared" si="1"/>
        <v>199427</v>
      </c>
      <c r="I10" s="9">
        <f t="shared" si="2"/>
        <v>169847</v>
      </c>
      <c r="J10" s="32">
        <v>123964</v>
      </c>
      <c r="K10" s="36">
        <f t="shared" si="0"/>
        <v>-0.1483249509845708</v>
      </c>
      <c r="L10" s="35">
        <f t="shared" si="0"/>
        <v>-0.27014312881593433</v>
      </c>
      <c r="M10" s="27" t="s">
        <v>13</v>
      </c>
      <c r="N10" s="9">
        <f t="shared" si="3"/>
        <v>199427</v>
      </c>
      <c r="O10" s="9">
        <f t="shared" si="3"/>
        <v>169847</v>
      </c>
      <c r="P10" s="31">
        <v>128085</v>
      </c>
      <c r="Q10" s="92">
        <f t="shared" si="4"/>
        <v>-0.1483249509845708</v>
      </c>
      <c r="R10" s="35">
        <f t="shared" si="4"/>
        <v>-0.24588011563348189</v>
      </c>
    </row>
    <row r="11" spans="1:18" x14ac:dyDescent="0.25">
      <c r="A11">
        <v>10</v>
      </c>
      <c r="B11" s="5">
        <v>42644</v>
      </c>
      <c r="C11" s="7">
        <v>204246</v>
      </c>
      <c r="D11" s="28">
        <f>Decomposition_f!H20</f>
        <v>0.98629516980101772</v>
      </c>
      <c r="G11" s="27" t="s">
        <v>14</v>
      </c>
      <c r="H11" s="9">
        <f t="shared" si="1"/>
        <v>263563</v>
      </c>
      <c r="I11" s="9">
        <f t="shared" si="2"/>
        <v>232026</v>
      </c>
      <c r="J11" s="32">
        <v>184348</v>
      </c>
      <c r="K11" s="36">
        <f t="shared" si="0"/>
        <v>-0.11965640093639851</v>
      </c>
      <c r="L11" s="35">
        <f t="shared" si="0"/>
        <v>-0.20548559213191625</v>
      </c>
      <c r="M11" s="27" t="s">
        <v>14</v>
      </c>
      <c r="N11" s="9">
        <f t="shared" si="3"/>
        <v>263563</v>
      </c>
      <c r="O11" s="9">
        <f t="shared" si="3"/>
        <v>232026</v>
      </c>
      <c r="P11" s="31">
        <v>198445</v>
      </c>
      <c r="Q11" s="92">
        <f t="shared" si="4"/>
        <v>-0.11965640093639851</v>
      </c>
      <c r="R11" s="35">
        <f t="shared" si="4"/>
        <v>-0.14472946997319266</v>
      </c>
    </row>
    <row r="12" spans="1:18" x14ac:dyDescent="0.25">
      <c r="A12">
        <v>11</v>
      </c>
      <c r="B12" s="3">
        <v>42675</v>
      </c>
      <c r="C12" s="7">
        <v>230713</v>
      </c>
      <c r="D12" s="28">
        <f>Decomposition_f!H21</f>
        <v>1.132161131561908</v>
      </c>
      <c r="G12" s="27" t="s">
        <v>15</v>
      </c>
      <c r="H12" s="9">
        <f t="shared" si="1"/>
        <v>236928</v>
      </c>
      <c r="I12" s="9">
        <f t="shared" si="2"/>
        <v>222066</v>
      </c>
      <c r="J12" s="32">
        <v>175411</v>
      </c>
      <c r="K12" s="36">
        <f t="shared" si="0"/>
        <v>-6.2727917341977316E-2</v>
      </c>
      <c r="L12" s="35">
        <f t="shared" si="0"/>
        <v>-0.21009519692343717</v>
      </c>
      <c r="M12" s="27" t="s">
        <v>15</v>
      </c>
      <c r="N12" s="9">
        <f t="shared" si="3"/>
        <v>236928</v>
      </c>
      <c r="O12" s="9">
        <f t="shared" si="3"/>
        <v>222066</v>
      </c>
      <c r="P12" s="31">
        <v>182519</v>
      </c>
      <c r="Q12" s="92">
        <f t="shared" si="4"/>
        <v>-6.2727917341977316E-2</v>
      </c>
      <c r="R12" s="35">
        <f t="shared" si="4"/>
        <v>-0.17808669494654741</v>
      </c>
    </row>
    <row r="13" spans="1:18" x14ac:dyDescent="0.25">
      <c r="A13">
        <v>12</v>
      </c>
      <c r="B13" s="5">
        <v>42705</v>
      </c>
      <c r="C13" s="7">
        <v>242419</v>
      </c>
      <c r="D13" s="28">
        <f>Decomposition_f!H22</f>
        <v>1.201537789536592</v>
      </c>
      <c r="G13" s="27" t="s">
        <v>16</v>
      </c>
      <c r="H13" s="9">
        <f t="shared" si="1"/>
        <v>239336</v>
      </c>
      <c r="I13" s="9">
        <f t="shared" si="2"/>
        <v>211287</v>
      </c>
      <c r="J13" s="32">
        <v>164482</v>
      </c>
      <c r="K13" s="36">
        <f t="shared" si="0"/>
        <v>-0.11719507303539793</v>
      </c>
      <c r="L13" s="35">
        <f t="shared" si="0"/>
        <v>-0.22152333082489695</v>
      </c>
      <c r="M13" s="27" t="s">
        <v>16</v>
      </c>
      <c r="N13" s="9">
        <f t="shared" si="3"/>
        <v>239336</v>
      </c>
      <c r="O13" s="9">
        <f t="shared" si="3"/>
        <v>211287</v>
      </c>
      <c r="P13" s="31">
        <v>182658</v>
      </c>
      <c r="Q13" s="92">
        <f t="shared" si="4"/>
        <v>-0.11719507303539793</v>
      </c>
      <c r="R13" s="35">
        <f t="shared" si="4"/>
        <v>-0.13549816126879552</v>
      </c>
    </row>
    <row r="14" spans="1:18" x14ac:dyDescent="0.25">
      <c r="A14">
        <v>13</v>
      </c>
      <c r="B14" s="3">
        <v>42736</v>
      </c>
      <c r="C14" s="7">
        <v>246675</v>
      </c>
      <c r="D14" s="28">
        <f>Decomposition_f!H23</f>
        <v>1.2141359149989435</v>
      </c>
      <c r="G14" s="27" t="s">
        <v>17</v>
      </c>
      <c r="H14" s="9">
        <f t="shared" si="1"/>
        <v>262043</v>
      </c>
      <c r="I14" s="9">
        <f t="shared" si="2"/>
        <v>198780</v>
      </c>
      <c r="J14" s="32">
        <v>151377</v>
      </c>
      <c r="K14" s="36">
        <f t="shared" si="0"/>
        <v>-0.24142220933205619</v>
      </c>
      <c r="L14" s="35">
        <f t="shared" si="0"/>
        <v>-0.23846966495623304</v>
      </c>
      <c r="M14" s="27" t="s">
        <v>17</v>
      </c>
      <c r="N14" s="9">
        <f t="shared" si="3"/>
        <v>262043</v>
      </c>
      <c r="O14" s="9">
        <f t="shared" si="3"/>
        <v>198780</v>
      </c>
      <c r="P14" s="31">
        <v>162578</v>
      </c>
      <c r="Q14" s="92">
        <f t="shared" si="4"/>
        <v>-0.24142220933205619</v>
      </c>
      <c r="R14" s="35">
        <f t="shared" si="4"/>
        <v>-0.18212093772009255</v>
      </c>
    </row>
    <row r="15" spans="1:18" x14ac:dyDescent="0.25">
      <c r="A15">
        <v>14</v>
      </c>
      <c r="B15" s="5">
        <v>42767</v>
      </c>
      <c r="C15" s="7">
        <v>208332</v>
      </c>
      <c r="D15" s="28">
        <f>Decomposition_f!H24</f>
        <v>0.98213943266809844</v>
      </c>
      <c r="G15" s="27" t="s">
        <v>18</v>
      </c>
      <c r="H15" s="9">
        <f t="shared" si="1"/>
        <v>311342</v>
      </c>
      <c r="I15" s="9">
        <f t="shared" si="2"/>
        <v>252963</v>
      </c>
      <c r="J15" s="32">
        <v>206626</v>
      </c>
      <c r="K15" s="36">
        <f t="shared" si="0"/>
        <v>-0.18750762826730732</v>
      </c>
      <c r="L15" s="35">
        <f t="shared" si="0"/>
        <v>-0.18317698635768867</v>
      </c>
      <c r="M15" s="27" t="s">
        <v>18</v>
      </c>
      <c r="N15" s="9">
        <f t="shared" si="3"/>
        <v>311342</v>
      </c>
      <c r="O15" s="9">
        <f t="shared" si="3"/>
        <v>252963</v>
      </c>
      <c r="P15" s="31">
        <v>226517</v>
      </c>
      <c r="Q15" s="92">
        <f t="shared" si="4"/>
        <v>-0.18750762826730732</v>
      </c>
      <c r="R15" s="35">
        <f t="shared" si="4"/>
        <v>-0.10454493344876524</v>
      </c>
    </row>
    <row r="16" spans="1:18" x14ac:dyDescent="0.25">
      <c r="A16">
        <v>15</v>
      </c>
      <c r="B16" s="3">
        <v>42795</v>
      </c>
      <c r="C16" s="7">
        <v>215957</v>
      </c>
      <c r="D16" s="28">
        <f>Decomposition_f!H25</f>
        <v>1.0448801502430005</v>
      </c>
      <c r="G16" s="30" t="s">
        <v>19</v>
      </c>
      <c r="H16" s="43">
        <f t="shared" si="1"/>
        <v>274711</v>
      </c>
      <c r="I16" s="43">
        <f t="shared" si="2"/>
        <v>272427</v>
      </c>
      <c r="J16" s="33">
        <v>224897</v>
      </c>
      <c r="K16" s="93">
        <f t="shared" si="0"/>
        <v>-8.314192005416601E-3</v>
      </c>
      <c r="L16" s="90">
        <f t="shared" si="0"/>
        <v>-0.17446875676786808</v>
      </c>
      <c r="M16" s="89" t="s">
        <v>19</v>
      </c>
      <c r="N16" s="43">
        <f t="shared" si="3"/>
        <v>274711</v>
      </c>
      <c r="O16" s="43">
        <f t="shared" si="3"/>
        <v>272427</v>
      </c>
      <c r="P16" s="34">
        <v>240858</v>
      </c>
      <c r="Q16" s="94">
        <f t="shared" si="4"/>
        <v>-8.314192005416601E-3</v>
      </c>
      <c r="R16" s="39">
        <f t="shared" si="4"/>
        <v>-0.11588058452356044</v>
      </c>
    </row>
    <row r="17" spans="1:18" ht="14.45" x14ac:dyDescent="0.3">
      <c r="A17">
        <v>16</v>
      </c>
      <c r="B17" s="5">
        <v>42826</v>
      </c>
      <c r="C17" s="7">
        <v>200426</v>
      </c>
      <c r="D17" s="28">
        <f>Decomposition_f!H26</f>
        <v>0.95016193016865058</v>
      </c>
      <c r="G17" s="30" t="s">
        <v>24</v>
      </c>
      <c r="H17" s="43">
        <f>AVERAGE(H5:H16)</f>
        <v>239386.66666666666</v>
      </c>
      <c r="I17" s="43">
        <f>AVERAGE(I5:I16)</f>
        <v>235757.41666666666</v>
      </c>
      <c r="J17" s="43">
        <f>AVERAGE(J5:J16)</f>
        <v>187888.33333333334</v>
      </c>
      <c r="K17" s="46">
        <f>AVERAGE(K5:K16)</f>
        <v>-6.0287440311927601E-3</v>
      </c>
      <c r="L17" s="46">
        <f>AVERAGE(L5:L16)</f>
        <v>-0.20827779329696408</v>
      </c>
      <c r="M17" s="44" t="s">
        <v>24</v>
      </c>
      <c r="N17" s="43">
        <f>AVERAGE(N5:N16)</f>
        <v>239386.66666666666</v>
      </c>
      <c r="O17" s="43">
        <f>AVERAGE(O5:O16)</f>
        <v>235757.41666666666</v>
      </c>
      <c r="P17" s="43">
        <f>AVERAGE(P5:P16)</f>
        <v>195802.75</v>
      </c>
      <c r="Q17" s="46">
        <f>AVERAGE(Q5:Q16)</f>
        <v>-6.0287440311927601E-3</v>
      </c>
      <c r="R17" s="45">
        <f>AVERAGE(R5:R16)</f>
        <v>-0.1727077420468679</v>
      </c>
    </row>
    <row r="18" spans="1:18" ht="14.45" x14ac:dyDescent="0.3">
      <c r="A18">
        <v>17</v>
      </c>
      <c r="B18" s="3">
        <v>42856</v>
      </c>
      <c r="C18" s="7">
        <v>179443</v>
      </c>
      <c r="D18" s="28">
        <f>Decomposition_f!H27</f>
        <v>0.82692707104736218</v>
      </c>
    </row>
    <row r="19" spans="1:18" ht="14.45" x14ac:dyDescent="0.3">
      <c r="A19">
        <v>18</v>
      </c>
      <c r="B19" s="5">
        <v>42887</v>
      </c>
      <c r="C19" s="7">
        <v>167766</v>
      </c>
      <c r="D19" s="28">
        <f>Decomposition_f!H28</f>
        <v>0.7791811374736124</v>
      </c>
      <c r="I19" s="86">
        <f>SUM(I5:I16)</f>
        <v>2829089</v>
      </c>
      <c r="J19" s="86">
        <f>SUM(J5:J16)</f>
        <v>2254660</v>
      </c>
      <c r="O19" s="86">
        <f>SUM(O5:O16)</f>
        <v>2829089</v>
      </c>
      <c r="P19" s="86">
        <f>SUM(P5:P16)</f>
        <v>2349633</v>
      </c>
    </row>
    <row r="20" spans="1:18" ht="14.45" x14ac:dyDescent="0.3">
      <c r="A20">
        <v>19</v>
      </c>
      <c r="B20" s="3">
        <v>42917</v>
      </c>
      <c r="C20" s="7">
        <v>211456</v>
      </c>
      <c r="D20" s="28">
        <f>Decomposition_f!H29</f>
        <v>1.0089624357592821</v>
      </c>
    </row>
    <row r="21" spans="1:18" ht="14.45" x14ac:dyDescent="0.3">
      <c r="A21">
        <v>20</v>
      </c>
      <c r="B21" s="5">
        <v>42948</v>
      </c>
      <c r="C21" s="7">
        <v>193354</v>
      </c>
      <c r="D21" s="28">
        <f>Decomposition_f!H30</f>
        <v>0.93135663646624067</v>
      </c>
    </row>
    <row r="22" spans="1:18" ht="14.45" x14ac:dyDescent="0.3">
      <c r="A22">
        <v>21</v>
      </c>
      <c r="B22" s="3">
        <v>42979</v>
      </c>
      <c r="C22" s="7">
        <v>199160</v>
      </c>
      <c r="D22" s="28">
        <f>Decomposition_f!H31</f>
        <v>0.9422612002752907</v>
      </c>
      <c r="H22" s="1"/>
      <c r="I22" s="1"/>
      <c r="J22" s="9"/>
      <c r="L22" s="1"/>
      <c r="M22" s="9"/>
    </row>
    <row r="23" spans="1:18" ht="14.45" x14ac:dyDescent="0.3">
      <c r="A23">
        <v>22</v>
      </c>
      <c r="B23" s="5">
        <v>43009</v>
      </c>
      <c r="C23" s="7">
        <v>224240</v>
      </c>
      <c r="D23" s="28">
        <f>Decomposition_f!H32</f>
        <v>0.98629516980101772</v>
      </c>
      <c r="H23" s="1"/>
      <c r="I23" s="1"/>
      <c r="J23" s="9"/>
      <c r="L23" s="1"/>
      <c r="M23" s="9"/>
    </row>
    <row r="24" spans="1:18" ht="14.45" x14ac:dyDescent="0.3">
      <c r="A24">
        <v>23</v>
      </c>
      <c r="B24" s="3">
        <v>43040</v>
      </c>
      <c r="C24" s="7">
        <v>243719</v>
      </c>
      <c r="D24" s="28">
        <f>Decomposition_f!H33</f>
        <v>1.132161131561908</v>
      </c>
      <c r="H24" s="1"/>
      <c r="I24" s="1"/>
      <c r="J24" s="9"/>
      <c r="L24" s="1"/>
      <c r="M24" s="9"/>
    </row>
    <row r="25" spans="1:18" ht="14.45" x14ac:dyDescent="0.3">
      <c r="A25">
        <v>24</v>
      </c>
      <c r="B25" s="5">
        <v>43070</v>
      </c>
      <c r="C25" s="7">
        <v>255410</v>
      </c>
      <c r="D25" s="28">
        <f>Decomposition_f!H34</f>
        <v>1.201537789536592</v>
      </c>
      <c r="H25" s="1"/>
      <c r="I25" s="1"/>
      <c r="J25" s="9"/>
      <c r="K25" s="1"/>
      <c r="M25" s="9"/>
    </row>
    <row r="26" spans="1:18" ht="14.45" x14ac:dyDescent="0.3">
      <c r="A26">
        <v>25</v>
      </c>
      <c r="B26" s="3">
        <v>43101</v>
      </c>
      <c r="C26" s="7">
        <v>275610</v>
      </c>
      <c r="D26" s="28">
        <f>Decomposition_f!H35</f>
        <v>1.2141359149989435</v>
      </c>
      <c r="H26" s="1"/>
      <c r="I26" s="1"/>
      <c r="J26" s="9"/>
      <c r="K26" s="1"/>
      <c r="M26" s="9"/>
    </row>
    <row r="27" spans="1:18" ht="14.45" x14ac:dyDescent="0.3">
      <c r="A27">
        <v>26</v>
      </c>
      <c r="B27" s="5">
        <v>43132</v>
      </c>
      <c r="C27" s="7">
        <v>214691</v>
      </c>
      <c r="D27" s="28">
        <f>Decomposition_f!H36</f>
        <v>0.98213943266809844</v>
      </c>
      <c r="H27" s="1"/>
      <c r="I27" s="1"/>
      <c r="J27" s="9"/>
      <c r="K27" s="1"/>
      <c r="M27" s="9"/>
    </row>
    <row r="28" spans="1:18" ht="14.45" x14ac:dyDescent="0.3">
      <c r="A28">
        <v>27</v>
      </c>
      <c r="B28" s="3">
        <v>43160</v>
      </c>
      <c r="C28" s="7">
        <v>220918</v>
      </c>
      <c r="D28" s="28">
        <f>Decomposition_f!H37</f>
        <v>1.0448801502430005</v>
      </c>
      <c r="H28" s="1"/>
      <c r="I28" s="1"/>
      <c r="J28" s="9"/>
      <c r="K28" s="1"/>
      <c r="M28" s="9"/>
    </row>
    <row r="29" spans="1:18" ht="14.45" x14ac:dyDescent="0.3">
      <c r="A29">
        <v>28</v>
      </c>
      <c r="B29" s="5">
        <v>43191</v>
      </c>
      <c r="C29" s="7">
        <v>202846</v>
      </c>
      <c r="D29" s="28">
        <f>Decomposition_f!H38</f>
        <v>0.95016193016865058</v>
      </c>
      <c r="H29" s="1"/>
      <c r="I29" s="1"/>
      <c r="J29" s="9"/>
      <c r="K29" s="1"/>
      <c r="M29" s="9"/>
    </row>
    <row r="30" spans="1:18" ht="14.45" x14ac:dyDescent="0.3">
      <c r="A30">
        <v>29</v>
      </c>
      <c r="B30" s="3">
        <v>43221</v>
      </c>
      <c r="C30" s="7">
        <v>184649</v>
      </c>
      <c r="D30" s="28">
        <f>Decomposition_f!H39</f>
        <v>0.82692707104736218</v>
      </c>
      <c r="H30" s="1"/>
      <c r="I30" s="1"/>
      <c r="J30" s="9"/>
      <c r="K30" s="1"/>
      <c r="M30" s="9"/>
    </row>
    <row r="31" spans="1:18" ht="14.45" x14ac:dyDescent="0.3">
      <c r="A31">
        <v>30</v>
      </c>
      <c r="B31" s="5">
        <v>43252</v>
      </c>
      <c r="C31" s="7">
        <v>167422</v>
      </c>
      <c r="D31" s="28">
        <f>Decomposition_f!H40</f>
        <v>0.7791811374736124</v>
      </c>
      <c r="H31" s="1"/>
      <c r="I31" s="1"/>
      <c r="J31" s="9"/>
      <c r="K31" s="1"/>
      <c r="M31" s="9"/>
    </row>
    <row r="32" spans="1:18" ht="14.45" x14ac:dyDescent="0.3">
      <c r="A32">
        <v>31</v>
      </c>
      <c r="B32" s="3">
        <v>43282</v>
      </c>
      <c r="C32" s="7">
        <v>215459</v>
      </c>
      <c r="D32" s="28">
        <f>Decomposition_f!H41</f>
        <v>1.0089624357592821</v>
      </c>
      <c r="H32" s="1"/>
      <c r="I32" s="1"/>
      <c r="J32" s="9"/>
      <c r="K32" s="1"/>
      <c r="M32" s="9"/>
    </row>
    <row r="33" spans="1:13" ht="14.45" x14ac:dyDescent="0.3">
      <c r="A33">
        <v>32</v>
      </c>
      <c r="B33" s="5">
        <v>43313</v>
      </c>
      <c r="C33" s="7">
        <v>203628</v>
      </c>
      <c r="D33" s="28">
        <f>Decomposition_f!H42</f>
        <v>0.93135663646624067</v>
      </c>
      <c r="H33" s="1"/>
      <c r="I33" s="1"/>
      <c r="J33" s="9"/>
      <c r="K33" s="1"/>
      <c r="M33" s="9"/>
    </row>
    <row r="34" spans="1:13" ht="14.45" x14ac:dyDescent="0.3">
      <c r="A34">
        <v>33</v>
      </c>
      <c r="B34" s="3">
        <v>43344</v>
      </c>
      <c r="C34" s="7">
        <v>216132</v>
      </c>
      <c r="D34" s="28">
        <f>Decomposition_f!H43</f>
        <v>0.9422612002752907</v>
      </c>
      <c r="H34" s="1"/>
      <c r="I34" s="1"/>
      <c r="J34" s="9"/>
      <c r="K34" s="1"/>
      <c r="M34" s="9"/>
    </row>
    <row r="35" spans="1:13" ht="14.45" x14ac:dyDescent="0.3">
      <c r="A35">
        <v>34</v>
      </c>
      <c r="B35" s="5">
        <v>43374</v>
      </c>
      <c r="C35" s="7">
        <v>227543</v>
      </c>
      <c r="D35" s="28">
        <f>Decomposition_f!H44</f>
        <v>0.98629516980101772</v>
      </c>
      <c r="H35" s="1"/>
      <c r="I35" s="1"/>
      <c r="J35" s="9"/>
      <c r="K35" s="1"/>
      <c r="M35" s="9"/>
    </row>
    <row r="36" spans="1:13" ht="14.45" x14ac:dyDescent="0.3">
      <c r="A36">
        <v>35</v>
      </c>
      <c r="B36" s="3">
        <v>43405</v>
      </c>
      <c r="C36" s="7">
        <v>261261</v>
      </c>
      <c r="D36" s="28">
        <f>Decomposition_f!H45</f>
        <v>1.132161131561908</v>
      </c>
      <c r="H36" s="1"/>
      <c r="I36" s="1"/>
      <c r="J36" s="9"/>
      <c r="K36" s="1"/>
      <c r="M36" s="9"/>
    </row>
    <row r="37" spans="1:13" ht="14.45" x14ac:dyDescent="0.3">
      <c r="A37">
        <v>36</v>
      </c>
      <c r="B37" s="5">
        <v>43435</v>
      </c>
      <c r="C37" s="7">
        <v>293385</v>
      </c>
      <c r="D37" s="28">
        <f>Decomposition_f!H46</f>
        <v>1.201537789536592</v>
      </c>
      <c r="H37" s="1"/>
      <c r="I37" s="1"/>
      <c r="J37" s="9"/>
      <c r="K37" s="1"/>
      <c r="M37" s="9"/>
    </row>
    <row r="38" spans="1:13" ht="14.45" x14ac:dyDescent="0.3">
      <c r="A38">
        <v>37</v>
      </c>
      <c r="B38" s="3">
        <v>43466</v>
      </c>
      <c r="C38" s="7">
        <v>321304</v>
      </c>
      <c r="D38" s="28">
        <f>Decomposition_f!H47</f>
        <v>1.2141359149989435</v>
      </c>
      <c r="K38" s="1"/>
      <c r="M38" s="1"/>
    </row>
    <row r="39" spans="1:13" ht="14.45" x14ac:dyDescent="0.3">
      <c r="A39">
        <v>38</v>
      </c>
      <c r="B39" s="5">
        <v>43497</v>
      </c>
      <c r="C39" s="7">
        <v>237633</v>
      </c>
      <c r="D39" s="28">
        <f>Decomposition_f!H48</f>
        <v>0.98213943266809844</v>
      </c>
      <c r="K39" s="1"/>
    </row>
    <row r="40" spans="1:13" ht="14.45" x14ac:dyDescent="0.3">
      <c r="A40">
        <v>39</v>
      </c>
      <c r="B40" s="3">
        <v>43525</v>
      </c>
      <c r="C40" s="7">
        <v>261862</v>
      </c>
      <c r="D40" s="28">
        <f>Decomposition_f!H49</f>
        <v>1.0448801502430005</v>
      </c>
      <c r="K40" s="1"/>
    </row>
    <row r="41" spans="1:13" ht="14.45" x14ac:dyDescent="0.3">
      <c r="A41">
        <v>40</v>
      </c>
      <c r="B41" s="5">
        <v>43556</v>
      </c>
      <c r="C41" s="7">
        <v>239694</v>
      </c>
      <c r="D41" s="28">
        <f>Decomposition_f!H50</f>
        <v>0.95016193016865058</v>
      </c>
      <c r="K41" s="1"/>
    </row>
    <row r="42" spans="1:13" ht="14.45" x14ac:dyDescent="0.3">
      <c r="A42">
        <v>41</v>
      </c>
      <c r="B42" s="3">
        <v>43586</v>
      </c>
      <c r="C42" s="7">
        <v>209733</v>
      </c>
      <c r="D42" s="28">
        <f>Decomposition_f!H51</f>
        <v>0.82692707104736218</v>
      </c>
    </row>
    <row r="43" spans="1:13" ht="14.45" x14ac:dyDescent="0.3">
      <c r="A43">
        <v>42</v>
      </c>
      <c r="B43" s="5">
        <v>43617</v>
      </c>
      <c r="C43" s="7">
        <v>197587</v>
      </c>
      <c r="D43" s="28">
        <f>Decomposition_f!H52</f>
        <v>0.7791811374736124</v>
      </c>
    </row>
    <row r="44" spans="1:13" x14ac:dyDescent="0.25">
      <c r="A44">
        <v>43</v>
      </c>
      <c r="B44" s="3">
        <v>43647</v>
      </c>
      <c r="C44" s="7">
        <v>244027</v>
      </c>
      <c r="D44" s="28">
        <f>Decomposition_f!H53</f>
        <v>1.0089624357592821</v>
      </c>
    </row>
    <row r="45" spans="1:13" x14ac:dyDescent="0.25">
      <c r="A45">
        <v>44</v>
      </c>
      <c r="B45" s="5">
        <v>43678</v>
      </c>
      <c r="C45" s="7">
        <v>216649</v>
      </c>
      <c r="D45" s="28">
        <f>Decomposition_f!H54</f>
        <v>0.93135663646624067</v>
      </c>
    </row>
    <row r="46" spans="1:13" x14ac:dyDescent="0.25">
      <c r="A46">
        <v>45</v>
      </c>
      <c r="B46" s="3">
        <v>43709</v>
      </c>
      <c r="C46" s="7">
        <v>225687</v>
      </c>
      <c r="D46" s="28">
        <f>Decomposition_f!H55</f>
        <v>0.9422612002752907</v>
      </c>
    </row>
    <row r="47" spans="1:13" x14ac:dyDescent="0.25">
      <c r="A47">
        <v>46</v>
      </c>
      <c r="B47" s="5">
        <v>43739</v>
      </c>
      <c r="C47" s="7">
        <v>225655</v>
      </c>
      <c r="D47" s="28">
        <f>Decomposition_f!H56</f>
        <v>0.98629516980101772</v>
      </c>
    </row>
    <row r="48" spans="1:13" x14ac:dyDescent="0.25">
      <c r="A48">
        <v>47</v>
      </c>
      <c r="B48" s="3">
        <v>43770</v>
      </c>
      <c r="C48" s="7">
        <v>247326</v>
      </c>
      <c r="D48" s="28">
        <f>Decomposition_f!H57</f>
        <v>1.132161131561908</v>
      </c>
    </row>
    <row r="49" spans="1:7" x14ac:dyDescent="0.25">
      <c r="A49">
        <v>48</v>
      </c>
      <c r="B49" s="22">
        <v>43800</v>
      </c>
      <c r="C49" s="7">
        <v>306382</v>
      </c>
      <c r="D49" s="28">
        <f>Decomposition_f!H58</f>
        <v>1.201537789536592</v>
      </c>
    </row>
    <row r="50" spans="1:7" x14ac:dyDescent="0.25">
      <c r="A50" s="24">
        <v>49</v>
      </c>
      <c r="B50" s="25">
        <v>44927</v>
      </c>
      <c r="C50" s="26">
        <f>datos_arima!C86</f>
        <v>239235</v>
      </c>
      <c r="D50" s="28">
        <f>datos_arima!E50</f>
        <v>1.2141359149989435</v>
      </c>
    </row>
    <row r="51" spans="1:7" x14ac:dyDescent="0.25">
      <c r="A51" s="27">
        <v>50</v>
      </c>
      <c r="B51" s="5">
        <v>44958</v>
      </c>
      <c r="C51" s="11">
        <f>datos_arima!C87</f>
        <v>205935</v>
      </c>
      <c r="D51" s="28">
        <f>datos_arima!E51</f>
        <v>0.98213943266809844</v>
      </c>
    </row>
    <row r="52" spans="1:7" x14ac:dyDescent="0.25">
      <c r="A52" s="27">
        <v>51</v>
      </c>
      <c r="B52" s="3">
        <v>44986</v>
      </c>
      <c r="C52" s="11">
        <f>datos_arima!C88</f>
        <v>221206</v>
      </c>
      <c r="D52" s="28">
        <f>datos_arima!E52</f>
        <v>1.0448801502430005</v>
      </c>
    </row>
    <row r="53" spans="1:7" x14ac:dyDescent="0.25">
      <c r="A53" s="27">
        <v>52</v>
      </c>
      <c r="B53" s="5">
        <v>45017</v>
      </c>
      <c r="C53" s="11">
        <f>datos_arima!C89</f>
        <v>222626</v>
      </c>
      <c r="D53" s="28">
        <f>datos_arima!E53</f>
        <v>0.95016193016865058</v>
      </c>
    </row>
    <row r="54" spans="1:7" x14ac:dyDescent="0.25">
      <c r="A54" s="27">
        <v>53</v>
      </c>
      <c r="B54" s="3">
        <v>45047</v>
      </c>
      <c r="C54" s="11">
        <f>datos_arima!C90</f>
        <v>196288</v>
      </c>
      <c r="D54" s="28">
        <f>datos_arima!E54</f>
        <v>0.82692707104736218</v>
      </c>
    </row>
    <row r="55" spans="1:7" x14ac:dyDescent="0.25">
      <c r="A55" s="27">
        <v>54</v>
      </c>
      <c r="B55" s="5">
        <v>45078</v>
      </c>
      <c r="C55" s="11">
        <f>datos_arima!C91</f>
        <v>199427</v>
      </c>
      <c r="D55" s="28">
        <f>datos_arima!E55</f>
        <v>0.7791811374736124</v>
      </c>
    </row>
    <row r="56" spans="1:7" x14ac:dyDescent="0.25">
      <c r="A56" s="27">
        <v>55</v>
      </c>
      <c r="B56" s="3">
        <v>45108</v>
      </c>
      <c r="C56" s="11">
        <f>datos_arima!C92</f>
        <v>263563</v>
      </c>
      <c r="D56" s="28">
        <f>datos_arima!E56</f>
        <v>1.0089624357592821</v>
      </c>
    </row>
    <row r="57" spans="1:7" x14ac:dyDescent="0.25">
      <c r="A57" s="27">
        <v>56</v>
      </c>
      <c r="B57" s="5">
        <v>45139</v>
      </c>
      <c r="C57" s="11">
        <f>datos_arima!C93</f>
        <v>236928</v>
      </c>
      <c r="D57" s="28">
        <f>datos_arima!E57</f>
        <v>0.93135663646624067</v>
      </c>
      <c r="G57" s="1"/>
    </row>
    <row r="58" spans="1:7" x14ac:dyDescent="0.25">
      <c r="A58" s="27">
        <v>57</v>
      </c>
      <c r="B58" s="3">
        <v>45170</v>
      </c>
      <c r="C58" s="11">
        <f>datos_arima!C94</f>
        <v>239336</v>
      </c>
      <c r="D58" s="28">
        <f>datos_arima!E58</f>
        <v>0.9422612002752907</v>
      </c>
      <c r="G58" s="1"/>
    </row>
    <row r="59" spans="1:7" x14ac:dyDescent="0.25">
      <c r="A59" s="27">
        <v>58</v>
      </c>
      <c r="B59" s="5">
        <v>45200</v>
      </c>
      <c r="C59" s="11">
        <f>datos_arima!C95</f>
        <v>262043</v>
      </c>
      <c r="D59" s="28">
        <f>datos_arima!E59</f>
        <v>0.98629516980101772</v>
      </c>
      <c r="G59" s="1"/>
    </row>
    <row r="60" spans="1:7" x14ac:dyDescent="0.25">
      <c r="A60" s="27">
        <v>59</v>
      </c>
      <c r="B60" s="3">
        <v>45231</v>
      </c>
      <c r="C60" s="11">
        <f>datos_arima!C96</f>
        <v>311342</v>
      </c>
      <c r="D60" s="28">
        <f>datos_arima!E60</f>
        <v>1.132161131561908</v>
      </c>
      <c r="G60" s="1"/>
    </row>
    <row r="61" spans="1:7" x14ac:dyDescent="0.25">
      <c r="A61" s="27">
        <v>60</v>
      </c>
      <c r="B61" s="5">
        <v>45261</v>
      </c>
      <c r="C61" s="11">
        <f>datos_arima!C97</f>
        <v>274711</v>
      </c>
      <c r="D61" s="28">
        <f>datos_arima!E61</f>
        <v>1.201537789536592</v>
      </c>
      <c r="G61" s="1"/>
    </row>
    <row r="62" spans="1:7" x14ac:dyDescent="0.25">
      <c r="A62" s="27">
        <v>61</v>
      </c>
      <c r="B62" s="3">
        <v>45292</v>
      </c>
      <c r="C62" s="11">
        <f>datos_arima!C98</f>
        <v>327427</v>
      </c>
      <c r="D62" s="28">
        <f>D50</f>
        <v>1.2141359149989435</v>
      </c>
      <c r="G62" s="1"/>
    </row>
    <row r="63" spans="1:7" x14ac:dyDescent="0.25">
      <c r="A63" s="27">
        <v>62</v>
      </c>
      <c r="B63" s="5">
        <v>45323</v>
      </c>
      <c r="C63" s="11">
        <f>datos_arima!C99</f>
        <v>256687</v>
      </c>
      <c r="D63" s="28">
        <f t="shared" ref="D63:D74" si="5">D51</f>
        <v>0.98213943266809844</v>
      </c>
      <c r="G63" s="1"/>
    </row>
    <row r="64" spans="1:7" x14ac:dyDescent="0.25">
      <c r="A64" s="27">
        <v>63</v>
      </c>
      <c r="B64" s="3">
        <v>45352</v>
      </c>
      <c r="C64" s="11">
        <f>datos_arima!C100</f>
        <v>278366</v>
      </c>
      <c r="D64" s="28">
        <f t="shared" si="5"/>
        <v>1.0448801502430005</v>
      </c>
      <c r="G64" s="1"/>
    </row>
    <row r="65" spans="1:7" x14ac:dyDescent="0.25">
      <c r="A65" s="27">
        <v>64</v>
      </c>
      <c r="B65" s="5">
        <v>45383</v>
      </c>
      <c r="C65" s="11">
        <f>datos_arima!C101</f>
        <v>224410</v>
      </c>
      <c r="D65" s="28">
        <f t="shared" si="5"/>
        <v>0.95016193016865058</v>
      </c>
      <c r="G65" s="1"/>
    </row>
    <row r="66" spans="1:7" x14ac:dyDescent="0.25">
      <c r="A66" s="27">
        <v>65</v>
      </c>
      <c r="B66" s="3">
        <v>45413</v>
      </c>
      <c r="C66" s="11">
        <f>datos_arima!C102</f>
        <v>182803</v>
      </c>
      <c r="D66" s="28">
        <f t="shared" si="5"/>
        <v>0.82692707104736218</v>
      </c>
      <c r="G66" s="1"/>
    </row>
    <row r="67" spans="1:7" x14ac:dyDescent="0.25">
      <c r="A67" s="27">
        <v>66</v>
      </c>
      <c r="B67" s="5">
        <v>45444</v>
      </c>
      <c r="C67" s="11">
        <f>datos_arima!C103</f>
        <v>169847</v>
      </c>
      <c r="D67" s="28">
        <f t="shared" si="5"/>
        <v>0.7791811374736124</v>
      </c>
      <c r="G67" s="1"/>
    </row>
    <row r="68" spans="1:7" x14ac:dyDescent="0.25">
      <c r="A68" s="27">
        <v>67</v>
      </c>
      <c r="B68" s="3">
        <v>45474</v>
      </c>
      <c r="C68" s="11">
        <f>datos_arima!C104</f>
        <v>232026</v>
      </c>
      <c r="D68" s="28">
        <f t="shared" si="5"/>
        <v>1.0089624357592821</v>
      </c>
      <c r="G68" s="1"/>
    </row>
    <row r="69" spans="1:7" x14ac:dyDescent="0.25">
      <c r="A69" s="27">
        <v>68</v>
      </c>
      <c r="B69" s="5">
        <v>45505</v>
      </c>
      <c r="C69" s="11">
        <f>datos_arima!C105</f>
        <v>222066</v>
      </c>
      <c r="D69" s="28">
        <f t="shared" si="5"/>
        <v>0.93135663646624067</v>
      </c>
      <c r="G69" s="1"/>
    </row>
    <row r="70" spans="1:7" x14ac:dyDescent="0.25">
      <c r="A70" s="27">
        <v>69</v>
      </c>
      <c r="B70" s="5">
        <v>45536</v>
      </c>
      <c r="C70" s="11">
        <f>datos_arima!C106</f>
        <v>211287</v>
      </c>
      <c r="D70" s="28">
        <f t="shared" si="5"/>
        <v>0.9422612002752907</v>
      </c>
      <c r="G70" s="1"/>
    </row>
    <row r="71" spans="1:7" x14ac:dyDescent="0.25">
      <c r="B71" s="5">
        <v>45566</v>
      </c>
      <c r="C71" s="11">
        <f>datos_arima!C107</f>
        <v>198780</v>
      </c>
      <c r="D71" s="28">
        <f t="shared" si="5"/>
        <v>0.98629516980101772</v>
      </c>
      <c r="G71" s="1"/>
    </row>
    <row r="72" spans="1:7" x14ac:dyDescent="0.25">
      <c r="B72" s="5">
        <v>45597</v>
      </c>
      <c r="C72" s="11">
        <f>datos_arima!C108</f>
        <v>252963</v>
      </c>
      <c r="D72" s="28">
        <f t="shared" si="5"/>
        <v>1.132161131561908</v>
      </c>
      <c r="G72" s="1"/>
    </row>
    <row r="73" spans="1:7" x14ac:dyDescent="0.25">
      <c r="B73" s="3">
        <v>45627</v>
      </c>
      <c r="C73" s="11">
        <f>datos_arima!C109</f>
        <v>272427</v>
      </c>
      <c r="D73" s="28">
        <f t="shared" si="5"/>
        <v>1.201537789536592</v>
      </c>
    </row>
    <row r="74" spans="1:7" x14ac:dyDescent="0.25">
      <c r="B74" s="5">
        <v>45658</v>
      </c>
      <c r="C74" s="11">
        <f>datos_arima!C110</f>
        <v>268081</v>
      </c>
      <c r="D74" s="28">
        <f t="shared" si="5"/>
        <v>1.2141359149989435</v>
      </c>
    </row>
  </sheetData>
  <mergeCells count="3">
    <mergeCell ref="G2:R2"/>
    <mergeCell ref="G3:L3"/>
    <mergeCell ref="M3:R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67"/>
  <sheetViews>
    <sheetView topLeftCell="J3" zoomScaleNormal="100" workbookViewId="0">
      <selection activeCell="W14" sqref="W14"/>
    </sheetView>
  </sheetViews>
  <sheetFormatPr baseColWidth="10" defaultRowHeight="15" x14ac:dyDescent="0.25"/>
  <cols>
    <col min="1" max="1" width="11.5703125"/>
    <col min="8" max="8" width="11.5703125" style="65"/>
    <col min="10" max="10" width="11.5703125" style="14"/>
    <col min="13" max="13" width="11.5703125" style="14"/>
  </cols>
  <sheetData>
    <row r="1" spans="1:26" x14ac:dyDescent="0.25">
      <c r="A1" t="s">
        <v>6</v>
      </c>
      <c r="B1" t="s">
        <v>5</v>
      </c>
      <c r="C1" t="s">
        <v>4</v>
      </c>
      <c r="D1" t="s">
        <v>7</v>
      </c>
      <c r="E1" t="s">
        <v>60</v>
      </c>
      <c r="F1" t="s">
        <v>7</v>
      </c>
      <c r="G1" t="s">
        <v>58</v>
      </c>
      <c r="H1" t="s">
        <v>59</v>
      </c>
      <c r="I1" t="s">
        <v>56</v>
      </c>
      <c r="L1" t="s">
        <v>57</v>
      </c>
    </row>
    <row r="2" spans="1:26" x14ac:dyDescent="0.25">
      <c r="A2">
        <v>1</v>
      </c>
      <c r="B2" s="3">
        <v>42370</v>
      </c>
      <c r="C2" s="7">
        <f>Decomposition_f!C11</f>
        <v>248684</v>
      </c>
      <c r="D2" s="11"/>
      <c r="E2" s="28">
        <f>Decomposition_f!H11</f>
        <v>1.2141359149989435</v>
      </c>
      <c r="F2" s="12"/>
      <c r="G2" s="12"/>
      <c r="H2" s="12"/>
      <c r="I2" s="12"/>
      <c r="J2" s="17"/>
      <c r="O2" s="95" t="s">
        <v>23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</row>
    <row r="3" spans="1:26" ht="14.45" x14ac:dyDescent="0.3">
      <c r="A3">
        <v>2</v>
      </c>
      <c r="B3" s="5">
        <v>42401</v>
      </c>
      <c r="C3" s="7">
        <f>Decomposition_f!C12</f>
        <v>211731</v>
      </c>
      <c r="D3" s="66"/>
      <c r="E3" s="28">
        <f>Decomposition_f!H12</f>
        <v>0.98213943266809844</v>
      </c>
      <c r="F3" s="13"/>
      <c r="G3" s="13"/>
      <c r="H3" s="13"/>
      <c r="I3" s="13"/>
      <c r="J3" s="18"/>
      <c r="O3" s="98" t="s">
        <v>20</v>
      </c>
      <c r="P3" s="99"/>
      <c r="Q3" s="99"/>
      <c r="R3" s="99"/>
      <c r="S3" s="99"/>
      <c r="T3" s="100"/>
      <c r="U3" s="98" t="s">
        <v>22</v>
      </c>
      <c r="V3" s="99"/>
      <c r="W3" s="99"/>
      <c r="X3" s="99"/>
      <c r="Y3" s="99"/>
      <c r="Z3" s="100"/>
    </row>
    <row r="4" spans="1:26" ht="14.45" x14ac:dyDescent="0.3">
      <c r="A4">
        <v>3</v>
      </c>
      <c r="B4" s="3">
        <v>42430</v>
      </c>
      <c r="C4" s="7">
        <f>Decomposition_f!C13</f>
        <v>210862</v>
      </c>
      <c r="D4" s="11"/>
      <c r="E4" s="28">
        <f>Decomposition_f!H13</f>
        <v>1.0448801502430005</v>
      </c>
      <c r="F4" s="12"/>
      <c r="G4" s="12"/>
      <c r="H4" s="12"/>
      <c r="I4" s="12"/>
      <c r="J4" s="17"/>
      <c r="O4" s="40" t="s">
        <v>21</v>
      </c>
      <c r="P4" s="40">
        <v>2023</v>
      </c>
      <c r="Q4" s="41">
        <v>2024</v>
      </c>
      <c r="R4" s="41">
        <v>2025</v>
      </c>
      <c r="S4" s="40">
        <v>2024</v>
      </c>
      <c r="T4" s="42">
        <v>2025</v>
      </c>
      <c r="U4" s="40" t="s">
        <v>21</v>
      </c>
      <c r="V4" s="40">
        <v>2023</v>
      </c>
      <c r="W4" s="41">
        <v>2024</v>
      </c>
      <c r="X4" s="42">
        <v>2025</v>
      </c>
      <c r="Y4" s="40">
        <v>2024</v>
      </c>
      <c r="Z4" s="42">
        <v>2025</v>
      </c>
    </row>
    <row r="5" spans="1:26" ht="14.45" x14ac:dyDescent="0.3">
      <c r="A5">
        <v>4</v>
      </c>
      <c r="B5" s="5">
        <v>42461</v>
      </c>
      <c r="C5" s="7">
        <f>Decomposition_f!C14</f>
        <v>182419</v>
      </c>
      <c r="D5" s="66"/>
      <c r="E5" s="28">
        <f>Decomposition_f!H14</f>
        <v>0.95016193016865058</v>
      </c>
      <c r="F5" s="13"/>
      <c r="G5" s="13"/>
      <c r="H5" s="13"/>
      <c r="I5" s="13"/>
      <c r="J5" s="18"/>
      <c r="O5" s="27" t="s">
        <v>8</v>
      </c>
      <c r="P5" s="9">
        <f>C50</f>
        <v>239235</v>
      </c>
      <c r="Q5" s="9">
        <f>C62</f>
        <v>327427</v>
      </c>
      <c r="R5" s="32">
        <f>C74</f>
        <v>251175.75390000001</v>
      </c>
      <c r="S5" s="36">
        <f t="shared" ref="S5:S16" si="0">(Q5-P5)/P5</f>
        <v>0.3686417121240621</v>
      </c>
      <c r="T5" s="35">
        <f t="shared" ref="T5:T16" si="1">(R5-Q5)/Q5</f>
        <v>-0.23288014152772982</v>
      </c>
      <c r="U5" s="27" t="s">
        <v>8</v>
      </c>
      <c r="V5" s="9">
        <f>C50</f>
        <v>239235</v>
      </c>
      <c r="W5" s="9">
        <f>C62</f>
        <v>327427</v>
      </c>
      <c r="X5" s="31">
        <f>F74</f>
        <v>304961.50378692598</v>
      </c>
      <c r="Y5" s="36">
        <f>(W5-V5)/V5</f>
        <v>0.3686417121240621</v>
      </c>
      <c r="Z5" s="35">
        <f>(X5-W5)/W5</f>
        <v>-6.8612228719910143E-2</v>
      </c>
    </row>
    <row r="6" spans="1:26" ht="14.45" x14ac:dyDescent="0.3">
      <c r="A6">
        <v>5</v>
      </c>
      <c r="B6" s="3">
        <v>42491</v>
      </c>
      <c r="C6" s="7">
        <f>Decomposition_f!C15</f>
        <v>176403</v>
      </c>
      <c r="D6" s="11"/>
      <c r="E6" s="28">
        <f>Decomposition_f!H15</f>
        <v>0.82692707104736218</v>
      </c>
      <c r="F6" s="12"/>
      <c r="G6" s="12"/>
      <c r="H6" s="12"/>
      <c r="I6" s="12"/>
      <c r="J6" s="17"/>
      <c r="O6" s="27" t="s">
        <v>9</v>
      </c>
      <c r="P6" s="9">
        <f t="shared" ref="P6:P16" si="2">C51</f>
        <v>205935</v>
      </c>
      <c r="Q6" s="9">
        <f>C63</f>
        <v>256687</v>
      </c>
      <c r="R6" s="32">
        <f t="shared" ref="R6:R16" si="3">C75</f>
        <v>251839.03820000001</v>
      </c>
      <c r="S6" s="36">
        <f t="shared" si="0"/>
        <v>0.24644669434530314</v>
      </c>
      <c r="T6" s="35">
        <f t="shared" si="1"/>
        <v>-1.888666664069466E-2</v>
      </c>
      <c r="U6" s="27" t="s">
        <v>9</v>
      </c>
      <c r="V6" s="9">
        <f>C51</f>
        <v>205935</v>
      </c>
      <c r="W6" s="9">
        <f>C63</f>
        <v>256687</v>
      </c>
      <c r="X6" s="31">
        <f t="shared" ref="X6:X16" si="4">F75</f>
        <v>247341.05010142759</v>
      </c>
      <c r="Y6" s="36">
        <f>(W6-V6)/V6</f>
        <v>0.24644669434530314</v>
      </c>
      <c r="Z6" s="35">
        <f>(X6-W6)/W6</f>
        <v>-3.640990739138486E-2</v>
      </c>
    </row>
    <row r="7" spans="1:26" ht="14.45" x14ac:dyDescent="0.3">
      <c r="A7">
        <v>6</v>
      </c>
      <c r="B7" s="5">
        <v>42522</v>
      </c>
      <c r="C7" s="7">
        <f>Decomposition_f!C16</f>
        <v>160586</v>
      </c>
      <c r="D7" s="66"/>
      <c r="E7" s="28">
        <f>Decomposition_f!H16</f>
        <v>0.7791811374736124</v>
      </c>
      <c r="F7" s="13"/>
      <c r="G7" s="13"/>
      <c r="H7" s="13"/>
      <c r="I7" s="13"/>
      <c r="J7" s="18"/>
      <c r="O7" s="27" t="s">
        <v>10</v>
      </c>
      <c r="P7" s="9">
        <f t="shared" si="2"/>
        <v>221206</v>
      </c>
      <c r="Q7" s="9">
        <f t="shared" ref="Q7:Q13" si="5">C64</f>
        <v>278366</v>
      </c>
      <c r="R7" s="32">
        <f t="shared" si="3"/>
        <v>252502.32250000001</v>
      </c>
      <c r="S7" s="36">
        <f t="shared" si="0"/>
        <v>0.25840167084075477</v>
      </c>
      <c r="T7" s="35">
        <f t="shared" si="1"/>
        <v>-9.291248751643516E-2</v>
      </c>
      <c r="U7" s="27" t="s">
        <v>10</v>
      </c>
      <c r="V7" s="9">
        <f t="shared" ref="V7:V16" si="6">C52</f>
        <v>221206</v>
      </c>
      <c r="W7" s="9">
        <f t="shared" ref="W7:W13" si="7">C64</f>
        <v>278366</v>
      </c>
      <c r="X7" s="31">
        <f t="shared" si="4"/>
        <v>263834.66467050655</v>
      </c>
      <c r="Y7" s="36">
        <f t="shared" ref="Y7:Y16" si="8">(W7-V7)/V7</f>
        <v>0.25840167084075477</v>
      </c>
      <c r="Z7" s="35">
        <f t="shared" ref="Z7:Z16" si="9">(X7-W7)/W7</f>
        <v>-5.2202263672623268E-2</v>
      </c>
    </row>
    <row r="8" spans="1:26" ht="14.45" x14ac:dyDescent="0.3">
      <c r="A8">
        <v>7</v>
      </c>
      <c r="B8" s="3">
        <v>42552</v>
      </c>
      <c r="C8" s="7">
        <f>Decomposition_f!C17</f>
        <v>205385</v>
      </c>
      <c r="D8" s="11"/>
      <c r="E8" s="28">
        <f>Decomposition_f!H17</f>
        <v>1.0089624357592821</v>
      </c>
      <c r="F8" s="12"/>
      <c r="G8" s="12"/>
      <c r="H8" s="12"/>
      <c r="I8" s="12"/>
      <c r="J8" s="17"/>
      <c r="O8" s="27" t="s">
        <v>11</v>
      </c>
      <c r="P8" s="9">
        <f t="shared" si="2"/>
        <v>222626</v>
      </c>
      <c r="Q8" s="9">
        <f t="shared" si="5"/>
        <v>224410</v>
      </c>
      <c r="R8" s="32">
        <f t="shared" si="3"/>
        <v>253165.60680000001</v>
      </c>
      <c r="S8" s="36">
        <f t="shared" si="0"/>
        <v>8.0134395802826264E-3</v>
      </c>
      <c r="T8" s="35">
        <f t="shared" si="1"/>
        <v>0.12813870504879465</v>
      </c>
      <c r="U8" s="27" t="s">
        <v>11</v>
      </c>
      <c r="V8" s="9">
        <f t="shared" si="6"/>
        <v>222626</v>
      </c>
      <c r="W8" s="9">
        <f t="shared" si="7"/>
        <v>224410</v>
      </c>
      <c r="X8" s="31">
        <f t="shared" si="4"/>
        <v>240548.32160940566</v>
      </c>
      <c r="Y8" s="36">
        <f t="shared" si="8"/>
        <v>8.0134395802826264E-3</v>
      </c>
      <c r="Z8" s="35">
        <f t="shared" si="9"/>
        <v>7.1914449487124707E-2</v>
      </c>
    </row>
    <row r="9" spans="1:26" ht="14.45" x14ac:dyDescent="0.3">
      <c r="A9">
        <v>8</v>
      </c>
      <c r="B9" s="5">
        <v>42583</v>
      </c>
      <c r="C9" s="7">
        <f>Decomposition_f!C18</f>
        <v>188354</v>
      </c>
      <c r="D9" s="66"/>
      <c r="E9" s="28">
        <f>Decomposition_f!H18</f>
        <v>0.93135663646624067</v>
      </c>
      <c r="F9" s="13"/>
      <c r="G9" s="13"/>
      <c r="H9" s="13"/>
      <c r="I9" s="13"/>
      <c r="J9" s="18"/>
      <c r="O9" s="27" t="s">
        <v>12</v>
      </c>
      <c r="P9" s="9">
        <f t="shared" si="2"/>
        <v>196288</v>
      </c>
      <c r="Q9" s="9">
        <f t="shared" si="5"/>
        <v>182803</v>
      </c>
      <c r="R9" s="32">
        <f t="shared" si="3"/>
        <v>253828.89110000001</v>
      </c>
      <c r="S9" s="36">
        <f t="shared" si="0"/>
        <v>-6.8700073361591132E-2</v>
      </c>
      <c r="T9" s="35">
        <f t="shared" si="1"/>
        <v>0.38853788559268726</v>
      </c>
      <c r="U9" s="27" t="s">
        <v>12</v>
      </c>
      <c r="V9" s="9">
        <f t="shared" si="6"/>
        <v>196288</v>
      </c>
      <c r="W9" s="9">
        <f t="shared" si="7"/>
        <v>182803</v>
      </c>
      <c r="X9" s="31">
        <f t="shared" si="4"/>
        <v>209897.98146452286</v>
      </c>
      <c r="Y9" s="36">
        <f t="shared" si="8"/>
        <v>-6.8700073361591132E-2</v>
      </c>
      <c r="Z9" s="35">
        <f t="shared" si="9"/>
        <v>0.14821956677145814</v>
      </c>
    </row>
    <row r="10" spans="1:26" ht="14.45" x14ac:dyDescent="0.3">
      <c r="A10">
        <v>9</v>
      </c>
      <c r="B10" s="3">
        <v>42614</v>
      </c>
      <c r="C10" s="7">
        <f>Decomposition_f!C19</f>
        <v>187990</v>
      </c>
      <c r="D10" s="11"/>
      <c r="E10" s="28">
        <f>Decomposition_f!H19</f>
        <v>0.9422612002752907</v>
      </c>
      <c r="F10" s="12"/>
      <c r="G10" s="12"/>
      <c r="H10" s="12"/>
      <c r="I10" s="12"/>
      <c r="J10" s="17"/>
      <c r="O10" s="27" t="s">
        <v>13</v>
      </c>
      <c r="P10" s="9">
        <f t="shared" si="2"/>
        <v>199427</v>
      </c>
      <c r="Q10" s="9">
        <f t="shared" si="5"/>
        <v>169847</v>
      </c>
      <c r="R10" s="32">
        <f t="shared" si="3"/>
        <v>254492.17540000001</v>
      </c>
      <c r="S10" s="36">
        <f t="shared" si="0"/>
        <v>-0.1483249509845708</v>
      </c>
      <c r="T10" s="35">
        <f t="shared" si="1"/>
        <v>0.49836132166008235</v>
      </c>
      <c r="U10" s="27" t="s">
        <v>13</v>
      </c>
      <c r="V10" s="9">
        <f t="shared" si="6"/>
        <v>199427</v>
      </c>
      <c r="W10" s="9">
        <f t="shared" si="7"/>
        <v>169847</v>
      </c>
      <c r="X10" s="31">
        <f t="shared" si="4"/>
        <v>198295.50270630608</v>
      </c>
      <c r="Y10" s="36">
        <f t="shared" si="8"/>
        <v>-0.1483249509845708</v>
      </c>
      <c r="Z10" s="35">
        <f t="shared" si="9"/>
        <v>0.16749487895756818</v>
      </c>
    </row>
    <row r="11" spans="1:26" ht="14.45" x14ac:dyDescent="0.3">
      <c r="A11">
        <v>10</v>
      </c>
      <c r="B11" s="5">
        <v>42644</v>
      </c>
      <c r="C11" s="7">
        <f>Decomposition_f!C20</f>
        <v>204246</v>
      </c>
      <c r="D11" s="66"/>
      <c r="E11" s="28">
        <f>Decomposition_f!H20</f>
        <v>0.98629516980101772</v>
      </c>
      <c r="F11" s="13"/>
      <c r="G11" s="13"/>
      <c r="H11" s="13"/>
      <c r="I11" s="13"/>
      <c r="J11" s="18"/>
      <c r="O11" s="27" t="s">
        <v>14</v>
      </c>
      <c r="P11" s="9">
        <f t="shared" si="2"/>
        <v>263563</v>
      </c>
      <c r="Q11" s="9">
        <f t="shared" si="5"/>
        <v>232026</v>
      </c>
      <c r="R11" s="32">
        <f t="shared" si="3"/>
        <v>255155.45970000001</v>
      </c>
      <c r="S11" s="36">
        <f t="shared" si="0"/>
        <v>-0.11965640093639851</v>
      </c>
      <c r="T11" s="35">
        <f t="shared" si="1"/>
        <v>9.9684775413100279E-2</v>
      </c>
      <c r="U11" s="27" t="s">
        <v>14</v>
      </c>
      <c r="V11" s="9">
        <f t="shared" si="6"/>
        <v>263563</v>
      </c>
      <c r="W11" s="9">
        <f>C68</f>
        <v>232026</v>
      </c>
      <c r="X11" s="31">
        <f t="shared" si="4"/>
        <v>257442.27411619134</v>
      </c>
      <c r="Y11" s="36">
        <f t="shared" si="8"/>
        <v>-0.11965640093639851</v>
      </c>
      <c r="Z11" s="35">
        <f t="shared" si="9"/>
        <v>0.10954062956820074</v>
      </c>
    </row>
    <row r="12" spans="1:26" ht="14.45" x14ac:dyDescent="0.3">
      <c r="A12">
        <v>11</v>
      </c>
      <c r="B12" s="3">
        <v>42675</v>
      </c>
      <c r="C12" s="7">
        <f>Decomposition_f!C21</f>
        <v>230713</v>
      </c>
      <c r="D12" s="11"/>
      <c r="E12" s="28">
        <f>Decomposition_f!H21</f>
        <v>1.132161131561908</v>
      </c>
      <c r="F12" s="12"/>
      <c r="G12" s="12"/>
      <c r="H12" s="12"/>
      <c r="I12" s="12"/>
      <c r="J12" s="17"/>
      <c r="O12" s="27" t="s">
        <v>15</v>
      </c>
      <c r="P12" s="9">
        <f t="shared" si="2"/>
        <v>236928</v>
      </c>
      <c r="Q12" s="9">
        <f t="shared" si="5"/>
        <v>222066</v>
      </c>
      <c r="R12" s="32">
        <f t="shared" si="3"/>
        <v>255818.74400000001</v>
      </c>
      <c r="S12" s="37">
        <f t="shared" si="0"/>
        <v>-6.2727917341977316E-2</v>
      </c>
      <c r="T12" s="35">
        <f t="shared" si="1"/>
        <v>0.15199419992254556</v>
      </c>
      <c r="U12" s="27" t="s">
        <v>15</v>
      </c>
      <c r="V12" s="9">
        <f t="shared" si="6"/>
        <v>236928</v>
      </c>
      <c r="W12" s="9">
        <f t="shared" si="7"/>
        <v>222066</v>
      </c>
      <c r="X12" s="31">
        <f t="shared" si="4"/>
        <v>238258.4849568583</v>
      </c>
      <c r="Y12" s="37">
        <f t="shared" si="8"/>
        <v>-6.2727917341977316E-2</v>
      </c>
      <c r="Z12" s="35">
        <f t="shared" si="9"/>
        <v>7.2917443268480098E-2</v>
      </c>
    </row>
    <row r="13" spans="1:26" ht="14.45" x14ac:dyDescent="0.3">
      <c r="A13">
        <v>12</v>
      </c>
      <c r="B13" s="5">
        <v>42705</v>
      </c>
      <c r="C13" s="7">
        <f>Decomposition_f!C22</f>
        <v>242419</v>
      </c>
      <c r="D13" s="66"/>
      <c r="E13" s="28">
        <f>Decomposition_f!H22</f>
        <v>1.201537789536592</v>
      </c>
      <c r="F13" s="13"/>
      <c r="G13" s="13"/>
      <c r="H13" s="13"/>
      <c r="I13" s="13"/>
      <c r="J13" s="18"/>
      <c r="O13" s="27" t="s">
        <v>16</v>
      </c>
      <c r="P13" s="9">
        <f t="shared" si="2"/>
        <v>239336</v>
      </c>
      <c r="Q13" s="9">
        <f t="shared" si="5"/>
        <v>211287</v>
      </c>
      <c r="R13" s="32">
        <f t="shared" si="3"/>
        <v>256482.02830000001</v>
      </c>
      <c r="S13" s="37">
        <f t="shared" si="0"/>
        <v>-0.11719507303539793</v>
      </c>
      <c r="T13" s="35">
        <f t="shared" si="1"/>
        <v>0.21390349761225255</v>
      </c>
      <c r="U13" s="27" t="s">
        <v>16</v>
      </c>
      <c r="V13" s="9">
        <f t="shared" si="6"/>
        <v>239336</v>
      </c>
      <c r="W13" s="9">
        <f t="shared" si="7"/>
        <v>211287</v>
      </c>
      <c r="X13" s="31">
        <f t="shared" si="4"/>
        <v>241673.06383499908</v>
      </c>
      <c r="Y13" s="37">
        <f t="shared" si="8"/>
        <v>-0.11719507303539793</v>
      </c>
      <c r="Z13" s="35">
        <f t="shared" si="9"/>
        <v>0.14381416667849453</v>
      </c>
    </row>
    <row r="14" spans="1:26" ht="14.45" x14ac:dyDescent="0.3">
      <c r="A14">
        <v>13</v>
      </c>
      <c r="B14" s="3">
        <v>42736</v>
      </c>
      <c r="C14" s="7">
        <f>Decomposition_f!C23</f>
        <v>246675</v>
      </c>
      <c r="D14" s="11"/>
      <c r="E14" s="28">
        <f>Decomposition_f!H23</f>
        <v>1.2141359149989435</v>
      </c>
      <c r="F14" s="12"/>
      <c r="G14" s="12"/>
      <c r="H14" s="12"/>
      <c r="I14" s="12"/>
      <c r="J14" s="17"/>
      <c r="O14" s="27" t="s">
        <v>17</v>
      </c>
      <c r="P14" s="9">
        <f t="shared" si="2"/>
        <v>262043</v>
      </c>
      <c r="Q14" s="32">
        <f>C71</f>
        <v>249185.90100000001</v>
      </c>
      <c r="R14" s="32">
        <f t="shared" si="3"/>
        <v>257145.3126</v>
      </c>
      <c r="S14" s="37">
        <f t="shared" si="0"/>
        <v>-4.9064844319443711E-2</v>
      </c>
      <c r="T14" s="35">
        <f t="shared" si="1"/>
        <v>3.1941661097430997E-2</v>
      </c>
      <c r="U14" s="27" t="s">
        <v>17</v>
      </c>
      <c r="V14" s="9">
        <f t="shared" si="6"/>
        <v>262043</v>
      </c>
      <c r="W14" s="32">
        <f t="shared" ref="W14:W16" si="10">F71</f>
        <v>245770.85053881461</v>
      </c>
      <c r="X14" s="31">
        <f t="shared" si="4"/>
        <v>253621.17975435278</v>
      </c>
      <c r="Y14" s="37">
        <f t="shared" si="8"/>
        <v>-6.2097249158288466E-2</v>
      </c>
      <c r="Z14" s="35">
        <f t="shared" si="9"/>
        <v>3.1941661097430921E-2</v>
      </c>
    </row>
    <row r="15" spans="1:26" ht="14.45" x14ac:dyDescent="0.3">
      <c r="A15">
        <v>14</v>
      </c>
      <c r="B15" s="5">
        <v>42767</v>
      </c>
      <c r="C15" s="7">
        <f>Decomposition_f!C24</f>
        <v>208332</v>
      </c>
      <c r="D15" s="66"/>
      <c r="E15" s="28">
        <f>Decomposition_f!H24</f>
        <v>0.98213943266809844</v>
      </c>
      <c r="F15" s="12"/>
      <c r="G15" s="12"/>
      <c r="H15" s="12"/>
      <c r="I15" s="12"/>
      <c r="J15" s="17"/>
      <c r="O15" s="27" t="s">
        <v>18</v>
      </c>
      <c r="P15" s="9">
        <f t="shared" si="2"/>
        <v>311342</v>
      </c>
      <c r="Q15" s="32">
        <f t="shared" ref="Q15:Q16" si="11">C72</f>
        <v>249849.18530000001</v>
      </c>
      <c r="R15" s="32">
        <f t="shared" si="3"/>
        <v>257808.5969</v>
      </c>
      <c r="S15" s="37">
        <f t="shared" si="0"/>
        <v>-0.19750889600503621</v>
      </c>
      <c r="T15" s="35">
        <f t="shared" si="1"/>
        <v>3.1856864333749707E-2</v>
      </c>
      <c r="U15" s="27" t="s">
        <v>18</v>
      </c>
      <c r="V15" s="9">
        <f t="shared" si="6"/>
        <v>311342</v>
      </c>
      <c r="W15" s="32">
        <f t="shared" si="10"/>
        <v>282869.53634906886</v>
      </c>
      <c r="X15" s="31">
        <f t="shared" si="4"/>
        <v>291880.87279269181</v>
      </c>
      <c r="Y15" s="37">
        <f t="shared" si="8"/>
        <v>-9.1450763632696969E-2</v>
      </c>
      <c r="Z15" s="35">
        <f t="shared" si="9"/>
        <v>3.1856864333749631E-2</v>
      </c>
    </row>
    <row r="16" spans="1:26" ht="14.45" x14ac:dyDescent="0.3">
      <c r="A16">
        <v>15</v>
      </c>
      <c r="B16" s="3">
        <v>42795</v>
      </c>
      <c r="C16" s="7">
        <f>Decomposition_f!C25</f>
        <v>215957</v>
      </c>
      <c r="D16" s="11"/>
      <c r="E16" s="28">
        <f>Decomposition_f!H25</f>
        <v>1.0448801502430005</v>
      </c>
      <c r="F16" s="12"/>
      <c r="G16" s="12"/>
      <c r="H16" s="12"/>
      <c r="I16" s="12"/>
      <c r="J16" s="17"/>
      <c r="O16" s="30" t="s">
        <v>19</v>
      </c>
      <c r="P16" s="43">
        <f t="shared" si="2"/>
        <v>274711</v>
      </c>
      <c r="Q16" s="33">
        <f t="shared" si="11"/>
        <v>250512.46960000001</v>
      </c>
      <c r="R16" s="33">
        <f t="shared" si="3"/>
        <v>258471.8812</v>
      </c>
      <c r="S16" s="38">
        <f t="shared" si="0"/>
        <v>-8.8087227668349602E-2</v>
      </c>
      <c r="T16" s="39">
        <f t="shared" si="1"/>
        <v>3.1772516604498764E-2</v>
      </c>
      <c r="U16" s="30" t="s">
        <v>19</v>
      </c>
      <c r="V16" s="43">
        <f t="shared" si="6"/>
        <v>274711</v>
      </c>
      <c r="W16" s="33">
        <f t="shared" si="10"/>
        <v>301000.19897453673</v>
      </c>
      <c r="X16" s="34">
        <f t="shared" si="4"/>
        <v>310563.73279441259</v>
      </c>
      <c r="Y16" s="38">
        <f t="shared" si="8"/>
        <v>9.5697656717556742E-2</v>
      </c>
      <c r="Z16" s="39">
        <f t="shared" si="9"/>
        <v>3.1772516604498612E-2</v>
      </c>
    </row>
    <row r="17" spans="1:26" ht="14.45" x14ac:dyDescent="0.3">
      <c r="A17">
        <v>16</v>
      </c>
      <c r="B17" s="5">
        <v>42826</v>
      </c>
      <c r="C17" s="7">
        <f>Decomposition_f!C26</f>
        <v>200426</v>
      </c>
      <c r="D17" s="66"/>
      <c r="E17" s="28">
        <f>Decomposition_f!H26</f>
        <v>0.95016193016865058</v>
      </c>
      <c r="F17" s="12"/>
      <c r="G17" s="12"/>
      <c r="H17" s="12"/>
      <c r="I17" s="12"/>
      <c r="J17" s="17"/>
      <c r="O17" s="30" t="s">
        <v>24</v>
      </c>
      <c r="P17" s="43">
        <f>AVERAGE(P5:P16)</f>
        <v>239386.66666666666</v>
      </c>
      <c r="Q17" s="43">
        <f>AVERAGE(Q5:Q16)</f>
        <v>237872.21299166666</v>
      </c>
      <c r="R17" s="43">
        <f>AVERAGE(R5:R16)</f>
        <v>254823.81755000001</v>
      </c>
      <c r="S17" s="46">
        <f>AVERAGE(S5:S16)</f>
        <v>2.5198444364697898E-3</v>
      </c>
      <c r="T17" s="46">
        <f>AVERAGE(T5:T16)</f>
        <v>0.10262601096669022</v>
      </c>
      <c r="U17" s="44" t="s">
        <v>24</v>
      </c>
      <c r="V17" s="43">
        <f>AVERAGE(V5:V16)</f>
        <v>239386.66666666666</v>
      </c>
      <c r="W17" s="43">
        <f>AVERAGE(W5:W16)</f>
        <v>244546.63215520166</v>
      </c>
      <c r="X17" s="43">
        <f>AVERAGE(X5:X16)</f>
        <v>254859.88604905002</v>
      </c>
      <c r="Y17" s="46">
        <f>AVERAGE(Y5:Y16)</f>
        <v>2.558739542975319E-2</v>
      </c>
      <c r="Z17" s="45">
        <f>AVERAGE(Z5:Z16)</f>
        <v>5.4353981415257276E-2</v>
      </c>
    </row>
    <row r="18" spans="1:26" ht="14.45" x14ac:dyDescent="0.3">
      <c r="A18">
        <v>17</v>
      </c>
      <c r="B18" s="3">
        <v>42856</v>
      </c>
      <c r="C18" s="7">
        <f>Decomposition_f!C27</f>
        <v>179443</v>
      </c>
      <c r="D18" s="11"/>
      <c r="E18" s="28">
        <f>Decomposition_f!H27</f>
        <v>0.82692707104736218</v>
      </c>
      <c r="F18" s="12"/>
      <c r="G18" s="12"/>
      <c r="H18" s="12"/>
      <c r="I18" s="12"/>
      <c r="J18" s="17"/>
    </row>
    <row r="19" spans="1:26" ht="14.45" x14ac:dyDescent="0.3">
      <c r="A19">
        <v>18</v>
      </c>
      <c r="B19" s="5">
        <v>42887</v>
      </c>
      <c r="C19" s="7">
        <f>Decomposition_f!C28</f>
        <v>167766</v>
      </c>
      <c r="D19" s="66"/>
      <c r="E19" s="28">
        <f>Decomposition_f!H28</f>
        <v>0.7791811374736124</v>
      </c>
      <c r="F19" s="12"/>
      <c r="G19" s="12"/>
      <c r="H19" s="12"/>
      <c r="I19" s="12"/>
      <c r="J19" s="17"/>
    </row>
    <row r="20" spans="1:26" ht="14.45" x14ac:dyDescent="0.3">
      <c r="A20">
        <v>19</v>
      </c>
      <c r="B20" s="3">
        <v>42917</v>
      </c>
      <c r="C20" s="7">
        <f>Decomposition_f!C29</f>
        <v>211456</v>
      </c>
      <c r="D20" s="11"/>
      <c r="E20" s="28">
        <f>Decomposition_f!H29</f>
        <v>1.0089624357592821</v>
      </c>
      <c r="F20" s="12"/>
      <c r="G20" s="12"/>
      <c r="H20" s="12"/>
      <c r="I20" s="12"/>
      <c r="J20" s="17"/>
    </row>
    <row r="21" spans="1:26" ht="14.45" x14ac:dyDescent="0.3">
      <c r="A21">
        <v>20</v>
      </c>
      <c r="B21" s="5">
        <v>42948</v>
      </c>
      <c r="C21" s="7">
        <f>Decomposition_f!C30</f>
        <v>193354</v>
      </c>
      <c r="D21" s="66"/>
      <c r="E21" s="28">
        <f>Decomposition_f!H30</f>
        <v>0.93135663646624067</v>
      </c>
      <c r="F21" s="12"/>
      <c r="G21" s="12"/>
      <c r="H21" s="12"/>
      <c r="I21" s="12"/>
      <c r="J21" s="17"/>
    </row>
    <row r="22" spans="1:26" ht="14.45" x14ac:dyDescent="0.3">
      <c r="A22">
        <v>21</v>
      </c>
      <c r="B22" s="3">
        <v>42979</v>
      </c>
      <c r="C22" s="7">
        <f>Decomposition_f!C31</f>
        <v>199160</v>
      </c>
      <c r="D22" s="11"/>
      <c r="E22" s="28">
        <f>Decomposition_f!H31</f>
        <v>0.9422612002752907</v>
      </c>
      <c r="F22" s="12"/>
      <c r="G22" s="12"/>
      <c r="H22" s="12"/>
      <c r="I22" s="12"/>
      <c r="J22" s="17"/>
    </row>
    <row r="23" spans="1:26" ht="14.45" x14ac:dyDescent="0.3">
      <c r="A23">
        <v>22</v>
      </c>
      <c r="B23" s="5">
        <v>43009</v>
      </c>
      <c r="C23" s="7">
        <f>Decomposition_f!C32</f>
        <v>224240</v>
      </c>
      <c r="D23" s="66"/>
      <c r="E23" s="28">
        <f>Decomposition_f!H32</f>
        <v>0.98629516980101772</v>
      </c>
      <c r="F23" s="12"/>
      <c r="G23" s="12"/>
      <c r="H23" s="12"/>
      <c r="I23" s="12"/>
      <c r="J23" s="17"/>
    </row>
    <row r="24" spans="1:26" ht="14.45" x14ac:dyDescent="0.3">
      <c r="A24">
        <v>23</v>
      </c>
      <c r="B24" s="3">
        <v>43040</v>
      </c>
      <c r="C24" s="7">
        <f>Decomposition_f!C33</f>
        <v>243719</v>
      </c>
      <c r="D24" s="11"/>
      <c r="E24" s="28">
        <f>Decomposition_f!H33</f>
        <v>1.132161131561908</v>
      </c>
      <c r="F24" s="12"/>
      <c r="G24" s="12"/>
      <c r="H24" s="12"/>
      <c r="I24" s="12"/>
      <c r="J24" s="17"/>
    </row>
    <row r="25" spans="1:26" ht="14.45" x14ac:dyDescent="0.3">
      <c r="A25">
        <v>24</v>
      </c>
      <c r="B25" s="5">
        <v>43070</v>
      </c>
      <c r="C25" s="7">
        <f>Decomposition_f!C34</f>
        <v>255410</v>
      </c>
      <c r="D25" s="66"/>
      <c r="E25" s="28">
        <f>Decomposition_f!H34</f>
        <v>1.201537789536592</v>
      </c>
      <c r="F25" s="12"/>
      <c r="G25" s="12"/>
      <c r="H25" s="12"/>
      <c r="I25" s="12"/>
      <c r="J25" s="17"/>
    </row>
    <row r="26" spans="1:26" ht="14.45" x14ac:dyDescent="0.3">
      <c r="A26">
        <v>25</v>
      </c>
      <c r="B26" s="3">
        <v>43101</v>
      </c>
      <c r="C26" s="7">
        <f>Decomposition_f!C35</f>
        <v>275610</v>
      </c>
      <c r="D26" s="11"/>
      <c r="E26" s="28">
        <f>Decomposition_f!H35</f>
        <v>1.2141359149989435</v>
      </c>
      <c r="F26" s="12"/>
      <c r="G26" s="12"/>
      <c r="H26" s="12"/>
      <c r="I26" s="12"/>
      <c r="J26" s="17"/>
    </row>
    <row r="27" spans="1:26" ht="14.45" x14ac:dyDescent="0.3">
      <c r="A27">
        <v>26</v>
      </c>
      <c r="B27" s="5">
        <v>43132</v>
      </c>
      <c r="C27" s="7">
        <f>Decomposition_f!C36</f>
        <v>214691</v>
      </c>
      <c r="D27" s="66"/>
      <c r="E27" s="28">
        <f>Decomposition_f!H36</f>
        <v>0.98213943266809844</v>
      </c>
      <c r="F27" s="12"/>
      <c r="G27" s="12"/>
      <c r="H27" s="12"/>
      <c r="I27" s="12"/>
      <c r="J27" s="17"/>
    </row>
    <row r="28" spans="1:26" ht="14.45" x14ac:dyDescent="0.3">
      <c r="A28">
        <v>27</v>
      </c>
      <c r="B28" s="3">
        <v>43160</v>
      </c>
      <c r="C28" s="7">
        <f>Decomposition_f!C37</f>
        <v>220918</v>
      </c>
      <c r="D28" s="11"/>
      <c r="E28" s="28">
        <f>Decomposition_f!H37</f>
        <v>1.0448801502430005</v>
      </c>
      <c r="F28" s="12"/>
      <c r="G28" s="12"/>
      <c r="H28" s="12"/>
      <c r="I28" s="12"/>
      <c r="J28" s="17"/>
    </row>
    <row r="29" spans="1:26" ht="14.45" x14ac:dyDescent="0.3">
      <c r="A29">
        <v>28</v>
      </c>
      <c r="B29" s="5">
        <v>43191</v>
      </c>
      <c r="C29" s="7">
        <f>Decomposition_f!C38</f>
        <v>202846</v>
      </c>
      <c r="D29" s="66"/>
      <c r="E29" s="28">
        <f>Decomposition_f!H38</f>
        <v>0.95016193016865058</v>
      </c>
      <c r="F29" s="12"/>
      <c r="G29" s="12"/>
      <c r="H29" s="12"/>
      <c r="I29" s="12"/>
      <c r="J29" s="17"/>
    </row>
    <row r="30" spans="1:26" ht="14.45" x14ac:dyDescent="0.3">
      <c r="A30">
        <v>29</v>
      </c>
      <c r="B30" s="3">
        <v>43221</v>
      </c>
      <c r="C30" s="7">
        <f>Decomposition_f!C39</f>
        <v>184649</v>
      </c>
      <c r="D30" s="11"/>
      <c r="E30" s="28">
        <f>Decomposition_f!H39</f>
        <v>0.82692707104736218</v>
      </c>
      <c r="F30" s="12"/>
      <c r="G30" s="12"/>
      <c r="H30" s="12"/>
      <c r="I30" s="12"/>
      <c r="J30" s="17"/>
    </row>
    <row r="31" spans="1:26" ht="14.45" x14ac:dyDescent="0.3">
      <c r="A31">
        <v>30</v>
      </c>
      <c r="B31" s="5">
        <v>43252</v>
      </c>
      <c r="C31" s="7">
        <f>Decomposition_f!C40</f>
        <v>167422</v>
      </c>
      <c r="D31" s="66"/>
      <c r="E31" s="28">
        <f>Decomposition_f!H40</f>
        <v>0.7791811374736124</v>
      </c>
      <c r="F31" s="12"/>
      <c r="G31" s="12"/>
      <c r="H31" s="12"/>
      <c r="I31" s="12"/>
      <c r="J31" s="17"/>
    </row>
    <row r="32" spans="1:26" ht="14.45" x14ac:dyDescent="0.3">
      <c r="A32">
        <v>31</v>
      </c>
      <c r="B32" s="3">
        <v>43282</v>
      </c>
      <c r="C32" s="7">
        <f>Decomposition_f!C41</f>
        <v>215459</v>
      </c>
      <c r="D32" s="11"/>
      <c r="E32" s="28">
        <f>Decomposition_f!H41</f>
        <v>1.0089624357592821</v>
      </c>
      <c r="F32" s="12"/>
      <c r="G32" s="12"/>
      <c r="H32" s="12"/>
      <c r="I32" s="12"/>
      <c r="J32" s="17"/>
    </row>
    <row r="33" spans="1:10" ht="14.45" x14ac:dyDescent="0.3">
      <c r="A33">
        <v>32</v>
      </c>
      <c r="B33" s="5">
        <v>43313</v>
      </c>
      <c r="C33" s="7">
        <f>Decomposition_f!C42</f>
        <v>203628</v>
      </c>
      <c r="D33" s="66"/>
      <c r="E33" s="28">
        <f>Decomposition_f!H42</f>
        <v>0.93135663646624067</v>
      </c>
      <c r="F33" s="12"/>
      <c r="G33" s="12"/>
      <c r="H33" s="12"/>
      <c r="I33" s="12"/>
      <c r="J33" s="17"/>
    </row>
    <row r="34" spans="1:10" ht="14.45" x14ac:dyDescent="0.3">
      <c r="A34">
        <v>33</v>
      </c>
      <c r="B34" s="3">
        <v>43344</v>
      </c>
      <c r="C34" s="7">
        <f>Decomposition_f!C43</f>
        <v>216132</v>
      </c>
      <c r="D34" s="11"/>
      <c r="E34" s="28">
        <f>Decomposition_f!H43</f>
        <v>0.9422612002752907</v>
      </c>
      <c r="F34" s="12"/>
      <c r="G34" s="12"/>
      <c r="H34" s="12"/>
      <c r="I34" s="12"/>
      <c r="J34" s="17"/>
    </row>
    <row r="35" spans="1:10" ht="14.45" x14ac:dyDescent="0.3">
      <c r="A35">
        <v>34</v>
      </c>
      <c r="B35" s="5">
        <v>43374</v>
      </c>
      <c r="C35" s="7">
        <f>Decomposition_f!C44</f>
        <v>227543</v>
      </c>
      <c r="D35" s="66"/>
      <c r="E35" s="28">
        <f>Decomposition_f!H44</f>
        <v>0.98629516980101772</v>
      </c>
      <c r="F35" s="12"/>
      <c r="G35" s="12"/>
      <c r="H35" s="12"/>
      <c r="I35" s="12"/>
      <c r="J35" s="17"/>
    </row>
    <row r="36" spans="1:10" ht="14.45" x14ac:dyDescent="0.3">
      <c r="A36">
        <v>35</v>
      </c>
      <c r="B36" s="3">
        <v>43405</v>
      </c>
      <c r="C36" s="7">
        <f>Decomposition_f!C45</f>
        <v>261261</v>
      </c>
      <c r="D36" s="11"/>
      <c r="E36" s="28">
        <f>Decomposition_f!H45</f>
        <v>1.132161131561908</v>
      </c>
      <c r="F36" s="12"/>
      <c r="G36" s="12"/>
      <c r="H36" s="12"/>
      <c r="I36" s="12"/>
      <c r="J36" s="17"/>
    </row>
    <row r="37" spans="1:10" ht="14.45" x14ac:dyDescent="0.3">
      <c r="A37">
        <v>36</v>
      </c>
      <c r="B37" s="5">
        <v>43435</v>
      </c>
      <c r="C37" s="7">
        <f>Decomposition_f!C46</f>
        <v>293385</v>
      </c>
      <c r="D37" s="66"/>
      <c r="E37" s="28">
        <f>Decomposition_f!H46</f>
        <v>1.201537789536592</v>
      </c>
      <c r="F37" s="12"/>
      <c r="G37" s="12"/>
      <c r="H37" s="12"/>
      <c r="I37" s="12"/>
      <c r="J37" s="17"/>
    </row>
    <row r="38" spans="1:10" ht="14.45" x14ac:dyDescent="0.3">
      <c r="A38">
        <v>37</v>
      </c>
      <c r="B38" s="3">
        <v>43466</v>
      </c>
      <c r="C38" s="7">
        <f>Decomposition_f!C47</f>
        <v>321304</v>
      </c>
      <c r="D38" s="11"/>
      <c r="E38" s="28">
        <f>Decomposition_f!H47</f>
        <v>1.2141359149989435</v>
      </c>
      <c r="F38" s="12"/>
      <c r="G38" s="12"/>
      <c r="H38" s="12"/>
      <c r="I38" s="12"/>
      <c r="J38" s="17"/>
    </row>
    <row r="39" spans="1:10" ht="14.45" x14ac:dyDescent="0.3">
      <c r="A39">
        <v>38</v>
      </c>
      <c r="B39" s="5">
        <v>43497</v>
      </c>
      <c r="C39" s="7">
        <f>Decomposition_f!C48</f>
        <v>237633</v>
      </c>
      <c r="D39" s="66"/>
      <c r="E39" s="28">
        <f>Decomposition_f!H48</f>
        <v>0.98213943266809844</v>
      </c>
      <c r="F39" s="12"/>
      <c r="G39" s="12"/>
      <c r="H39" s="12"/>
      <c r="I39" s="12"/>
      <c r="J39" s="17"/>
    </row>
    <row r="40" spans="1:10" ht="14.45" x14ac:dyDescent="0.3">
      <c r="A40">
        <v>39</v>
      </c>
      <c r="B40" s="3">
        <v>43525</v>
      </c>
      <c r="C40" s="7">
        <f>Decomposition_f!C49</f>
        <v>261862</v>
      </c>
      <c r="D40" s="11"/>
      <c r="E40" s="28">
        <f>Decomposition_f!H49</f>
        <v>1.0448801502430005</v>
      </c>
      <c r="F40" s="12"/>
      <c r="G40" s="12"/>
      <c r="H40" s="12"/>
      <c r="I40" s="12"/>
      <c r="J40" s="17"/>
    </row>
    <row r="41" spans="1:10" ht="14.45" x14ac:dyDescent="0.3">
      <c r="A41">
        <v>40</v>
      </c>
      <c r="B41" s="5">
        <v>43556</v>
      </c>
      <c r="C41" s="7">
        <f>Decomposition_f!C50</f>
        <v>239694</v>
      </c>
      <c r="D41" s="66"/>
      <c r="E41" s="28">
        <f>Decomposition_f!H50</f>
        <v>0.95016193016865058</v>
      </c>
      <c r="F41" s="12"/>
      <c r="G41" s="12"/>
      <c r="H41" s="12"/>
      <c r="I41" s="12"/>
      <c r="J41" s="17"/>
    </row>
    <row r="42" spans="1:10" ht="14.45" x14ac:dyDescent="0.3">
      <c r="A42">
        <v>41</v>
      </c>
      <c r="B42" s="3">
        <v>43586</v>
      </c>
      <c r="C42" s="7">
        <f>Decomposition_f!C51</f>
        <v>209733</v>
      </c>
      <c r="D42" s="11"/>
      <c r="E42" s="28">
        <f>Decomposition_f!H51</f>
        <v>0.82692707104736218</v>
      </c>
      <c r="F42" s="12"/>
      <c r="G42" s="12"/>
      <c r="H42" s="12"/>
      <c r="I42" s="12"/>
      <c r="J42" s="17"/>
    </row>
    <row r="43" spans="1:10" x14ac:dyDescent="0.25">
      <c r="A43">
        <v>42</v>
      </c>
      <c r="B43" s="5">
        <v>43617</v>
      </c>
      <c r="C43" s="7">
        <f>Decomposition_f!C52</f>
        <v>197587</v>
      </c>
      <c r="D43" s="66"/>
      <c r="E43" s="28">
        <f>Decomposition_f!H52</f>
        <v>0.7791811374736124</v>
      </c>
      <c r="F43" s="12"/>
      <c r="G43" s="12"/>
      <c r="H43" s="12"/>
      <c r="I43" s="12"/>
      <c r="J43" s="17"/>
    </row>
    <row r="44" spans="1:10" x14ac:dyDescent="0.25">
      <c r="A44">
        <v>43</v>
      </c>
      <c r="B44" s="3">
        <v>43647</v>
      </c>
      <c r="C44" s="7">
        <f>Decomposition_f!C53</f>
        <v>244027</v>
      </c>
      <c r="D44" s="11"/>
      <c r="E44" s="28">
        <f>Decomposition_f!H53</f>
        <v>1.0089624357592821</v>
      </c>
      <c r="F44" s="12"/>
      <c r="G44" s="12"/>
      <c r="H44" s="12"/>
      <c r="I44" s="12"/>
      <c r="J44" s="17"/>
    </row>
    <row r="45" spans="1:10" x14ac:dyDescent="0.25">
      <c r="A45">
        <v>44</v>
      </c>
      <c r="B45" s="5">
        <v>43678</v>
      </c>
      <c r="C45" s="7">
        <f>Decomposition_f!C54</f>
        <v>216649</v>
      </c>
      <c r="D45" s="66"/>
      <c r="E45" s="28">
        <f>Decomposition_f!H54</f>
        <v>0.93135663646624067</v>
      </c>
      <c r="F45" s="12"/>
      <c r="G45" s="12"/>
      <c r="H45" s="12"/>
      <c r="I45" s="12"/>
      <c r="J45" s="17"/>
    </row>
    <row r="46" spans="1:10" x14ac:dyDescent="0.25">
      <c r="A46">
        <v>45</v>
      </c>
      <c r="B46" s="3">
        <v>43709</v>
      </c>
      <c r="C46" s="7">
        <f>Decomposition_f!C55</f>
        <v>225687</v>
      </c>
      <c r="D46" s="11"/>
      <c r="E46" s="28">
        <f>Decomposition_f!H55</f>
        <v>0.9422612002752907</v>
      </c>
      <c r="F46" s="12"/>
      <c r="G46" s="12"/>
      <c r="H46" s="12"/>
      <c r="I46" s="12"/>
      <c r="J46" s="17"/>
    </row>
    <row r="47" spans="1:10" x14ac:dyDescent="0.25">
      <c r="A47">
        <v>46</v>
      </c>
      <c r="B47" s="5">
        <v>43739</v>
      </c>
      <c r="C47" s="7">
        <f>Decomposition_f!C56</f>
        <v>225655</v>
      </c>
      <c r="D47" s="66"/>
      <c r="E47" s="28">
        <f>Decomposition_f!H56</f>
        <v>0.98629516980101772</v>
      </c>
      <c r="F47" s="12"/>
      <c r="G47" s="12"/>
      <c r="H47" s="12"/>
      <c r="I47" s="12"/>
      <c r="J47" s="17"/>
    </row>
    <row r="48" spans="1:10" x14ac:dyDescent="0.25">
      <c r="A48">
        <v>47</v>
      </c>
      <c r="B48" s="3">
        <v>43770</v>
      </c>
      <c r="C48" s="7">
        <f>Decomposition_f!C57</f>
        <v>247326</v>
      </c>
      <c r="D48" s="11"/>
      <c r="E48" s="28">
        <f>Decomposition_f!H57</f>
        <v>1.132161131561908</v>
      </c>
      <c r="F48" s="12"/>
      <c r="G48" s="12"/>
      <c r="H48" s="12"/>
      <c r="I48" s="12"/>
      <c r="J48" s="17"/>
    </row>
    <row r="49" spans="1:10" x14ac:dyDescent="0.25">
      <c r="A49">
        <v>48</v>
      </c>
      <c r="B49" s="22">
        <v>43800</v>
      </c>
      <c r="C49" s="7">
        <f>Decomposition_f!C58</f>
        <v>306382</v>
      </c>
      <c r="D49" s="66"/>
      <c r="E49" s="28">
        <f>Decomposition_f!H58</f>
        <v>1.201537789536592</v>
      </c>
      <c r="F49" s="12"/>
      <c r="G49" s="12"/>
      <c r="H49" s="12"/>
      <c r="I49" s="12"/>
      <c r="J49" s="17"/>
    </row>
    <row r="50" spans="1:10" x14ac:dyDescent="0.25">
      <c r="A50" s="24">
        <v>49</v>
      </c>
      <c r="B50" s="25">
        <v>44927</v>
      </c>
      <c r="C50" s="26">
        <f>Decomposition_f!C59</f>
        <v>239235</v>
      </c>
      <c r="D50" s="67"/>
      <c r="E50" s="28">
        <f>Decomposition_f!H59</f>
        <v>1.2141359149989435</v>
      </c>
      <c r="F50" s="20"/>
      <c r="G50" s="20"/>
      <c r="H50" s="20"/>
      <c r="I50" s="20"/>
      <c r="J50" s="21"/>
    </row>
    <row r="51" spans="1:10" x14ac:dyDescent="0.25">
      <c r="A51" s="27">
        <v>50</v>
      </c>
      <c r="B51" s="5">
        <v>44958</v>
      </c>
      <c r="C51" s="11">
        <f>Decomposition_f!C60</f>
        <v>205935</v>
      </c>
      <c r="D51" s="11"/>
      <c r="E51" s="28">
        <f>Decomposition_f!H60</f>
        <v>0.98213943266809844</v>
      </c>
      <c r="F51" s="12"/>
      <c r="G51" s="12"/>
      <c r="H51" s="12"/>
      <c r="I51" s="12"/>
      <c r="J51" s="17"/>
    </row>
    <row r="52" spans="1:10" x14ac:dyDescent="0.25">
      <c r="A52" s="27">
        <v>51</v>
      </c>
      <c r="B52" s="3">
        <v>44986</v>
      </c>
      <c r="C52" s="11">
        <f>Decomposition_f!C61</f>
        <v>221206</v>
      </c>
      <c r="D52" s="66"/>
      <c r="E52" s="28">
        <f>Decomposition_f!H61</f>
        <v>1.0448801502430005</v>
      </c>
      <c r="F52" s="12"/>
      <c r="G52" s="12"/>
      <c r="H52" s="12"/>
      <c r="I52" s="12"/>
      <c r="J52" s="17"/>
    </row>
    <row r="53" spans="1:10" x14ac:dyDescent="0.25">
      <c r="A53" s="27">
        <v>52</v>
      </c>
      <c r="B53" s="5">
        <v>45017</v>
      </c>
      <c r="C53" s="11">
        <f>Decomposition_f!C62</f>
        <v>222626</v>
      </c>
      <c r="D53" s="11"/>
      <c r="E53" s="28">
        <f>Decomposition_f!H62</f>
        <v>0.95016193016865058</v>
      </c>
      <c r="F53" s="12"/>
      <c r="G53" s="12"/>
      <c r="H53" s="12"/>
      <c r="I53" s="12"/>
      <c r="J53" s="17"/>
    </row>
    <row r="54" spans="1:10" x14ac:dyDescent="0.25">
      <c r="A54" s="27">
        <v>53</v>
      </c>
      <c r="B54" s="3">
        <v>45047</v>
      </c>
      <c r="C54" s="11">
        <f>Decomposition_f!C63</f>
        <v>196288</v>
      </c>
      <c r="D54" s="66"/>
      <c r="E54" s="28">
        <f>Decomposition_f!H63</f>
        <v>0.82692707104736218</v>
      </c>
      <c r="F54" s="12"/>
      <c r="G54" s="12"/>
      <c r="H54" s="12"/>
      <c r="I54" s="12"/>
      <c r="J54" s="17"/>
    </row>
    <row r="55" spans="1:10" x14ac:dyDescent="0.25">
      <c r="A55" s="27">
        <v>54</v>
      </c>
      <c r="B55" s="5">
        <v>45078</v>
      </c>
      <c r="C55" s="11">
        <f>Decomposition_f!C64</f>
        <v>199427</v>
      </c>
      <c r="D55" s="11"/>
      <c r="E55" s="28">
        <f>Decomposition_f!H64</f>
        <v>0.7791811374736124</v>
      </c>
      <c r="F55" s="12"/>
      <c r="G55" s="12"/>
      <c r="H55" s="12"/>
      <c r="I55" s="12"/>
      <c r="J55" s="17"/>
    </row>
    <row r="56" spans="1:10" x14ac:dyDescent="0.25">
      <c r="A56" s="27">
        <v>55</v>
      </c>
      <c r="B56" s="3">
        <v>45108</v>
      </c>
      <c r="C56" s="11">
        <f>Decomposition_f!C65</f>
        <v>263563</v>
      </c>
      <c r="D56" s="66"/>
      <c r="E56" s="28">
        <f>Decomposition_f!H65</f>
        <v>1.0089624357592821</v>
      </c>
      <c r="F56" s="12"/>
      <c r="G56" s="12"/>
      <c r="H56" s="12"/>
      <c r="I56" s="12"/>
      <c r="J56" s="17"/>
    </row>
    <row r="57" spans="1:10" x14ac:dyDescent="0.25">
      <c r="A57" s="27">
        <v>56</v>
      </c>
      <c r="B57" s="5">
        <v>45139</v>
      </c>
      <c r="C57" s="11">
        <f>Decomposition_f!C66</f>
        <v>236928</v>
      </c>
      <c r="D57" s="11"/>
      <c r="E57" s="28">
        <f>Decomposition_f!H66</f>
        <v>0.93135663646624067</v>
      </c>
      <c r="F57" s="12"/>
      <c r="G57" s="12"/>
      <c r="H57" s="12"/>
      <c r="I57" s="12"/>
      <c r="J57" s="17"/>
    </row>
    <row r="58" spans="1:10" x14ac:dyDescent="0.25">
      <c r="A58" s="27">
        <v>57</v>
      </c>
      <c r="B58" s="3">
        <v>45170</v>
      </c>
      <c r="C58" s="11">
        <f>Decomposition_f!C67</f>
        <v>239336</v>
      </c>
      <c r="D58" s="66"/>
      <c r="E58" s="28">
        <f>Decomposition_f!H67</f>
        <v>0.9422612002752907</v>
      </c>
      <c r="F58" s="12"/>
      <c r="G58" s="12"/>
      <c r="H58" s="12"/>
      <c r="I58" s="12"/>
      <c r="J58" s="17"/>
    </row>
    <row r="59" spans="1:10" x14ac:dyDescent="0.25">
      <c r="A59" s="27">
        <v>58</v>
      </c>
      <c r="B59" s="5">
        <v>45200</v>
      </c>
      <c r="C59" s="11">
        <f>Decomposition_f!C68</f>
        <v>262043</v>
      </c>
      <c r="D59" s="11"/>
      <c r="E59" s="28">
        <f>Decomposition_f!H68</f>
        <v>0.98629516980101772</v>
      </c>
      <c r="F59" s="12"/>
      <c r="G59" s="12"/>
      <c r="H59" s="12"/>
      <c r="I59" s="12"/>
      <c r="J59" s="17"/>
    </row>
    <row r="60" spans="1:10" x14ac:dyDescent="0.25">
      <c r="A60" s="27">
        <v>59</v>
      </c>
      <c r="B60" s="3">
        <v>45231</v>
      </c>
      <c r="C60" s="11">
        <f>Decomposition_f!C69</f>
        <v>311342</v>
      </c>
      <c r="D60" s="66"/>
      <c r="E60" s="28">
        <f>Decomposition_f!H69</f>
        <v>1.132161131561908</v>
      </c>
      <c r="F60" s="12"/>
      <c r="G60" s="12"/>
      <c r="H60" s="12"/>
      <c r="I60" s="12"/>
      <c r="J60" s="17"/>
    </row>
    <row r="61" spans="1:10" x14ac:dyDescent="0.25">
      <c r="A61" s="27">
        <v>60</v>
      </c>
      <c r="B61" s="5">
        <v>45261</v>
      </c>
      <c r="C61" s="11">
        <f>Decomposition_f!C70</f>
        <v>274711</v>
      </c>
      <c r="D61" s="11"/>
      <c r="E61" s="28">
        <f>Decomposition_f!H70</f>
        <v>1.201537789536592</v>
      </c>
      <c r="F61" s="12"/>
      <c r="G61" s="12"/>
      <c r="H61" s="12"/>
      <c r="I61" s="12"/>
      <c r="J61" s="17"/>
    </row>
    <row r="62" spans="1:10" x14ac:dyDescent="0.25">
      <c r="A62" s="27">
        <v>61</v>
      </c>
      <c r="B62" s="3">
        <v>45292</v>
      </c>
      <c r="C62" s="11">
        <f>Decomposition_f!C71</f>
        <v>327427</v>
      </c>
      <c r="D62" s="66"/>
      <c r="E62" s="28">
        <f>Decomposition_f!H71</f>
        <v>1.2141359149989435</v>
      </c>
      <c r="F62" s="12"/>
      <c r="G62" s="12"/>
      <c r="H62" s="12"/>
      <c r="I62" s="12"/>
      <c r="J62" s="17"/>
    </row>
    <row r="63" spans="1:10" x14ac:dyDescent="0.25">
      <c r="A63" s="27">
        <v>62</v>
      </c>
      <c r="B63" s="5">
        <v>45323</v>
      </c>
      <c r="C63" s="11">
        <f>Decomposition_f!C72</f>
        <v>256687</v>
      </c>
      <c r="D63" s="11"/>
      <c r="E63" s="28">
        <f>Decomposition_f!H72</f>
        <v>0.98213943266809844</v>
      </c>
      <c r="F63" s="12"/>
      <c r="G63" s="12"/>
      <c r="H63" s="12"/>
      <c r="I63" s="12"/>
      <c r="J63" s="17"/>
    </row>
    <row r="64" spans="1:10" x14ac:dyDescent="0.25">
      <c r="A64" s="27">
        <v>63</v>
      </c>
      <c r="B64" s="3">
        <v>45352</v>
      </c>
      <c r="C64" s="11">
        <f>Decomposition_f!C73</f>
        <v>278366</v>
      </c>
      <c r="D64" s="66"/>
      <c r="E64" s="28">
        <f>Decomposition_f!H73</f>
        <v>1.0448801502430005</v>
      </c>
      <c r="F64" s="12"/>
      <c r="G64" s="12"/>
      <c r="H64" s="12"/>
      <c r="I64" s="12"/>
      <c r="J64" s="17"/>
    </row>
    <row r="65" spans="1:13" x14ac:dyDescent="0.25">
      <c r="A65" s="27">
        <v>64</v>
      </c>
      <c r="B65" s="5">
        <v>45383</v>
      </c>
      <c r="C65" s="11">
        <f>Decomposition_f!C74</f>
        <v>224410</v>
      </c>
      <c r="D65" s="11"/>
      <c r="E65" s="28">
        <f>Decomposition_f!H74</f>
        <v>0.95016193016865058</v>
      </c>
      <c r="F65" s="12"/>
      <c r="G65" s="12"/>
      <c r="H65" s="12"/>
      <c r="I65" s="12"/>
      <c r="J65" s="17"/>
    </row>
    <row r="66" spans="1:13" x14ac:dyDescent="0.25">
      <c r="A66" s="27">
        <v>65</v>
      </c>
      <c r="B66" s="3">
        <v>45413</v>
      </c>
      <c r="C66" s="11">
        <f>Decomposition_f!C75</f>
        <v>182803</v>
      </c>
      <c r="D66" s="66"/>
      <c r="E66" s="28">
        <f>Decomposition_f!H75</f>
        <v>0.82692707104736218</v>
      </c>
      <c r="F66" s="12"/>
      <c r="G66" s="12"/>
      <c r="H66" s="12"/>
      <c r="I66" s="12"/>
      <c r="J66" s="17"/>
    </row>
    <row r="67" spans="1:13" x14ac:dyDescent="0.25">
      <c r="A67" s="27">
        <v>66</v>
      </c>
      <c r="B67" s="5">
        <v>45444</v>
      </c>
      <c r="C67" s="11">
        <f>Decomposition_f!C76</f>
        <v>169847</v>
      </c>
      <c r="D67" s="11"/>
      <c r="E67" s="28">
        <f>Decomposition_f!H76</f>
        <v>0.7791811374736124</v>
      </c>
      <c r="F67" s="12"/>
      <c r="G67" s="12"/>
      <c r="H67" s="12"/>
      <c r="I67" s="12"/>
      <c r="J67" s="17"/>
      <c r="K67" s="64"/>
      <c r="L67" s="64"/>
    </row>
    <row r="68" spans="1:13" x14ac:dyDescent="0.25">
      <c r="A68" s="27">
        <v>67</v>
      </c>
      <c r="B68" s="3">
        <v>45474</v>
      </c>
      <c r="C68" s="11">
        <f>Decomposition_f!C77</f>
        <v>232026</v>
      </c>
      <c r="D68" s="66"/>
      <c r="E68" s="28">
        <f>Decomposition_f!H77</f>
        <v>1.0089624357592821</v>
      </c>
      <c r="F68" s="12"/>
      <c r="G68" s="12"/>
      <c r="H68" s="12"/>
      <c r="I68" s="12"/>
      <c r="J68" s="17"/>
      <c r="K68" s="10"/>
      <c r="L68" s="10"/>
    </row>
    <row r="69" spans="1:13" x14ac:dyDescent="0.25">
      <c r="A69" s="27">
        <v>68</v>
      </c>
      <c r="B69" s="5">
        <v>45505</v>
      </c>
      <c r="C69" s="11">
        <f>Decomposition_f!C78</f>
        <v>222066</v>
      </c>
      <c r="D69" s="11"/>
      <c r="E69" s="28">
        <f>Decomposition_f!H78</f>
        <v>0.93135663646624067</v>
      </c>
      <c r="F69" s="12"/>
      <c r="G69" s="12"/>
      <c r="H69" s="12"/>
      <c r="I69" s="12"/>
      <c r="J69" s="17"/>
      <c r="K69" s="9"/>
      <c r="L69" s="9"/>
    </row>
    <row r="70" spans="1:13" x14ac:dyDescent="0.25">
      <c r="A70" s="27">
        <v>69</v>
      </c>
      <c r="B70" s="5">
        <v>45536</v>
      </c>
      <c r="C70" s="11">
        <f>Decomposition_f!C79</f>
        <v>211287</v>
      </c>
      <c r="D70" s="11"/>
      <c r="E70" s="28">
        <f>Decomposition_f!H79</f>
        <v>0.9422612002752907</v>
      </c>
      <c r="F70" s="12">
        <f>C70*E70</f>
        <v>199087.54222256536</v>
      </c>
      <c r="G70" s="12"/>
      <c r="H70" s="12"/>
      <c r="I70" s="12">
        <f>AVERAGE(F58:F70)</f>
        <v>199087.54222256536</v>
      </c>
      <c r="J70" s="17"/>
      <c r="K70" s="9">
        <f t="shared" ref="K70:K80" si="12">AVERAGE(C59:C70)</f>
        <v>246084.58333333334</v>
      </c>
      <c r="L70" s="12"/>
      <c r="M70" s="15"/>
    </row>
    <row r="71" spans="1:13" x14ac:dyDescent="0.25">
      <c r="A71" s="27">
        <v>70</v>
      </c>
      <c r="B71" s="5">
        <v>45566</v>
      </c>
      <c r="C71" s="29">
        <f>663.2843*A71+202756</f>
        <v>249185.90100000001</v>
      </c>
      <c r="D71" s="29"/>
      <c r="E71" s="28">
        <f>Decomposition_f!H80</f>
        <v>0.98629516980101772</v>
      </c>
      <c r="F71" s="12">
        <f t="shared" ref="F71:F101" si="13">C71*E71</f>
        <v>245770.85053881461</v>
      </c>
      <c r="G71" s="12">
        <f t="shared" ref="G71:G118" si="14">(F71-F70)/F70</f>
        <v>0.23448633598610966</v>
      </c>
      <c r="H71" s="12"/>
      <c r="I71" s="12">
        <f t="shared" ref="I71:I79" si="15">AVERAGE(F59:F71)</f>
        <v>222429.19638068997</v>
      </c>
      <c r="J71" s="17"/>
      <c r="K71" s="9">
        <f t="shared" si="12"/>
        <v>245013.15841666667</v>
      </c>
      <c r="L71" s="12">
        <f t="shared" ref="L71:L118" si="16">(K71-K70)/K70</f>
        <v>-4.3538888221021721E-3</v>
      </c>
    </row>
    <row r="72" spans="1:13" x14ac:dyDescent="0.25">
      <c r="A72" s="27">
        <v>71</v>
      </c>
      <c r="B72" s="3">
        <v>45597</v>
      </c>
      <c r="C72" s="29">
        <f t="shared" ref="C72:C118" si="17">663.2843*A72+202756</f>
        <v>249849.18530000001</v>
      </c>
      <c r="D72" s="29"/>
      <c r="E72" s="28">
        <f>Decomposition_f!H81</f>
        <v>1.132161131561908</v>
      </c>
      <c r="F72" s="12">
        <f t="shared" si="13"/>
        <v>282869.53634906886</v>
      </c>
      <c r="G72" s="12">
        <f t="shared" si="14"/>
        <v>0.15094827449602388</v>
      </c>
      <c r="H72" s="12"/>
      <c r="I72" s="12">
        <f t="shared" si="15"/>
        <v>242575.97637014961</v>
      </c>
      <c r="J72" s="17"/>
      <c r="K72" s="9">
        <f t="shared" si="12"/>
        <v>239888.75719166666</v>
      </c>
      <c r="L72" s="12">
        <f t="shared" si="16"/>
        <v>-2.0914800078963548E-2</v>
      </c>
    </row>
    <row r="73" spans="1:13" x14ac:dyDescent="0.25">
      <c r="A73" s="27">
        <v>72</v>
      </c>
      <c r="B73" s="5">
        <v>45627</v>
      </c>
      <c r="C73" s="29">
        <f t="shared" si="17"/>
        <v>250512.46960000001</v>
      </c>
      <c r="D73" s="29"/>
      <c r="E73" s="28">
        <f>Decomposition_f!H82</f>
        <v>1.201537789536592</v>
      </c>
      <c r="F73" s="12">
        <f t="shared" si="13"/>
        <v>301000.19897453673</v>
      </c>
      <c r="G73" s="12">
        <f t="shared" si="14"/>
        <v>6.4095493843119716E-2</v>
      </c>
      <c r="H73" s="12"/>
      <c r="I73" s="12">
        <f t="shared" si="15"/>
        <v>257182.03202124638</v>
      </c>
      <c r="J73" s="17"/>
      <c r="K73" s="9">
        <f t="shared" si="12"/>
        <v>237872.21299166666</v>
      </c>
      <c r="L73" s="12">
        <f t="shared" si="16"/>
        <v>-8.4061638553107453E-3</v>
      </c>
    </row>
    <row r="74" spans="1:13" x14ac:dyDescent="0.25">
      <c r="A74" s="27">
        <v>73</v>
      </c>
      <c r="B74" s="3">
        <v>45658</v>
      </c>
      <c r="C74" s="29">
        <f t="shared" si="17"/>
        <v>251175.75390000001</v>
      </c>
      <c r="D74" s="29"/>
      <c r="E74" s="28">
        <f>Decomposition_f!H83</f>
        <v>1.2141359149989435</v>
      </c>
      <c r="F74" s="12">
        <f t="shared" si="13"/>
        <v>304961.50378692598</v>
      </c>
      <c r="G74" s="12">
        <f t="shared" si="14"/>
        <v>1.3160472404619108E-2</v>
      </c>
      <c r="H74" s="12"/>
      <c r="I74" s="12">
        <f t="shared" si="15"/>
        <v>266737.92637438228</v>
      </c>
      <c r="J74" s="17"/>
      <c r="K74" s="9">
        <f t="shared" si="12"/>
        <v>231517.94248333332</v>
      </c>
      <c r="L74" s="12">
        <f t="shared" si="16"/>
        <v>-2.6712958308232289E-2</v>
      </c>
    </row>
    <row r="75" spans="1:13" x14ac:dyDescent="0.25">
      <c r="A75" s="27">
        <v>74</v>
      </c>
      <c r="B75" s="5">
        <v>45689</v>
      </c>
      <c r="C75" s="29">
        <f t="shared" si="17"/>
        <v>251839.03820000001</v>
      </c>
      <c r="D75" s="29"/>
      <c r="E75" s="28">
        <f>Decomposition_f!H84</f>
        <v>0.98213943266809844</v>
      </c>
      <c r="F75" s="12">
        <f t="shared" si="13"/>
        <v>247341.05010142759</v>
      </c>
      <c r="G75" s="12">
        <f t="shared" si="14"/>
        <v>-0.18894336816281346</v>
      </c>
      <c r="H75" s="12"/>
      <c r="I75" s="12">
        <f t="shared" si="15"/>
        <v>263505.11366222316</v>
      </c>
      <c r="J75" s="17"/>
      <c r="K75" s="9">
        <f t="shared" si="12"/>
        <v>231113.94566666664</v>
      </c>
      <c r="L75" s="12">
        <f t="shared" si="16"/>
        <v>-1.7449913917395997E-3</v>
      </c>
    </row>
    <row r="76" spans="1:13" x14ac:dyDescent="0.25">
      <c r="A76" s="27">
        <v>75</v>
      </c>
      <c r="B76" s="3">
        <v>45717</v>
      </c>
      <c r="C76" s="29">
        <f t="shared" si="17"/>
        <v>252502.32250000001</v>
      </c>
      <c r="D76" s="29"/>
      <c r="E76" s="28">
        <f>Decomposition_f!H85</f>
        <v>1.0448801502430005</v>
      </c>
      <c r="F76" s="12">
        <f t="shared" si="13"/>
        <v>263834.66467050655</v>
      </c>
      <c r="G76" s="12">
        <f t="shared" si="14"/>
        <v>6.6683692667737077E-2</v>
      </c>
      <c r="H76" s="12"/>
      <c r="I76" s="12">
        <f t="shared" si="15"/>
        <v>263552.1923776922</v>
      </c>
      <c r="J76" s="17"/>
      <c r="K76" s="9">
        <f t="shared" si="12"/>
        <v>228958.63920833333</v>
      </c>
      <c r="L76" s="12">
        <f t="shared" si="16"/>
        <v>-9.3257308732112628E-3</v>
      </c>
    </row>
    <row r="77" spans="1:13" x14ac:dyDescent="0.25">
      <c r="A77" s="27">
        <v>76</v>
      </c>
      <c r="B77" s="5">
        <v>45748</v>
      </c>
      <c r="C77" s="29">
        <f t="shared" si="17"/>
        <v>253165.60680000001</v>
      </c>
      <c r="D77" s="29"/>
      <c r="E77" s="28">
        <f>Decomposition_f!H86</f>
        <v>0.95016193016865058</v>
      </c>
      <c r="F77" s="12">
        <f t="shared" si="13"/>
        <v>240548.32160940566</v>
      </c>
      <c r="G77" s="12">
        <f t="shared" si="14"/>
        <v>-8.8261120236729912E-2</v>
      </c>
      <c r="H77" s="12"/>
      <c r="I77" s="12">
        <f t="shared" si="15"/>
        <v>260676.70853165639</v>
      </c>
      <c r="J77" s="17"/>
      <c r="K77" s="9">
        <f t="shared" si="12"/>
        <v>231354.93977500001</v>
      </c>
      <c r="L77" s="12">
        <f t="shared" si="16"/>
        <v>1.0466084944216662E-2</v>
      </c>
    </row>
    <row r="78" spans="1:13" x14ac:dyDescent="0.25">
      <c r="A78" s="27">
        <v>77</v>
      </c>
      <c r="B78" s="3">
        <v>45778</v>
      </c>
      <c r="C78" s="29">
        <f t="shared" si="17"/>
        <v>253828.89110000001</v>
      </c>
      <c r="D78" s="29"/>
      <c r="E78" s="28">
        <f>Decomposition_f!H87</f>
        <v>0.82692707104736218</v>
      </c>
      <c r="F78" s="12">
        <f t="shared" si="13"/>
        <v>209897.98146452286</v>
      </c>
      <c r="G78" s="12">
        <f t="shared" si="14"/>
        <v>-0.12741864062827174</v>
      </c>
      <c r="H78" s="12"/>
      <c r="I78" s="12">
        <f t="shared" si="15"/>
        <v>255034.62774641931</v>
      </c>
      <c r="J78" s="17"/>
      <c r="K78" s="9">
        <f t="shared" si="12"/>
        <v>237273.76403333337</v>
      </c>
      <c r="L78" s="12">
        <f t="shared" si="16"/>
        <v>2.5583306170551649E-2</v>
      </c>
    </row>
    <row r="79" spans="1:13" x14ac:dyDescent="0.25">
      <c r="A79" s="27">
        <v>78</v>
      </c>
      <c r="B79" s="5">
        <v>45809</v>
      </c>
      <c r="C79" s="29">
        <f t="shared" si="17"/>
        <v>254492.17540000001</v>
      </c>
      <c r="D79" s="29"/>
      <c r="E79" s="28">
        <f>Decomposition_f!H88</f>
        <v>0.7791811374736124</v>
      </c>
      <c r="F79" s="12">
        <f t="shared" si="13"/>
        <v>198295.50270630608</v>
      </c>
      <c r="G79" s="12">
        <f t="shared" si="14"/>
        <v>-5.5276752435934398E-2</v>
      </c>
      <c r="H79" s="12"/>
      <c r="I79" s="12">
        <f t="shared" si="15"/>
        <v>249360.71524240798</v>
      </c>
      <c r="J79" s="17"/>
      <c r="K79" s="9">
        <f t="shared" si="12"/>
        <v>244327.52865000002</v>
      </c>
      <c r="L79" s="12">
        <f t="shared" si="16"/>
        <v>2.9728379980838108E-2</v>
      </c>
    </row>
    <row r="80" spans="1:13" x14ac:dyDescent="0.25">
      <c r="A80" s="27">
        <v>79</v>
      </c>
      <c r="B80" s="3">
        <v>45839</v>
      </c>
      <c r="C80" s="29">
        <f t="shared" si="17"/>
        <v>255155.45970000001</v>
      </c>
      <c r="D80" s="29"/>
      <c r="E80" s="28">
        <f>Decomposition_f!H89</f>
        <v>1.0089624357592821</v>
      </c>
      <c r="F80" s="12">
        <f t="shared" si="13"/>
        <v>257442.27411619134</v>
      </c>
      <c r="G80" s="12">
        <f t="shared" si="14"/>
        <v>0.29827590945159799</v>
      </c>
      <c r="H80" s="12"/>
      <c r="I80" s="12">
        <f t="shared" ref="I80:I114" si="18">AVERAGE(F68:F80)</f>
        <v>250095.40241275195</v>
      </c>
      <c r="J80" s="17"/>
      <c r="K80" s="9">
        <f t="shared" si="12"/>
        <v>246254.98362500002</v>
      </c>
      <c r="L80" s="12">
        <f t="shared" si="16"/>
        <v>7.8888162363443138E-3</v>
      </c>
    </row>
    <row r="81" spans="1:14" x14ac:dyDescent="0.25">
      <c r="A81" s="27">
        <v>80</v>
      </c>
      <c r="B81" s="5">
        <v>45870</v>
      </c>
      <c r="C81" s="29">
        <f t="shared" si="17"/>
        <v>255818.74400000001</v>
      </c>
      <c r="D81" s="29"/>
      <c r="E81" s="28">
        <f>Decomposition_f!H90</f>
        <v>0.93135663646624067</v>
      </c>
      <c r="F81" s="12">
        <f t="shared" si="13"/>
        <v>238258.4849568583</v>
      </c>
      <c r="G81" s="12">
        <f t="shared" si="14"/>
        <v>-7.4516857129201822E-2</v>
      </c>
      <c r="H81" s="12"/>
      <c r="I81" s="12">
        <f t="shared" si="18"/>
        <v>249108.99262476081</v>
      </c>
      <c r="J81" s="17"/>
      <c r="K81" s="64">
        <f t="shared" ref="K81:K118" si="19">AVERAGE(C70:C81)</f>
        <v>249067.71229166666</v>
      </c>
      <c r="L81" s="75">
        <f t="shared" si="16"/>
        <v>1.1422017232958378E-2</v>
      </c>
      <c r="M81" s="19"/>
    </row>
    <row r="82" spans="1:14" x14ac:dyDescent="0.25">
      <c r="A82" s="27">
        <v>81</v>
      </c>
      <c r="B82" s="3">
        <v>45901</v>
      </c>
      <c r="C82" s="29">
        <f t="shared" si="17"/>
        <v>256482.02830000001</v>
      </c>
      <c r="D82" s="29"/>
      <c r="E82" s="28">
        <f>Decomposition_f!H91</f>
        <v>0.9422612002752907</v>
      </c>
      <c r="F82" s="12">
        <f t="shared" si="13"/>
        <v>241673.06383499908</v>
      </c>
      <c r="G82" s="12">
        <f t="shared" si="14"/>
        <v>1.4331405149155787E-2</v>
      </c>
      <c r="H82" s="16">
        <f>(F82-F70)/F70</f>
        <v>0.21390349761225244</v>
      </c>
      <c r="I82" s="12">
        <f t="shared" si="18"/>
        <v>248536.99810247144</v>
      </c>
      <c r="J82" s="19">
        <f t="shared" ref="J82:J116" si="20">(I82-I70)/I70</f>
        <v>0.2483804628248672</v>
      </c>
      <c r="K82" s="64">
        <f t="shared" si="19"/>
        <v>252833.96464999998</v>
      </c>
      <c r="L82" s="75">
        <f t="shared" si="16"/>
        <v>1.5121399412553789E-2</v>
      </c>
      <c r="M82" s="19">
        <f t="shared" ref="M82:M91" si="21">(K82-K70)/K70</f>
        <v>2.7427079036171385E-2</v>
      </c>
    </row>
    <row r="83" spans="1:14" x14ac:dyDescent="0.25">
      <c r="A83" s="27">
        <v>82</v>
      </c>
      <c r="B83" s="5">
        <v>45931</v>
      </c>
      <c r="C83" s="29">
        <f t="shared" si="17"/>
        <v>257145.3126</v>
      </c>
      <c r="D83" s="29"/>
      <c r="E83" s="28">
        <f>Decomposition_f!H92</f>
        <v>0.98629516980101772</v>
      </c>
      <c r="F83" s="12">
        <f t="shared" si="13"/>
        <v>253621.17975435278</v>
      </c>
      <c r="G83" s="12">
        <f t="shared" si="14"/>
        <v>4.943917095995113E-2</v>
      </c>
      <c r="H83" s="16">
        <f t="shared" ref="H83:H118" si="22">(F83-F71)/F71</f>
        <v>3.1941661097430921E-2</v>
      </c>
      <c r="I83" s="12">
        <f t="shared" si="18"/>
        <v>252731.89329722433</v>
      </c>
      <c r="J83" s="19">
        <f t="shared" si="20"/>
        <v>0.13623524883249125</v>
      </c>
      <c r="K83" s="64">
        <f t="shared" si="19"/>
        <v>253497.24895000001</v>
      </c>
      <c r="L83" s="75">
        <f t="shared" si="16"/>
        <v>2.6233987230244878E-3</v>
      </c>
      <c r="M83" s="19">
        <f t="shared" si="21"/>
        <v>3.4627081207228003E-2</v>
      </c>
    </row>
    <row r="84" spans="1:14" x14ac:dyDescent="0.25">
      <c r="A84" s="27">
        <v>83</v>
      </c>
      <c r="B84" s="3">
        <v>45962</v>
      </c>
      <c r="C84" s="29">
        <f t="shared" si="17"/>
        <v>257808.5969</v>
      </c>
      <c r="D84" s="29"/>
      <c r="E84" s="28">
        <f>Decomposition_f!H93</f>
        <v>1.132161131561908</v>
      </c>
      <c r="F84" s="12">
        <f t="shared" si="13"/>
        <v>291880.87279269181</v>
      </c>
      <c r="G84" s="12">
        <f t="shared" si="14"/>
        <v>0.15085369871473597</v>
      </c>
      <c r="H84" s="16">
        <f t="shared" si="22"/>
        <v>3.1856864333749631E-2</v>
      </c>
      <c r="I84" s="12">
        <f t="shared" si="18"/>
        <v>256278.81808598412</v>
      </c>
      <c r="J84" s="19">
        <f t="shared" si="20"/>
        <v>5.6488865554127174E-2</v>
      </c>
      <c r="K84" s="64">
        <f t="shared" si="19"/>
        <v>254160.53325000001</v>
      </c>
      <c r="L84" s="75">
        <f t="shared" si="16"/>
        <v>2.6165345097327901E-3</v>
      </c>
      <c r="M84" s="19">
        <f t="shared" si="21"/>
        <v>5.9493309421460132E-2</v>
      </c>
    </row>
    <row r="85" spans="1:14" x14ac:dyDescent="0.25">
      <c r="A85" s="27">
        <v>84</v>
      </c>
      <c r="B85" s="5">
        <v>45992</v>
      </c>
      <c r="C85" s="29">
        <f t="shared" si="17"/>
        <v>258471.8812</v>
      </c>
      <c r="D85" s="29"/>
      <c r="E85" s="28">
        <f>Decomposition_f!H94</f>
        <v>1.201537789536592</v>
      </c>
      <c r="F85" s="12">
        <f t="shared" si="13"/>
        <v>310563.73279441259</v>
      </c>
      <c r="G85" s="12">
        <f t="shared" si="14"/>
        <v>6.4008510811156397E-2</v>
      </c>
      <c r="H85" s="16">
        <f t="shared" si="22"/>
        <v>3.1772516604498612E-2</v>
      </c>
      <c r="I85" s="12">
        <f t="shared" si="18"/>
        <v>258409.14088947207</v>
      </c>
      <c r="J85" s="19">
        <f t="shared" si="20"/>
        <v>4.7713631414355853E-3</v>
      </c>
      <c r="K85" s="64">
        <f t="shared" si="19"/>
        <v>254823.81755000001</v>
      </c>
      <c r="L85" s="75">
        <f t="shared" si="16"/>
        <v>2.6097061236001295E-3</v>
      </c>
      <c r="M85" s="19">
        <f t="shared" si="21"/>
        <v>7.1263492045315985E-2</v>
      </c>
    </row>
    <row r="86" spans="1:14" x14ac:dyDescent="0.25">
      <c r="A86" s="27">
        <v>85</v>
      </c>
      <c r="B86" s="3">
        <v>46023</v>
      </c>
      <c r="C86" s="29">
        <f t="shared" si="17"/>
        <v>259135.1655</v>
      </c>
      <c r="D86" s="29"/>
      <c r="E86" s="28">
        <f>Decomposition_f!H95</f>
        <v>1.2141359149989435</v>
      </c>
      <c r="F86" s="12">
        <f t="shared" si="13"/>
        <v>314625.31127274514</v>
      </c>
      <c r="G86" s="12">
        <f t="shared" si="14"/>
        <v>1.3078083657054831E-2</v>
      </c>
      <c r="H86" s="16">
        <f t="shared" si="22"/>
        <v>3.1688614352358306E-2</v>
      </c>
      <c r="I86" s="12">
        <f t="shared" si="18"/>
        <v>259457.22645087272</v>
      </c>
      <c r="J86" s="19">
        <f t="shared" si="20"/>
        <v>-2.7295330748319115E-2</v>
      </c>
      <c r="K86" s="64">
        <f t="shared" si="19"/>
        <v>255487.10185000001</v>
      </c>
      <c r="L86" s="75">
        <f t="shared" si="16"/>
        <v>2.6029132848614266E-3</v>
      </c>
      <c r="M86" s="19">
        <f t="shared" si="21"/>
        <v>0.10353046122285835</v>
      </c>
    </row>
    <row r="87" spans="1:14" x14ac:dyDescent="0.25">
      <c r="A87" s="27">
        <v>86</v>
      </c>
      <c r="B87" s="5">
        <v>46054</v>
      </c>
      <c r="C87" s="29">
        <f t="shared" si="17"/>
        <v>259798.4498</v>
      </c>
      <c r="D87" s="29"/>
      <c r="E87" s="28">
        <f>Decomposition_f!H96</f>
        <v>0.98213943266809844</v>
      </c>
      <c r="F87" s="12">
        <f t="shared" si="13"/>
        <v>255158.30209462345</v>
      </c>
      <c r="G87" s="12">
        <f t="shared" si="14"/>
        <v>-0.18900898003902303</v>
      </c>
      <c r="H87" s="16">
        <f t="shared" si="22"/>
        <v>3.1605154057485471E-2</v>
      </c>
      <c r="I87" s="12">
        <f t="shared" si="18"/>
        <v>255626.21093608023</v>
      </c>
      <c r="J87" s="19">
        <f t="shared" si="20"/>
        <v>-2.9900378845180913E-2</v>
      </c>
      <c r="K87" s="64">
        <f t="shared" si="19"/>
        <v>256150.38615000003</v>
      </c>
      <c r="L87" s="75">
        <f t="shared" si="16"/>
        <v>2.596155716657085E-3</v>
      </c>
      <c r="M87" s="19">
        <f t="shared" si="21"/>
        <v>0.10832942344138423</v>
      </c>
    </row>
    <row r="88" spans="1:14" x14ac:dyDescent="0.25">
      <c r="A88" s="27">
        <v>87</v>
      </c>
      <c r="B88" s="3">
        <v>46082</v>
      </c>
      <c r="C88" s="29">
        <f t="shared" si="17"/>
        <v>260461.7341</v>
      </c>
      <c r="D88" s="29"/>
      <c r="E88" s="28">
        <f>Decomposition_f!H97</f>
        <v>1.0448801502430005</v>
      </c>
      <c r="F88" s="12">
        <f t="shared" si="13"/>
        <v>272151.29585896042</v>
      </c>
      <c r="G88" s="12">
        <f t="shared" si="14"/>
        <v>6.6597847786411674E-2</v>
      </c>
      <c r="H88" s="16">
        <f t="shared" si="22"/>
        <v>3.1522132237021279E-2</v>
      </c>
      <c r="I88" s="12">
        <f t="shared" si="18"/>
        <v>257534.69137896737</v>
      </c>
      <c r="J88" s="19">
        <f t="shared" si="20"/>
        <v>-2.2832293461255881E-2</v>
      </c>
      <c r="K88" s="64">
        <f t="shared" si="19"/>
        <v>256813.67045000006</v>
      </c>
      <c r="L88" s="75">
        <f t="shared" si="16"/>
        <v>2.5894331449948056E-3</v>
      </c>
      <c r="M88" s="19">
        <f t="shared" si="21"/>
        <v>0.12165966454893613</v>
      </c>
    </row>
    <row r="89" spans="1:14" x14ac:dyDescent="0.25">
      <c r="A89" s="27">
        <v>88</v>
      </c>
      <c r="B89" s="5">
        <v>46113</v>
      </c>
      <c r="C89" s="29">
        <f t="shared" si="17"/>
        <v>261125.0184</v>
      </c>
      <c r="D89" s="29"/>
      <c r="E89" s="28">
        <f>Decomposition_f!H98</f>
        <v>0.95016193016865058</v>
      </c>
      <c r="F89" s="12">
        <f t="shared" si="13"/>
        <v>248111.05149826841</v>
      </c>
      <c r="G89" s="12">
        <f t="shared" si="14"/>
        <v>-8.8334116818428163E-2</v>
      </c>
      <c r="H89" s="16">
        <f t="shared" si="22"/>
        <v>3.1439545444606608E-2</v>
      </c>
      <c r="I89" s="12">
        <f t="shared" si="18"/>
        <v>256325.18267341057</v>
      </c>
      <c r="J89" s="19">
        <f t="shared" si="20"/>
        <v>-1.6693190131013846E-2</v>
      </c>
      <c r="K89" s="64">
        <f t="shared" si="19"/>
        <v>257476.95475</v>
      </c>
      <c r="L89" s="75">
        <f t="shared" si="16"/>
        <v>2.5827452987128977E-3</v>
      </c>
      <c r="M89" s="19">
        <f t="shared" si="21"/>
        <v>0.11290882745103469</v>
      </c>
    </row>
    <row r="90" spans="1:14" x14ac:dyDescent="0.25">
      <c r="A90" s="27">
        <v>89</v>
      </c>
      <c r="B90" s="3">
        <v>46143</v>
      </c>
      <c r="C90" s="29">
        <f t="shared" si="17"/>
        <v>261788.3027</v>
      </c>
      <c r="D90" s="29"/>
      <c r="E90" s="28">
        <f>Decomposition_f!H99</f>
        <v>0.82692707104736218</v>
      </c>
      <c r="F90" s="12">
        <f t="shared" si="13"/>
        <v>216479.83438617125</v>
      </c>
      <c r="G90" s="12">
        <f t="shared" si="14"/>
        <v>-0.1274881425921405</v>
      </c>
      <c r="H90" s="16">
        <f t="shared" si="22"/>
        <v>3.1357390269905278E-2</v>
      </c>
      <c r="I90" s="12">
        <f t="shared" si="18"/>
        <v>254473.76057931568</v>
      </c>
      <c r="J90" s="19">
        <f t="shared" si="20"/>
        <v>-2.1991804487871266E-3</v>
      </c>
      <c r="K90" s="64">
        <f t="shared" si="19"/>
        <v>258140.23904999997</v>
      </c>
      <c r="L90" s="75">
        <f t="shared" si="16"/>
        <v>2.5760919094448402E-3</v>
      </c>
      <c r="M90" s="19">
        <f t="shared" si="21"/>
        <v>8.7942613890236859E-2</v>
      </c>
      <c r="N90" s="74"/>
    </row>
    <row r="91" spans="1:14" x14ac:dyDescent="0.25">
      <c r="A91" s="27">
        <v>90</v>
      </c>
      <c r="B91" s="5">
        <v>46174</v>
      </c>
      <c r="C91" s="29">
        <f t="shared" si="17"/>
        <v>262451.587</v>
      </c>
      <c r="D91" s="29"/>
      <c r="E91" s="28">
        <f>Decomposition_f!H100</f>
        <v>0.7791811374736124</v>
      </c>
      <c r="F91" s="12">
        <f t="shared" si="13"/>
        <v>204497.32609041475</v>
      </c>
      <c r="G91" s="12">
        <f t="shared" si="14"/>
        <v>-5.5351614295774544E-2</v>
      </c>
      <c r="H91" s="16">
        <f t="shared" si="22"/>
        <v>3.1275663338134974E-2</v>
      </c>
      <c r="I91" s="12">
        <f t="shared" si="18"/>
        <v>254058.32555053814</v>
      </c>
      <c r="J91" s="19">
        <f t="shared" si="20"/>
        <v>1.8838614188139157E-2</v>
      </c>
      <c r="K91" s="64">
        <f t="shared" si="19"/>
        <v>258803.52335</v>
      </c>
      <c r="L91" s="75">
        <f t="shared" si="16"/>
        <v>2.5694727115812225E-3</v>
      </c>
      <c r="M91" s="19">
        <f t="shared" si="21"/>
        <v>5.9248316307152153E-2</v>
      </c>
    </row>
    <row r="92" spans="1:14" x14ac:dyDescent="0.25">
      <c r="A92" s="27">
        <v>91</v>
      </c>
      <c r="B92" s="3">
        <v>46204</v>
      </c>
      <c r="C92" s="29">
        <f t="shared" si="17"/>
        <v>263114.8713</v>
      </c>
      <c r="D92" s="29"/>
      <c r="E92" s="28">
        <f>Decomposition_f!H101</f>
        <v>1.0089624357592821</v>
      </c>
      <c r="F92" s="12">
        <f t="shared" si="13"/>
        <v>265473.02143133804</v>
      </c>
      <c r="G92" s="12">
        <f t="shared" si="14"/>
        <v>0.29817355809319485</v>
      </c>
      <c r="H92" s="16">
        <f t="shared" si="22"/>
        <v>3.1194361309604433E-2</v>
      </c>
      <c r="I92" s="12">
        <f t="shared" si="18"/>
        <v>259225.82699092518</v>
      </c>
      <c r="J92" s="19">
        <f t="shared" ref="J92" si="23">(I92-I80)/I80</f>
        <v>3.6507766596622915E-2</v>
      </c>
      <c r="K92" s="64">
        <f t="shared" si="19"/>
        <v>259466.80765</v>
      </c>
      <c r="L92" s="75">
        <f t="shared" si="16"/>
        <v>2.5628874422354317E-3</v>
      </c>
      <c r="M92" s="19">
        <f t="shared" ref="M92" si="24">(K92-K80)/K80</f>
        <v>5.3650991466305108E-2</v>
      </c>
    </row>
    <row r="93" spans="1:14" x14ac:dyDescent="0.25">
      <c r="A93" s="27">
        <v>92</v>
      </c>
      <c r="B93" s="5">
        <v>46235</v>
      </c>
      <c r="C93" s="29">
        <f t="shared" si="17"/>
        <v>263778.1556</v>
      </c>
      <c r="D93" s="29"/>
      <c r="E93" s="28">
        <f>Decomposition_f!H102</f>
        <v>0.93135663646624067</v>
      </c>
      <c r="F93" s="12">
        <f t="shared" si="13"/>
        <v>245671.53577288467</v>
      </c>
      <c r="G93" s="12">
        <f t="shared" si="14"/>
        <v>-7.4589446233333453E-2</v>
      </c>
      <c r="H93" s="16">
        <f t="shared" si="22"/>
        <v>3.1113480879258755E-2</v>
      </c>
      <c r="I93" s="12">
        <f t="shared" si="18"/>
        <v>258320.38557990157</v>
      </c>
      <c r="J93" s="19">
        <f t="shared" ref="J93" si="25">(I93-I81)/I81</f>
        <v>3.6977360223266281E-2</v>
      </c>
      <c r="K93" s="64">
        <f t="shared" si="19"/>
        <v>260130.09194999994</v>
      </c>
      <c r="L93" s="75">
        <f t="shared" si="16"/>
        <v>2.5563358412096344E-3</v>
      </c>
      <c r="M93" s="19">
        <f t="shared" ref="M93" si="26">(K93-K81)/K81</f>
        <v>4.4415149424823358E-2</v>
      </c>
    </row>
    <row r="94" spans="1:14" x14ac:dyDescent="0.25">
      <c r="A94" s="27">
        <v>93</v>
      </c>
      <c r="B94" s="3">
        <v>46266</v>
      </c>
      <c r="C94" s="29">
        <f t="shared" si="17"/>
        <v>264441.4399</v>
      </c>
      <c r="D94" s="29"/>
      <c r="E94" s="28">
        <f>Decomposition_f!H103</f>
        <v>0.9422612002752907</v>
      </c>
      <c r="F94" s="12">
        <f t="shared" si="13"/>
        <v>249172.90856270015</v>
      </c>
      <c r="G94" s="12">
        <f t="shared" si="14"/>
        <v>1.425225262177862E-2</v>
      </c>
      <c r="H94" s="16">
        <f t="shared" si="22"/>
        <v>3.1033018776232123E-2</v>
      </c>
      <c r="I94" s="12">
        <f t="shared" si="18"/>
        <v>259159.95662650481</v>
      </c>
      <c r="J94" s="19">
        <f t="shared" si="20"/>
        <v>4.2741960372650593E-2</v>
      </c>
      <c r="K94" s="64">
        <f t="shared" si="19"/>
        <v>260793.37625</v>
      </c>
      <c r="L94" s="75">
        <f t="shared" si="16"/>
        <v>2.5498176509603839E-3</v>
      </c>
      <c r="M94" s="19">
        <f t="shared" ref="M94:M103" si="27">(K94-K82)/K82</f>
        <v>3.1480784676292589E-2</v>
      </c>
    </row>
    <row r="95" spans="1:14" x14ac:dyDescent="0.25">
      <c r="A95" s="27">
        <v>94</v>
      </c>
      <c r="B95" s="5">
        <v>46296</v>
      </c>
      <c r="C95" s="29">
        <f t="shared" si="17"/>
        <v>265104.7242</v>
      </c>
      <c r="D95" s="29"/>
      <c r="E95" s="28">
        <f>Decomposition_f!H104</f>
        <v>0.98629516980101772</v>
      </c>
      <c r="F95" s="12">
        <f t="shared" si="13"/>
        <v>261471.50896989097</v>
      </c>
      <c r="G95" s="12">
        <f t="shared" si="14"/>
        <v>4.9357694936149492E-2</v>
      </c>
      <c r="H95" s="16">
        <f t="shared" si="22"/>
        <v>3.0952971763405977E-2</v>
      </c>
      <c r="I95" s="12">
        <f t="shared" si="18"/>
        <v>260682.91394457343</v>
      </c>
      <c r="J95" s="19">
        <f t="shared" si="20"/>
        <v>3.1460297881749068E-2</v>
      </c>
      <c r="K95" s="64">
        <f t="shared" si="19"/>
        <v>261456.66055000003</v>
      </c>
      <c r="L95" s="75">
        <f t="shared" si="16"/>
        <v>2.5433326165622983E-3</v>
      </c>
      <c r="M95" s="19">
        <f t="shared" si="27"/>
        <v>3.1398414116793595E-2</v>
      </c>
    </row>
    <row r="96" spans="1:14" x14ac:dyDescent="0.25">
      <c r="A96" s="27">
        <v>95</v>
      </c>
      <c r="B96" s="3">
        <v>46327</v>
      </c>
      <c r="C96" s="29">
        <f t="shared" si="17"/>
        <v>265768.0085</v>
      </c>
      <c r="D96" s="29"/>
      <c r="E96" s="28">
        <f>Decomposition_f!H105</f>
        <v>1.132161131561908</v>
      </c>
      <c r="F96" s="12">
        <f t="shared" si="13"/>
        <v>300892.20923631475</v>
      </c>
      <c r="G96" s="12">
        <f t="shared" si="14"/>
        <v>0.15076480195386474</v>
      </c>
      <c r="H96" s="16">
        <f t="shared" si="22"/>
        <v>3.0873336636975324E-2</v>
      </c>
      <c r="I96" s="12">
        <f t="shared" si="18"/>
        <v>264319.14698164735</v>
      </c>
      <c r="J96" s="19">
        <f t="shared" si="20"/>
        <v>3.1373364976912059E-2</v>
      </c>
      <c r="K96" s="64">
        <f t="shared" si="19"/>
        <v>262119.94485000006</v>
      </c>
      <c r="L96" s="75">
        <f t="shared" si="16"/>
        <v>2.5368804856787512E-3</v>
      </c>
      <c r="M96" s="19">
        <f t="shared" si="27"/>
        <v>3.1316473483201782E-2</v>
      </c>
    </row>
    <row r="97" spans="1:13" x14ac:dyDescent="0.25">
      <c r="A97" s="27">
        <v>96</v>
      </c>
      <c r="B97" s="5">
        <v>46357</v>
      </c>
      <c r="C97" s="29">
        <f t="shared" si="17"/>
        <v>266431.2928</v>
      </c>
      <c r="D97" s="29"/>
      <c r="E97" s="28">
        <f>Decomposition_f!H106</f>
        <v>1.201537789536592</v>
      </c>
      <c r="F97" s="12">
        <f t="shared" si="13"/>
        <v>320127.2666142885</v>
      </c>
      <c r="G97" s="12">
        <f t="shared" si="14"/>
        <v>6.3926737840084499E-2</v>
      </c>
      <c r="H97" s="16">
        <f t="shared" si="22"/>
        <v>3.079411022602177E-2</v>
      </c>
      <c r="I97" s="12">
        <f t="shared" si="18"/>
        <v>266491.94650638563</v>
      </c>
      <c r="J97" s="19">
        <f t="shared" si="20"/>
        <v>3.12791009988721E-2</v>
      </c>
      <c r="K97" s="64">
        <f t="shared" si="19"/>
        <v>262783.22914999997</v>
      </c>
      <c r="L97" s="75">
        <f t="shared" si="16"/>
        <v>2.5304610085260053E-3</v>
      </c>
      <c r="M97" s="19">
        <f t="shared" si="27"/>
        <v>3.1234959418337004E-2</v>
      </c>
    </row>
    <row r="98" spans="1:13" x14ac:dyDescent="0.25">
      <c r="A98" s="27">
        <v>97</v>
      </c>
      <c r="B98" s="3">
        <v>46388</v>
      </c>
      <c r="C98" s="29">
        <f t="shared" si="17"/>
        <v>267094.57709999999</v>
      </c>
      <c r="D98" s="29"/>
      <c r="E98" s="28">
        <f>Decomposition_f!H107</f>
        <v>1.2141359149989435</v>
      </c>
      <c r="F98" s="12">
        <f t="shared" si="13"/>
        <v>324289.11875856435</v>
      </c>
      <c r="G98" s="12">
        <f t="shared" si="14"/>
        <v>1.3000617499072135E-2</v>
      </c>
      <c r="H98" s="16">
        <f t="shared" si="22"/>
        <v>3.0715289392091429E-2</v>
      </c>
      <c r="I98" s="12">
        <f t="shared" si="18"/>
        <v>267547.74542670505</v>
      </c>
      <c r="J98" s="19">
        <f t="shared" si="20"/>
        <v>3.118247692115924E-2</v>
      </c>
      <c r="K98" s="64">
        <f t="shared" si="19"/>
        <v>263446.51344999997</v>
      </c>
      <c r="L98" s="75">
        <f t="shared" si="16"/>
        <v>2.5240739378439873E-3</v>
      </c>
      <c r="M98" s="19">
        <f t="shared" si="27"/>
        <v>3.115386859988354E-2</v>
      </c>
    </row>
    <row r="99" spans="1:13" x14ac:dyDescent="0.25">
      <c r="A99" s="27">
        <v>98</v>
      </c>
      <c r="B99" s="5">
        <v>46419</v>
      </c>
      <c r="C99" s="29">
        <f t="shared" si="17"/>
        <v>267757.86139999999</v>
      </c>
      <c r="D99" s="29"/>
      <c r="E99" s="28">
        <f>Decomposition_f!H108</f>
        <v>0.98213943266809844</v>
      </c>
      <c r="F99" s="12">
        <f t="shared" si="13"/>
        <v>262975.55408781936</v>
      </c>
      <c r="G99" s="12">
        <f t="shared" si="14"/>
        <v>-0.18907068145075012</v>
      </c>
      <c r="H99" s="16">
        <f t="shared" si="22"/>
        <v>3.0636871028781747E-2</v>
      </c>
      <c r="I99" s="12">
        <f t="shared" si="18"/>
        <v>263574.68718171067</v>
      </c>
      <c r="J99" s="19">
        <f t="shared" si="20"/>
        <v>3.1094136303643664E-2</v>
      </c>
      <c r="K99" s="64">
        <f t="shared" si="19"/>
        <v>264109.79774999997</v>
      </c>
      <c r="L99" s="75">
        <f t="shared" si="16"/>
        <v>2.5177190288604269E-3</v>
      </c>
      <c r="M99" s="19">
        <f t="shared" si="27"/>
        <v>3.1073197739936075E-2</v>
      </c>
    </row>
    <row r="100" spans="1:13" x14ac:dyDescent="0.25">
      <c r="A100" s="27">
        <v>99</v>
      </c>
      <c r="B100" s="3">
        <v>46447</v>
      </c>
      <c r="C100" s="29">
        <f t="shared" si="17"/>
        <v>268421.14569999999</v>
      </c>
      <c r="D100" s="29"/>
      <c r="E100" s="28">
        <f>Decomposition_f!H109</f>
        <v>1.0448801502430005</v>
      </c>
      <c r="F100" s="12">
        <f t="shared" si="13"/>
        <v>280467.9270474143</v>
      </c>
      <c r="G100" s="12">
        <f t="shared" si="14"/>
        <v>6.6517106581524502E-2</v>
      </c>
      <c r="H100" s="16">
        <f t="shared" si="22"/>
        <v>3.0558852061332388E-2</v>
      </c>
      <c r="I100" s="12">
        <f t="shared" si="18"/>
        <v>265521.58140884846</v>
      </c>
      <c r="J100" s="19">
        <f t="shared" si="20"/>
        <v>3.1012870487915064E-2</v>
      </c>
      <c r="K100" s="64">
        <f t="shared" si="19"/>
        <v>264773.08205000003</v>
      </c>
      <c r="L100" s="75">
        <f t="shared" si="16"/>
        <v>2.5113960392635893E-3</v>
      </c>
      <c r="M100" s="19">
        <f t="shared" si="27"/>
        <v>3.099294358455738E-2</v>
      </c>
    </row>
    <row r="101" spans="1:13" x14ac:dyDescent="0.25">
      <c r="A101" s="27">
        <v>100</v>
      </c>
      <c r="B101" s="5">
        <v>46478</v>
      </c>
      <c r="C101" s="29">
        <f t="shared" si="17"/>
        <v>269084.43</v>
      </c>
      <c r="D101" s="29"/>
      <c r="E101" s="28">
        <f>Decomposition_f!H110</f>
        <v>0.95016193016865058</v>
      </c>
      <c r="F101" s="12">
        <f t="shared" si="13"/>
        <v>255673.78138713114</v>
      </c>
      <c r="G101" s="12">
        <f t="shared" si="14"/>
        <v>-8.8402784308708515E-2</v>
      </c>
      <c r="H101" s="16">
        <f t="shared" si="22"/>
        <v>3.0481229446224434E-2</v>
      </c>
      <c r="I101" s="12">
        <f t="shared" si="18"/>
        <v>264254.08029563079</v>
      </c>
      <c r="J101" s="19">
        <f t="shared" si="20"/>
        <v>3.0932963899698445E-2</v>
      </c>
      <c r="K101" s="64">
        <f t="shared" si="19"/>
        <v>265436.36634999997</v>
      </c>
      <c r="L101" s="75">
        <f t="shared" si="16"/>
        <v>2.5051047291683747E-3</v>
      </c>
      <c r="M101" s="19">
        <f t="shared" si="27"/>
        <v>3.0913102913339326E-2</v>
      </c>
    </row>
    <row r="102" spans="1:13" x14ac:dyDescent="0.25">
      <c r="A102" s="27">
        <v>101</v>
      </c>
      <c r="B102" s="3">
        <v>46508</v>
      </c>
      <c r="C102" s="29">
        <f t="shared" si="17"/>
        <v>269747.71429999999</v>
      </c>
      <c r="D102" s="29"/>
      <c r="E102" s="28">
        <f>Decomposition_f!H111</f>
        <v>0.82692707104736218</v>
      </c>
      <c r="F102" s="12">
        <f t="shared" ref="F102:F118" si="28">C102*E102</f>
        <v>223061.68730781964</v>
      </c>
      <c r="G102" s="12">
        <f t="shared" si="14"/>
        <v>-0.12755353287450133</v>
      </c>
      <c r="H102" s="16">
        <f t="shared" si="22"/>
        <v>3.0404000170783745E-2</v>
      </c>
      <c r="I102" s="12">
        <f t="shared" si="18"/>
        <v>262327.20612713479</v>
      </c>
      <c r="J102" s="19">
        <f t="shared" si="20"/>
        <v>3.0861514090649463E-2</v>
      </c>
      <c r="K102" s="64">
        <f t="shared" si="19"/>
        <v>266099.65065000003</v>
      </c>
      <c r="L102" s="75">
        <f t="shared" si="16"/>
        <v>2.4988448610898401E-3</v>
      </c>
      <c r="M102" s="19">
        <f t="shared" si="27"/>
        <v>3.0833672538973546E-2</v>
      </c>
    </row>
    <row r="103" spans="1:13" x14ac:dyDescent="0.25">
      <c r="A103" s="27">
        <v>102</v>
      </c>
      <c r="B103" s="5">
        <v>46539</v>
      </c>
      <c r="C103" s="29">
        <f t="shared" si="17"/>
        <v>270410.99859999999</v>
      </c>
      <c r="D103" s="29"/>
      <c r="E103" s="28">
        <f>Decomposition_f!H112</f>
        <v>0.7791811374736124</v>
      </c>
      <c r="F103" s="12">
        <f t="shared" si="28"/>
        <v>210699.14947452341</v>
      </c>
      <c r="G103" s="12">
        <f t="shared" si="14"/>
        <v>-5.5422058276804076E-2</v>
      </c>
      <c r="H103" s="16">
        <f t="shared" si="22"/>
        <v>3.0327161252791342E-2</v>
      </c>
      <c r="I103" s="12">
        <f t="shared" si="18"/>
        <v>261882.53805700803</v>
      </c>
      <c r="J103" s="19">
        <f t="shared" si="20"/>
        <v>3.0796914407410253E-2</v>
      </c>
      <c r="K103" s="64">
        <f t="shared" si="19"/>
        <v>266762.93494999997</v>
      </c>
      <c r="L103" s="75">
        <f t="shared" si="16"/>
        <v>2.4926161999075931E-3</v>
      </c>
      <c r="M103" s="19">
        <f t="shared" si="27"/>
        <v>3.0754649306825067E-2</v>
      </c>
    </row>
    <row r="104" spans="1:13" x14ac:dyDescent="0.25">
      <c r="A104" s="27">
        <v>103</v>
      </c>
      <c r="B104" s="3">
        <v>46569</v>
      </c>
      <c r="C104" s="29">
        <f t="shared" si="17"/>
        <v>271074.28289999999</v>
      </c>
      <c r="D104" s="29"/>
      <c r="E104" s="28">
        <f>Decomposition_f!H113</f>
        <v>1.0089624357592821</v>
      </c>
      <c r="F104" s="12">
        <f t="shared" si="28"/>
        <v>273503.76874648471</v>
      </c>
      <c r="G104" s="12">
        <f t="shared" si="14"/>
        <v>0.29807723205619913</v>
      </c>
      <c r="H104" s="16">
        <f t="shared" si="22"/>
        <v>3.025070974009968E-2</v>
      </c>
      <c r="I104" s="12">
        <f t="shared" si="18"/>
        <v>267190.72595362877</v>
      </c>
      <c r="J104" s="19">
        <f t="shared" ref="J104" si="29">(I104-I92)/I92</f>
        <v>3.0725715316099356E-2</v>
      </c>
      <c r="K104" s="64">
        <f t="shared" si="19"/>
        <v>267426.21925000002</v>
      </c>
      <c r="L104" s="75">
        <f t="shared" si="16"/>
        <v>2.4864185128431675E-3</v>
      </c>
      <c r="M104" s="19">
        <f t="shared" ref="M104" si="30">(K104-K92)/K92</f>
        <v>3.0676030094518417E-2</v>
      </c>
    </row>
    <row r="105" spans="1:13" x14ac:dyDescent="0.25">
      <c r="A105" s="27">
        <v>104</v>
      </c>
      <c r="B105" s="5">
        <v>46600</v>
      </c>
      <c r="C105" s="29">
        <f t="shared" si="17"/>
        <v>271737.56719999999</v>
      </c>
      <c r="D105" s="29"/>
      <c r="E105" s="28">
        <f>Decomposition_f!H114</f>
        <v>0.93135663646624067</v>
      </c>
      <c r="F105" s="12">
        <f t="shared" si="28"/>
        <v>253084.58658891104</v>
      </c>
      <c r="G105" s="12">
        <f t="shared" si="14"/>
        <v>-7.4657772546090781E-2</v>
      </c>
      <c r="H105" s="16">
        <f t="shared" si="22"/>
        <v>3.017464271025478E-2</v>
      </c>
      <c r="I105" s="12">
        <f t="shared" si="18"/>
        <v>266237.76942728827</v>
      </c>
      <c r="J105" s="19">
        <f t="shared" ref="J105" si="31">(I105-I93)/I93</f>
        <v>3.064947363566764E-2</v>
      </c>
      <c r="K105" s="64">
        <f t="shared" si="19"/>
        <v>268089.50355000002</v>
      </c>
      <c r="L105" s="75">
        <f t="shared" si="16"/>
        <v>2.4802515694242245E-3</v>
      </c>
      <c r="M105" s="19">
        <f t="shared" ref="M105" si="32">(K105-K93)/K93</f>
        <v>3.0597811811522258E-2</v>
      </c>
    </row>
    <row r="106" spans="1:13" x14ac:dyDescent="0.25">
      <c r="A106" s="27">
        <v>105</v>
      </c>
      <c r="B106" s="3">
        <v>46631</v>
      </c>
      <c r="C106" s="29">
        <f t="shared" si="17"/>
        <v>272400.85149999999</v>
      </c>
      <c r="D106" s="29"/>
      <c r="E106" s="28">
        <f>Decomposition_f!H115</f>
        <v>0.9422612002752907</v>
      </c>
      <c r="F106" s="12">
        <f t="shared" si="28"/>
        <v>256672.75329040122</v>
      </c>
      <c r="G106" s="12">
        <f t="shared" si="14"/>
        <v>1.4177736976604138E-2</v>
      </c>
      <c r="H106" s="16">
        <f t="shared" si="22"/>
        <v>3.0098957270123378E-2</v>
      </c>
      <c r="I106" s="12">
        <f t="shared" si="18"/>
        <v>267084.01692863565</v>
      </c>
      <c r="J106" s="19">
        <f t="shared" si="20"/>
        <v>3.0575943927752761E-2</v>
      </c>
      <c r="K106" s="64">
        <f t="shared" si="19"/>
        <v>268752.78784999996</v>
      </c>
      <c r="L106" s="75">
        <f t="shared" si="16"/>
        <v>2.4741151414614609E-3</v>
      </c>
      <c r="M106" s="19">
        <f t="shared" ref="M106:M116" si="33">(K106-K94)/K94</f>
        <v>3.051999139874613E-2</v>
      </c>
    </row>
    <row r="107" spans="1:13" x14ac:dyDescent="0.25">
      <c r="A107" s="27">
        <v>106</v>
      </c>
      <c r="B107" s="5">
        <v>46661</v>
      </c>
      <c r="C107" s="29">
        <f t="shared" si="17"/>
        <v>273064.13579999999</v>
      </c>
      <c r="D107" s="29"/>
      <c r="E107" s="28">
        <f>Decomposition_f!H116</f>
        <v>0.98629516980101772</v>
      </c>
      <c r="F107" s="12">
        <f t="shared" si="28"/>
        <v>269321.83818542917</v>
      </c>
      <c r="G107" s="12">
        <f t="shared" si="14"/>
        <v>4.928098028666366E-2</v>
      </c>
      <c r="H107" s="16">
        <f t="shared" si="22"/>
        <v>3.0023650555526402E-2</v>
      </c>
      <c r="I107" s="12">
        <f t="shared" si="18"/>
        <v>268633.9345919225</v>
      </c>
      <c r="J107" s="19">
        <f t="shared" si="20"/>
        <v>3.0500735652508548E-2</v>
      </c>
      <c r="K107" s="64">
        <f t="shared" si="19"/>
        <v>269416.07214999996</v>
      </c>
      <c r="L107" s="75">
        <f t="shared" si="16"/>
        <v>2.4680090030180478E-3</v>
      </c>
      <c r="M107" s="19">
        <f t="shared" si="33"/>
        <v>3.0442565828143454E-2</v>
      </c>
    </row>
    <row r="108" spans="1:13" x14ac:dyDescent="0.25">
      <c r="A108" s="27">
        <v>107</v>
      </c>
      <c r="B108" s="3">
        <v>46692</v>
      </c>
      <c r="C108" s="29">
        <f t="shared" si="17"/>
        <v>273727.42009999999</v>
      </c>
      <c r="D108" s="29"/>
      <c r="E108" s="28">
        <f>Decomposition_f!H117</f>
        <v>1.132161131561908</v>
      </c>
      <c r="F108" s="12">
        <f t="shared" si="28"/>
        <v>309903.54567993776</v>
      </c>
      <c r="G108" s="12">
        <f t="shared" si="14"/>
        <v>0.15068108760852852</v>
      </c>
      <c r="H108" s="16">
        <f t="shared" si="22"/>
        <v>2.9948719730877711E-2</v>
      </c>
      <c r="I108" s="12">
        <f t="shared" si="18"/>
        <v>272359.47587731073</v>
      </c>
      <c r="J108" s="19">
        <f t="shared" si="20"/>
        <v>3.041901802226097E-2</v>
      </c>
      <c r="K108" s="64">
        <f t="shared" si="19"/>
        <v>270079.35645000002</v>
      </c>
      <c r="L108" s="75">
        <f t="shared" si="16"/>
        <v>2.4619329303812569E-3</v>
      </c>
      <c r="M108" s="19">
        <f t="shared" si="33"/>
        <v>3.0365532102315951E-2</v>
      </c>
    </row>
    <row r="109" spans="1:13" x14ac:dyDescent="0.25">
      <c r="A109" s="27">
        <v>108</v>
      </c>
      <c r="B109" s="5">
        <v>46722</v>
      </c>
      <c r="C109" s="29">
        <f t="shared" si="17"/>
        <v>274390.70439999999</v>
      </c>
      <c r="D109" s="29"/>
      <c r="E109" s="28">
        <f>Decomposition_f!H118</f>
        <v>1.201537789536592</v>
      </c>
      <c r="F109" s="12">
        <f t="shared" si="28"/>
        <v>329690.80043416441</v>
      </c>
      <c r="G109" s="12">
        <f t="shared" si="14"/>
        <v>6.3849720437411647E-2</v>
      </c>
      <c r="H109" s="16">
        <f t="shared" si="22"/>
        <v>2.9874161988827776E-2</v>
      </c>
      <c r="I109" s="12">
        <f t="shared" si="18"/>
        <v>274574.75212329917</v>
      </c>
      <c r="J109" s="19">
        <f t="shared" si="20"/>
        <v>3.0330393555513542E-2</v>
      </c>
      <c r="K109" s="64">
        <f t="shared" si="19"/>
        <v>270742.64074999996</v>
      </c>
      <c r="L109" s="75">
        <f t="shared" si="16"/>
        <v>2.4558867020357976E-3</v>
      </c>
      <c r="M109" s="19">
        <f t="shared" si="33"/>
        <v>3.0288887254127851E-2</v>
      </c>
    </row>
    <row r="110" spans="1:13" x14ac:dyDescent="0.25">
      <c r="A110" s="27">
        <v>109</v>
      </c>
      <c r="B110" s="3">
        <v>46753</v>
      </c>
      <c r="C110" s="29">
        <f t="shared" si="17"/>
        <v>275053.98869999999</v>
      </c>
      <c r="D110" s="29"/>
      <c r="E110" s="28">
        <f>Decomposition_f!H119</f>
        <v>1.2141359149989435</v>
      </c>
      <c r="F110" s="12">
        <f t="shared" si="28"/>
        <v>333952.92624438356</v>
      </c>
      <c r="G110" s="12">
        <f t="shared" si="14"/>
        <v>1.2927645553368264E-2</v>
      </c>
      <c r="H110" s="16">
        <f t="shared" si="22"/>
        <v>2.9799974549913864E-2</v>
      </c>
      <c r="I110" s="12">
        <f t="shared" si="18"/>
        <v>275638.2644025372</v>
      </c>
      <c r="J110" s="19">
        <f t="shared" si="20"/>
        <v>3.0239533369749719E-2</v>
      </c>
      <c r="K110" s="64">
        <f t="shared" si="19"/>
        <v>271405.92505000002</v>
      </c>
      <c r="L110" s="75">
        <f t="shared" si="16"/>
        <v>2.4498700986392654E-3</v>
      </c>
      <c r="M110" s="19">
        <f t="shared" si="33"/>
        <v>3.0212628346325345E-2</v>
      </c>
    </row>
    <row r="111" spans="1:13" x14ac:dyDescent="0.25">
      <c r="A111" s="27">
        <v>110</v>
      </c>
      <c r="B111" s="5">
        <v>46784</v>
      </c>
      <c r="C111" s="29">
        <f t="shared" si="17"/>
        <v>275717.27299999999</v>
      </c>
      <c r="D111" s="29"/>
      <c r="E111" s="28">
        <f>Decomposition_f!H120</f>
        <v>0.98213943266809844</v>
      </c>
      <c r="F111" s="12">
        <f t="shared" si="28"/>
        <v>270792.80608101521</v>
      </c>
      <c r="G111" s="12">
        <f t="shared" si="14"/>
        <v>-0.18912881187676248</v>
      </c>
      <c r="H111" s="16">
        <f t="shared" si="22"/>
        <v>2.972615466221366E-2</v>
      </c>
      <c r="I111" s="12">
        <f t="shared" si="18"/>
        <v>271523.16342734115</v>
      </c>
      <c r="J111" s="19">
        <f t="shared" si="20"/>
        <v>3.0156447611187815E-2</v>
      </c>
      <c r="K111" s="64">
        <f t="shared" si="19"/>
        <v>272069.20935000002</v>
      </c>
      <c r="L111" s="75">
        <f t="shared" si="16"/>
        <v>2.4438829029904382E-3</v>
      </c>
      <c r="M111" s="19">
        <f t="shared" si="33"/>
        <v>3.0136752471160648E-2</v>
      </c>
    </row>
    <row r="112" spans="1:13" x14ac:dyDescent="0.25">
      <c r="A112" s="27">
        <v>111</v>
      </c>
      <c r="B112" s="3">
        <v>46813</v>
      </c>
      <c r="C112" s="29">
        <f t="shared" si="17"/>
        <v>276380.55729999999</v>
      </c>
      <c r="D112" s="29"/>
      <c r="E112" s="28">
        <f>Decomposition_f!H121</f>
        <v>1.0448801502430005</v>
      </c>
      <c r="F112" s="12">
        <f t="shared" si="28"/>
        <v>288784.55823586817</v>
      </c>
      <c r="G112" s="12">
        <f t="shared" si="14"/>
        <v>6.6441027053983956E-2</v>
      </c>
      <c r="H112" s="16">
        <f t="shared" si="22"/>
        <v>2.9652699601006114E-2</v>
      </c>
      <c r="I112" s="12">
        <f t="shared" si="18"/>
        <v>273508.47143872955</v>
      </c>
      <c r="J112" s="19">
        <f t="shared" si="20"/>
        <v>3.0080003243061919E-2</v>
      </c>
      <c r="K112" s="64">
        <f t="shared" si="19"/>
        <v>272732.49365000002</v>
      </c>
      <c r="L112" s="75">
        <f t="shared" si="16"/>
        <v>2.4379249000085327E-3</v>
      </c>
      <c r="M112" s="19">
        <f t="shared" si="33"/>
        <v>3.0061256750023132E-2</v>
      </c>
    </row>
    <row r="113" spans="1:13" x14ac:dyDescent="0.25">
      <c r="A113" s="27">
        <v>112</v>
      </c>
      <c r="B113" s="5">
        <v>46844</v>
      </c>
      <c r="C113" s="29">
        <f t="shared" si="17"/>
        <v>277043.84159999999</v>
      </c>
      <c r="D113" s="29"/>
      <c r="E113" s="28">
        <f>Decomposition_f!H122</f>
        <v>0.95016193016865058</v>
      </c>
      <c r="F113" s="12">
        <f t="shared" si="28"/>
        <v>263236.51127599389</v>
      </c>
      <c r="G113" s="12">
        <f t="shared" si="14"/>
        <v>-8.8467496724695407E-2</v>
      </c>
      <c r="H113" s="16">
        <f t="shared" si="22"/>
        <v>2.9579606668434916E-2</v>
      </c>
      <c r="I113" s="12">
        <f t="shared" si="18"/>
        <v>272182.97791785101</v>
      </c>
      <c r="J113" s="19">
        <f t="shared" si="20"/>
        <v>3.0004825709218447E-2</v>
      </c>
      <c r="K113" s="64">
        <f t="shared" si="19"/>
        <v>273395.77795000002</v>
      </c>
      <c r="L113" s="75">
        <f t="shared" si="16"/>
        <v>2.4319958767039978E-3</v>
      </c>
      <c r="M113" s="19">
        <f t="shared" si="33"/>
        <v>2.9986138333075667E-2</v>
      </c>
    </row>
    <row r="114" spans="1:13" x14ac:dyDescent="0.25">
      <c r="A114" s="27">
        <v>113</v>
      </c>
      <c r="B114" s="3">
        <v>46874</v>
      </c>
      <c r="C114" s="29">
        <f t="shared" si="17"/>
        <v>277707.12589999998</v>
      </c>
      <c r="D114" s="29"/>
      <c r="E114" s="28">
        <f>Decomposition_f!H123</f>
        <v>0.82692707104736218</v>
      </c>
      <c r="F114" s="12">
        <f t="shared" si="28"/>
        <v>229643.54022946805</v>
      </c>
      <c r="G114" s="12">
        <f t="shared" si="14"/>
        <v>-0.12761516585860247</v>
      </c>
      <c r="H114" s="16">
        <f t="shared" si="22"/>
        <v>2.9506873193179167E-2</v>
      </c>
      <c r="I114" s="12">
        <f t="shared" si="18"/>
        <v>270180.65167495387</v>
      </c>
      <c r="J114" s="19">
        <f t="shared" si="20"/>
        <v>2.9937594593269026E-2</v>
      </c>
      <c r="K114" s="64">
        <f t="shared" si="19"/>
        <v>274059.06224999996</v>
      </c>
      <c r="L114" s="75">
        <f t="shared" si="16"/>
        <v>2.4260956221542158E-3</v>
      </c>
      <c r="M114" s="19">
        <f t="shared" si="33"/>
        <v>2.9911394398893523E-2</v>
      </c>
    </row>
    <row r="115" spans="1:13" x14ac:dyDescent="0.25">
      <c r="A115" s="27">
        <v>114</v>
      </c>
      <c r="B115" s="62">
        <v>46905</v>
      </c>
      <c r="C115" s="29">
        <f t="shared" si="17"/>
        <v>278370.41019999998</v>
      </c>
      <c r="D115" s="29"/>
      <c r="E115" s="28">
        <f>Decomposition_f!H124</f>
        <v>0.7791811374736124</v>
      </c>
      <c r="F115" s="12">
        <f t="shared" si="28"/>
        <v>216900.97285863207</v>
      </c>
      <c r="G115" s="12">
        <f t="shared" si="14"/>
        <v>-5.5488464243771685E-2</v>
      </c>
      <c r="H115" s="16">
        <f t="shared" si="22"/>
        <v>2.9434496530127439E-2</v>
      </c>
      <c r="I115" s="12">
        <f>AVERAGE(F103:F115)</f>
        <v>269706.75056347792</v>
      </c>
      <c r="J115" s="19">
        <f t="shared" si="20"/>
        <v>2.9876801120533949E-2</v>
      </c>
      <c r="K115" s="64">
        <f t="shared" si="19"/>
        <v>274722.34654999996</v>
      </c>
      <c r="L115" s="75">
        <f t="shared" si="16"/>
        <v>2.4202239274793381E-3</v>
      </c>
      <c r="M115" s="19">
        <f t="shared" si="33"/>
        <v>2.9837022154115392E-2</v>
      </c>
    </row>
    <row r="116" spans="1:13" x14ac:dyDescent="0.25">
      <c r="A116">
        <v>115</v>
      </c>
      <c r="B116" s="63">
        <v>46935</v>
      </c>
      <c r="C116" s="29">
        <f t="shared" si="17"/>
        <v>279033.69449999998</v>
      </c>
      <c r="D116" s="29"/>
      <c r="E116" s="28">
        <f>Decomposition_f!H125</f>
        <v>1.0089624357592821</v>
      </c>
      <c r="F116" s="12">
        <f t="shared" si="28"/>
        <v>281534.51606163138</v>
      </c>
      <c r="G116" s="12">
        <f t="shared" si="14"/>
        <v>0.29798641449674379</v>
      </c>
      <c r="H116" s="16">
        <f t="shared" si="22"/>
        <v>2.936247406005767E-2</v>
      </c>
      <c r="I116" s="12">
        <f>AVERAGE(F104:F116)</f>
        <v>275155.62491633242</v>
      </c>
      <c r="J116" s="19">
        <f t="shared" si="20"/>
        <v>2.9809788248735723E-2</v>
      </c>
      <c r="K116" s="64">
        <f t="shared" si="19"/>
        <v>275385.63085000002</v>
      </c>
      <c r="L116" s="75">
        <f t="shared" si="16"/>
        <v>2.4143805858157178E-3</v>
      </c>
      <c r="M116" s="19">
        <f t="shared" si="33"/>
        <v>2.9763018833090696E-2</v>
      </c>
    </row>
    <row r="117" spans="1:13" x14ac:dyDescent="0.25">
      <c r="A117">
        <v>116</v>
      </c>
      <c r="B117" s="63">
        <v>46966</v>
      </c>
      <c r="C117" s="29">
        <f t="shared" si="17"/>
        <v>279696.97879999998</v>
      </c>
      <c r="D117" s="29"/>
      <c r="E117" s="28">
        <f>Decomposition_f!H126</f>
        <v>0.93135663646624067</v>
      </c>
      <c r="F117" s="12">
        <f t="shared" si="28"/>
        <v>260497.63740493741</v>
      </c>
      <c r="G117" s="12">
        <f t="shared" si="14"/>
        <v>-7.4722200854721255E-2</v>
      </c>
      <c r="H117" s="16">
        <f t="shared" si="22"/>
        <v>2.929080318932064E-2</v>
      </c>
      <c r="I117" s="12">
        <f>AVERAGE(F105:F117)</f>
        <v>274155.1532746749</v>
      </c>
      <c r="J117" s="19">
        <f t="shared" ref="J117" si="34">(I117-I105)/I105</f>
        <v>2.9738019006161097E-2</v>
      </c>
      <c r="K117" s="64">
        <f t="shared" si="19"/>
        <v>276048.91514999996</v>
      </c>
      <c r="L117" s="75">
        <f t="shared" si="16"/>
        <v>2.4085653922924755E-3</v>
      </c>
      <c r="M117" s="19">
        <f t="shared" ref="M117" si="35">(K117-K105)/K105</f>
        <v>2.9689381697539919E-2</v>
      </c>
    </row>
    <row r="118" spans="1:13" x14ac:dyDescent="0.25">
      <c r="A118" s="27">
        <v>117</v>
      </c>
      <c r="B118" s="62">
        <v>46997</v>
      </c>
      <c r="C118" s="29">
        <f t="shared" si="17"/>
        <v>280360.26309999998</v>
      </c>
      <c r="D118" s="29"/>
      <c r="E118" s="28">
        <f>Decomposition_f!H127</f>
        <v>0.9422612002752907</v>
      </c>
      <c r="F118" s="12">
        <f t="shared" si="28"/>
        <v>264172.59801810229</v>
      </c>
      <c r="G118" s="12">
        <f t="shared" si="14"/>
        <v>1.4107462354647911E-2</v>
      </c>
      <c r="H118" s="16">
        <f t="shared" si="22"/>
        <v>2.9219481349528745E-2</v>
      </c>
      <c r="I118" s="12">
        <f>AVERAGE(F106:F118)</f>
        <v>275008.07723076653</v>
      </c>
      <c r="J118" s="19">
        <f t="shared" ref="J118" si="36">(I118-I106)/I106</f>
        <v>2.9668792589143109E-2</v>
      </c>
      <c r="K118" s="64">
        <f t="shared" si="19"/>
        <v>276712.19945000001</v>
      </c>
      <c r="L118" s="75">
        <f t="shared" si="16"/>
        <v>2.4027781440098795E-3</v>
      </c>
      <c r="M118" s="19">
        <f t="shared" ref="M118" si="37">(K118-K106)/K106</f>
        <v>2.9616108036216792E-2</v>
      </c>
    </row>
    <row r="119" spans="1:13" x14ac:dyDescent="0.25">
      <c r="H119" s="19"/>
    </row>
    <row r="120" spans="1:13" x14ac:dyDescent="0.25">
      <c r="H120" s="19"/>
    </row>
    <row r="121" spans="1:13" x14ac:dyDescent="0.25">
      <c r="H121" s="19"/>
    </row>
    <row r="122" spans="1:13" x14ac:dyDescent="0.25">
      <c r="H122" s="19"/>
    </row>
    <row r="123" spans="1:13" x14ac:dyDescent="0.25">
      <c r="H123" s="19"/>
    </row>
    <row r="124" spans="1:13" x14ac:dyDescent="0.25">
      <c r="H124" s="19"/>
    </row>
    <row r="125" spans="1:13" x14ac:dyDescent="0.25">
      <c r="H125" s="19"/>
    </row>
    <row r="126" spans="1:13" x14ac:dyDescent="0.25">
      <c r="H126" s="19"/>
    </row>
    <row r="127" spans="1:13" x14ac:dyDescent="0.25">
      <c r="H127" s="19"/>
    </row>
    <row r="128" spans="1:13" x14ac:dyDescent="0.25">
      <c r="H128" s="19"/>
    </row>
    <row r="129" spans="8:8" x14ac:dyDescent="0.25">
      <c r="H129" s="19"/>
    </row>
    <row r="130" spans="8:8" x14ac:dyDescent="0.25">
      <c r="H130" s="19"/>
    </row>
    <row r="131" spans="8:8" x14ac:dyDescent="0.25">
      <c r="H131" s="19"/>
    </row>
    <row r="132" spans="8:8" x14ac:dyDescent="0.25">
      <c r="H132" s="19"/>
    </row>
    <row r="133" spans="8:8" x14ac:dyDescent="0.25">
      <c r="H133" s="19"/>
    </row>
    <row r="134" spans="8:8" x14ac:dyDescent="0.25">
      <c r="H134" s="19"/>
    </row>
    <row r="135" spans="8:8" x14ac:dyDescent="0.25">
      <c r="H135" s="19"/>
    </row>
    <row r="136" spans="8:8" x14ac:dyDescent="0.25">
      <c r="H136" s="19"/>
    </row>
    <row r="137" spans="8:8" x14ac:dyDescent="0.25">
      <c r="H137" s="19"/>
    </row>
    <row r="138" spans="8:8" x14ac:dyDescent="0.25">
      <c r="H138" s="19"/>
    </row>
    <row r="139" spans="8:8" x14ac:dyDescent="0.25">
      <c r="H139" s="19"/>
    </row>
    <row r="140" spans="8:8" x14ac:dyDescent="0.25">
      <c r="H140" s="19"/>
    </row>
    <row r="141" spans="8:8" x14ac:dyDescent="0.25">
      <c r="H141" s="19"/>
    </row>
    <row r="142" spans="8:8" x14ac:dyDescent="0.25">
      <c r="H142" s="19"/>
    </row>
    <row r="143" spans="8:8" x14ac:dyDescent="0.25">
      <c r="H143" s="19"/>
    </row>
    <row r="144" spans="8:8" x14ac:dyDescent="0.25">
      <c r="H144" s="19"/>
    </row>
    <row r="145" spans="8:8" x14ac:dyDescent="0.25">
      <c r="H145" s="19"/>
    </row>
    <row r="146" spans="8:8" x14ac:dyDescent="0.25">
      <c r="H146" s="19"/>
    </row>
    <row r="147" spans="8:8" x14ac:dyDescent="0.25">
      <c r="H147" s="19"/>
    </row>
    <row r="148" spans="8:8" x14ac:dyDescent="0.25">
      <c r="H148" s="19"/>
    </row>
    <row r="149" spans="8:8" x14ac:dyDescent="0.25">
      <c r="H149" s="19"/>
    </row>
    <row r="150" spans="8:8" x14ac:dyDescent="0.25">
      <c r="H150" s="19"/>
    </row>
    <row r="151" spans="8:8" x14ac:dyDescent="0.25">
      <c r="H151" s="19"/>
    </row>
    <row r="152" spans="8:8" x14ac:dyDescent="0.25">
      <c r="H152" s="19"/>
    </row>
    <row r="153" spans="8:8" x14ac:dyDescent="0.25">
      <c r="H153" s="19"/>
    </row>
    <row r="154" spans="8:8" x14ac:dyDescent="0.25">
      <c r="H154" s="19"/>
    </row>
    <row r="155" spans="8:8" x14ac:dyDescent="0.25">
      <c r="H155" s="19"/>
    </row>
    <row r="156" spans="8:8" x14ac:dyDescent="0.25">
      <c r="H156" s="19"/>
    </row>
    <row r="157" spans="8:8" x14ac:dyDescent="0.25">
      <c r="H157" s="19"/>
    </row>
    <row r="158" spans="8:8" x14ac:dyDescent="0.25">
      <c r="H158" s="19"/>
    </row>
    <row r="159" spans="8:8" x14ac:dyDescent="0.25">
      <c r="H159" s="19"/>
    </row>
    <row r="160" spans="8:8" x14ac:dyDescent="0.25">
      <c r="H160" s="19"/>
    </row>
    <row r="161" spans="8:8" x14ac:dyDescent="0.25">
      <c r="H161" s="19"/>
    </row>
    <row r="162" spans="8:8" x14ac:dyDescent="0.25">
      <c r="H162" s="19"/>
    </row>
    <row r="163" spans="8:8" x14ac:dyDescent="0.25">
      <c r="H163" s="19"/>
    </row>
    <row r="164" spans="8:8" x14ac:dyDescent="0.25">
      <c r="H164" s="19"/>
    </row>
    <row r="165" spans="8:8" x14ac:dyDescent="0.25">
      <c r="H165" s="19"/>
    </row>
    <row r="166" spans="8:8" x14ac:dyDescent="0.25">
      <c r="H166" s="19"/>
    </row>
    <row r="167" spans="8:8" x14ac:dyDescent="0.25">
      <c r="H167" s="19"/>
    </row>
  </sheetData>
  <mergeCells count="3">
    <mergeCell ref="O3:T3"/>
    <mergeCell ref="U3:Z3"/>
    <mergeCell ref="O2:Z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4"/>
  <sheetViews>
    <sheetView topLeftCell="B1" zoomScale="85" zoomScaleNormal="85" workbookViewId="0">
      <selection activeCell="L26" sqref="L26"/>
    </sheetView>
  </sheetViews>
  <sheetFormatPr baseColWidth="10" defaultRowHeight="15" x14ac:dyDescent="0.25"/>
  <cols>
    <col min="3" max="3" width="11.5703125"/>
    <col min="9" max="21" width="15.28515625" customWidth="1"/>
  </cols>
  <sheetData>
    <row r="1" spans="1:23" x14ac:dyDescent="0.25">
      <c r="A1" t="s">
        <v>6</v>
      </c>
      <c r="B1" t="s">
        <v>5</v>
      </c>
      <c r="C1" t="s">
        <v>4</v>
      </c>
      <c r="D1" t="s">
        <v>74</v>
      </c>
      <c r="E1" t="s">
        <v>61</v>
      </c>
      <c r="H1" t="s">
        <v>21</v>
      </c>
      <c r="I1" t="s">
        <v>62</v>
      </c>
      <c r="J1" t="s">
        <v>72</v>
      </c>
      <c r="K1" t="s">
        <v>73</v>
      </c>
      <c r="L1" t="s">
        <v>64</v>
      </c>
      <c r="M1" t="s">
        <v>66</v>
      </c>
      <c r="N1" t="s">
        <v>67</v>
      </c>
      <c r="O1" t="s">
        <v>63</v>
      </c>
      <c r="P1" t="s">
        <v>71</v>
      </c>
      <c r="Q1" t="s">
        <v>70</v>
      </c>
      <c r="R1" t="s">
        <v>65</v>
      </c>
      <c r="S1" t="s">
        <v>68</v>
      </c>
      <c r="T1" t="s">
        <v>69</v>
      </c>
    </row>
    <row r="2" spans="1:23" ht="14.45" x14ac:dyDescent="0.3">
      <c r="A2">
        <v>1</v>
      </c>
      <c r="B2" s="3">
        <v>42370</v>
      </c>
      <c r="C2" s="68">
        <v>248684</v>
      </c>
      <c r="D2" s="7">
        <v>248684</v>
      </c>
      <c r="E2">
        <v>248684</v>
      </c>
      <c r="H2" s="72">
        <v>45566</v>
      </c>
      <c r="I2">
        <v>237052</v>
      </c>
      <c r="J2">
        <v>225247</v>
      </c>
      <c r="K2">
        <v>248856</v>
      </c>
      <c r="N2" s="73"/>
      <c r="O2">
        <v>236199</v>
      </c>
      <c r="P2">
        <v>227668</v>
      </c>
      <c r="Q2">
        <v>244731</v>
      </c>
      <c r="T2" s="73"/>
      <c r="V2" s="1"/>
    </row>
    <row r="3" spans="1:23" ht="14.45" x14ac:dyDescent="0.3">
      <c r="A3">
        <v>2</v>
      </c>
      <c r="B3" s="5">
        <v>42401</v>
      </c>
      <c r="C3" s="69">
        <v>211731</v>
      </c>
      <c r="D3" s="8">
        <v>211731</v>
      </c>
      <c r="E3">
        <v>211731</v>
      </c>
      <c r="H3" s="72">
        <v>45597</v>
      </c>
      <c r="I3">
        <v>285642</v>
      </c>
      <c r="J3">
        <v>270671</v>
      </c>
      <c r="K3">
        <v>300613</v>
      </c>
      <c r="N3" s="73">
        <f t="shared" ref="N3:N16" si="0">(I3-I2)/I2</f>
        <v>0.20497612338221149</v>
      </c>
      <c r="O3">
        <v>284479</v>
      </c>
      <c r="P3">
        <v>273311</v>
      </c>
      <c r="Q3">
        <v>295647</v>
      </c>
      <c r="T3" s="73">
        <f t="shared" ref="T3:T16" si="1">(O3-O2)/O2</f>
        <v>0.20440391364908403</v>
      </c>
      <c r="V3" s="1"/>
    </row>
    <row r="4" spans="1:23" ht="14.45" x14ac:dyDescent="0.3">
      <c r="A4">
        <v>3</v>
      </c>
      <c r="B4" s="3">
        <v>42430</v>
      </c>
      <c r="C4" s="68">
        <v>210862</v>
      </c>
      <c r="D4" s="7">
        <v>210862</v>
      </c>
      <c r="E4">
        <v>210862</v>
      </c>
      <c r="H4" s="72">
        <v>45627</v>
      </c>
      <c r="I4">
        <v>249181</v>
      </c>
      <c r="J4">
        <v>231285</v>
      </c>
      <c r="K4">
        <v>267077</v>
      </c>
      <c r="N4" s="73">
        <f t="shared" si="0"/>
        <v>-0.12764579438597964</v>
      </c>
      <c r="O4">
        <v>248513</v>
      </c>
      <c r="P4">
        <v>234887</v>
      </c>
      <c r="Q4">
        <v>262140</v>
      </c>
      <c r="T4" s="73">
        <f t="shared" si="1"/>
        <v>-0.12642760977084425</v>
      </c>
      <c r="V4" s="1"/>
    </row>
    <row r="5" spans="1:23" x14ac:dyDescent="0.25">
      <c r="A5">
        <v>4</v>
      </c>
      <c r="B5" s="5">
        <v>42461</v>
      </c>
      <c r="C5" s="69">
        <v>182419</v>
      </c>
      <c r="D5" s="8">
        <v>182419</v>
      </c>
      <c r="E5">
        <v>182419</v>
      </c>
      <c r="H5" s="72">
        <v>45658</v>
      </c>
      <c r="I5">
        <v>301855</v>
      </c>
      <c r="J5">
        <v>281517</v>
      </c>
      <c r="K5">
        <v>322193</v>
      </c>
      <c r="N5" s="73">
        <f t="shared" si="0"/>
        <v>0.21138850875468032</v>
      </c>
      <c r="O5">
        <v>300776</v>
      </c>
      <c r="P5">
        <v>285262</v>
      </c>
      <c r="Q5">
        <v>316290</v>
      </c>
      <c r="T5" s="73">
        <f t="shared" si="1"/>
        <v>0.21030288153939633</v>
      </c>
      <c r="V5" s="1"/>
      <c r="W5" t="s">
        <v>62</v>
      </c>
    </row>
    <row r="6" spans="1:23" ht="14.45" x14ac:dyDescent="0.3">
      <c r="A6">
        <v>5</v>
      </c>
      <c r="B6" s="3">
        <v>42491</v>
      </c>
      <c r="C6" s="68">
        <v>176403</v>
      </c>
      <c r="D6" s="7">
        <v>176403</v>
      </c>
      <c r="E6">
        <v>176403</v>
      </c>
      <c r="H6" s="72">
        <v>45689</v>
      </c>
      <c r="I6">
        <v>231125</v>
      </c>
      <c r="J6">
        <v>208594</v>
      </c>
      <c r="K6">
        <v>253657</v>
      </c>
      <c r="N6" s="73">
        <f t="shared" si="0"/>
        <v>-0.23431780159348031</v>
      </c>
      <c r="O6">
        <v>230346</v>
      </c>
      <c r="P6">
        <v>213034</v>
      </c>
      <c r="Q6">
        <v>247659</v>
      </c>
      <c r="T6" s="73">
        <f t="shared" si="1"/>
        <v>-0.23416097029018274</v>
      </c>
      <c r="V6" s="1"/>
    </row>
    <row r="7" spans="1:23" ht="14.45" x14ac:dyDescent="0.3">
      <c r="A7">
        <v>6</v>
      </c>
      <c r="B7" s="5">
        <v>42522</v>
      </c>
      <c r="C7" s="69">
        <v>160586</v>
      </c>
      <c r="D7" s="8">
        <v>160586</v>
      </c>
      <c r="E7">
        <v>160586</v>
      </c>
      <c r="H7" s="72">
        <v>45717</v>
      </c>
      <c r="I7">
        <v>252802</v>
      </c>
      <c r="J7">
        <v>228275</v>
      </c>
      <c r="K7">
        <v>277328</v>
      </c>
      <c r="N7" s="73">
        <f t="shared" si="0"/>
        <v>9.3789075175770689E-2</v>
      </c>
      <c r="O7">
        <v>251813</v>
      </c>
      <c r="P7">
        <v>232945</v>
      </c>
      <c r="Q7">
        <v>270680</v>
      </c>
      <c r="T7" s="73">
        <f t="shared" si="1"/>
        <v>9.3194585536540683E-2</v>
      </c>
      <c r="V7" s="1"/>
    </row>
    <row r="8" spans="1:23" ht="14.45" x14ac:dyDescent="0.3">
      <c r="A8">
        <v>7</v>
      </c>
      <c r="B8" s="3">
        <v>42552</v>
      </c>
      <c r="C8" s="68">
        <v>205385</v>
      </c>
      <c r="D8" s="7">
        <v>205385</v>
      </c>
      <c r="E8">
        <v>205385</v>
      </c>
      <c r="H8" s="72">
        <v>45748</v>
      </c>
      <c r="I8">
        <v>198846</v>
      </c>
      <c r="J8">
        <v>172474</v>
      </c>
      <c r="K8">
        <v>225218</v>
      </c>
      <c r="N8" s="73">
        <f t="shared" si="0"/>
        <v>-0.21343185576063481</v>
      </c>
      <c r="O8">
        <v>198002</v>
      </c>
      <c r="P8">
        <v>177652</v>
      </c>
      <c r="Q8">
        <v>218353</v>
      </c>
      <c r="T8" s="73">
        <f>(O8-O7)/O7</f>
        <v>-0.21369428901605556</v>
      </c>
      <c r="V8" s="1"/>
    </row>
    <row r="9" spans="1:23" ht="14.45" x14ac:dyDescent="0.3">
      <c r="A9">
        <v>8</v>
      </c>
      <c r="B9" s="5">
        <v>42583</v>
      </c>
      <c r="C9" s="69">
        <v>188354</v>
      </c>
      <c r="D9" s="8">
        <v>188354</v>
      </c>
      <c r="E9">
        <v>188354</v>
      </c>
      <c r="H9" s="72">
        <v>45778</v>
      </c>
      <c r="I9">
        <v>157239</v>
      </c>
      <c r="J9">
        <v>129143</v>
      </c>
      <c r="K9">
        <v>185335</v>
      </c>
      <c r="N9" s="73">
        <f t="shared" si="0"/>
        <v>-0.20924232823390965</v>
      </c>
      <c r="O9">
        <v>156296</v>
      </c>
      <c r="P9">
        <v>134593</v>
      </c>
      <c r="Q9">
        <v>177998</v>
      </c>
      <c r="T9" s="73">
        <f t="shared" si="1"/>
        <v>-0.210634236017818</v>
      </c>
      <c r="V9" s="1"/>
    </row>
    <row r="10" spans="1:23" ht="14.45" x14ac:dyDescent="0.3">
      <c r="A10">
        <v>9</v>
      </c>
      <c r="B10" s="3">
        <v>42614</v>
      </c>
      <c r="C10" s="68">
        <v>187990</v>
      </c>
      <c r="D10" s="7">
        <v>187990</v>
      </c>
      <c r="E10">
        <v>187990</v>
      </c>
      <c r="H10" s="72">
        <v>45809</v>
      </c>
      <c r="I10">
        <v>144283</v>
      </c>
      <c r="J10">
        <v>114563</v>
      </c>
      <c r="K10">
        <v>174004</v>
      </c>
      <c r="N10" s="73">
        <f t="shared" si="0"/>
        <v>-8.2396860829692373E-2</v>
      </c>
      <c r="O10">
        <v>143408</v>
      </c>
      <c r="P10">
        <v>120414</v>
      </c>
      <c r="Q10">
        <v>166402</v>
      </c>
      <c r="T10" s="73">
        <f t="shared" si="1"/>
        <v>-8.2458924092747091E-2</v>
      </c>
      <c r="V10" s="1"/>
    </row>
    <row r="11" spans="1:23" ht="14.45" x14ac:dyDescent="0.3">
      <c r="A11">
        <v>10</v>
      </c>
      <c r="B11" s="5">
        <v>42644</v>
      </c>
      <c r="C11" s="69">
        <v>204246</v>
      </c>
      <c r="D11" s="8">
        <v>204246</v>
      </c>
      <c r="E11">
        <v>204246</v>
      </c>
      <c r="H11" s="72">
        <v>45839</v>
      </c>
      <c r="I11">
        <v>207541</v>
      </c>
      <c r="J11">
        <v>176281</v>
      </c>
      <c r="K11">
        <v>238801</v>
      </c>
      <c r="N11" s="73">
        <f t="shared" si="0"/>
        <v>0.43843002987184909</v>
      </c>
      <c r="O11">
        <v>206619</v>
      </c>
      <c r="P11">
        <v>182415</v>
      </c>
      <c r="Q11">
        <v>230824</v>
      </c>
      <c r="T11" s="73">
        <f t="shared" si="1"/>
        <v>0.44077736249023763</v>
      </c>
      <c r="V11" s="1"/>
    </row>
    <row r="12" spans="1:23" ht="14.45" x14ac:dyDescent="0.3">
      <c r="A12">
        <v>11</v>
      </c>
      <c r="B12" s="3">
        <v>42675</v>
      </c>
      <c r="C12" s="68">
        <v>230713</v>
      </c>
      <c r="D12" s="7">
        <v>230713</v>
      </c>
      <c r="E12">
        <v>230713</v>
      </c>
      <c r="H12" s="72">
        <v>45870</v>
      </c>
      <c r="I12">
        <v>197042</v>
      </c>
      <c r="J12">
        <v>164314</v>
      </c>
      <c r="K12">
        <v>229770</v>
      </c>
      <c r="M12" s="73"/>
      <c r="N12" s="73">
        <f t="shared" si="0"/>
        <v>-5.058759474031637E-2</v>
      </c>
      <c r="O12">
        <v>196152</v>
      </c>
      <c r="P12">
        <v>170787</v>
      </c>
      <c r="Q12">
        <v>221518</v>
      </c>
      <c r="S12" s="73"/>
      <c r="T12" s="73">
        <f t="shared" si="1"/>
        <v>-5.0658458321838747E-2</v>
      </c>
      <c r="V12" s="1"/>
    </row>
    <row r="13" spans="1:23" ht="14.45" x14ac:dyDescent="0.3">
      <c r="A13">
        <v>12</v>
      </c>
      <c r="B13" s="5">
        <v>42705</v>
      </c>
      <c r="C13" s="69">
        <v>242419</v>
      </c>
      <c r="D13" s="8">
        <v>242419</v>
      </c>
      <c r="E13">
        <v>242419</v>
      </c>
      <c r="H13" s="72">
        <v>45901</v>
      </c>
      <c r="I13">
        <v>185727</v>
      </c>
      <c r="J13">
        <v>151595</v>
      </c>
      <c r="K13">
        <v>219860</v>
      </c>
      <c r="L13">
        <f>SUM(I2:I14)</f>
        <v>2859823</v>
      </c>
      <c r="M13" s="73">
        <f>(I13-I2)/I2</f>
        <v>-0.21651367632418203</v>
      </c>
      <c r="N13" s="73">
        <f t="shared" si="0"/>
        <v>-5.7424305478019917E-2</v>
      </c>
      <c r="O13">
        <v>184815</v>
      </c>
      <c r="P13">
        <v>158345</v>
      </c>
      <c r="Q13">
        <v>211285</v>
      </c>
      <c r="R13">
        <f>SUM(O2:O13)</f>
        <v>2637418</v>
      </c>
      <c r="S13" s="73">
        <f>(O13-O2)/O2</f>
        <v>-0.21754537487457609</v>
      </c>
      <c r="T13" s="73">
        <f t="shared" si="1"/>
        <v>-5.7797014560137035E-2</v>
      </c>
      <c r="V13" s="1"/>
    </row>
    <row r="14" spans="1:23" ht="14.45" x14ac:dyDescent="0.3">
      <c r="A14">
        <v>13</v>
      </c>
      <c r="B14" s="3">
        <v>42736</v>
      </c>
      <c r="C14" s="68">
        <v>246675</v>
      </c>
      <c r="D14" s="7">
        <v>246675</v>
      </c>
      <c r="E14">
        <v>246675</v>
      </c>
      <c r="H14" s="72">
        <v>45931</v>
      </c>
      <c r="I14">
        <v>211488</v>
      </c>
      <c r="J14">
        <v>171151</v>
      </c>
      <c r="K14">
        <v>251825</v>
      </c>
      <c r="L14">
        <f>SUM(I3:I15)</f>
        <v>2882849</v>
      </c>
      <c r="M14" s="73">
        <f>(I14-I3)/I3</f>
        <v>-0.25960467998403597</v>
      </c>
      <c r="N14" s="73">
        <f t="shared" si="0"/>
        <v>0.13870358106252725</v>
      </c>
      <c r="O14">
        <v>209739</v>
      </c>
      <c r="P14">
        <v>178751</v>
      </c>
      <c r="Q14">
        <v>240727</v>
      </c>
      <c r="R14">
        <f t="shared" ref="R14:R16" si="2">SUM(O3:O14)</f>
        <v>2610958</v>
      </c>
      <c r="S14" s="73">
        <f>(O14-O3)/O3</f>
        <v>-0.26272589540879993</v>
      </c>
      <c r="T14" s="73">
        <f t="shared" si="1"/>
        <v>0.13485918350783216</v>
      </c>
      <c r="V14" s="1"/>
    </row>
    <row r="15" spans="1:23" ht="14.45" x14ac:dyDescent="0.3">
      <c r="A15">
        <v>14</v>
      </c>
      <c r="B15" s="5">
        <v>42767</v>
      </c>
      <c r="C15" s="69">
        <v>208332</v>
      </c>
      <c r="D15" s="8">
        <v>208332</v>
      </c>
      <c r="E15">
        <v>208332</v>
      </c>
      <c r="H15" s="72">
        <v>45962</v>
      </c>
      <c r="I15">
        <v>260078</v>
      </c>
      <c r="J15">
        <v>215533</v>
      </c>
      <c r="K15">
        <v>304622</v>
      </c>
      <c r="L15">
        <f>SUM(I4:I16)</f>
        <v>2820824</v>
      </c>
      <c r="M15" s="73">
        <f>(I15-I4)/I4</f>
        <v>4.373126361961787E-2</v>
      </c>
      <c r="N15" s="73">
        <f t="shared" si="0"/>
        <v>0.22975298834922075</v>
      </c>
      <c r="O15">
        <v>258008</v>
      </c>
      <c r="P15">
        <v>223677</v>
      </c>
      <c r="Q15">
        <v>292340</v>
      </c>
      <c r="R15">
        <f t="shared" si="2"/>
        <v>2584487</v>
      </c>
      <c r="S15" s="73">
        <f>(O15-O4)/O4</f>
        <v>3.8207256763227677E-2</v>
      </c>
      <c r="T15" s="73">
        <f t="shared" si="1"/>
        <v>0.23013841011924344</v>
      </c>
      <c r="V15" s="1"/>
    </row>
    <row r="16" spans="1:23" ht="14.45" x14ac:dyDescent="0.3">
      <c r="A16">
        <v>15</v>
      </c>
      <c r="B16" s="3">
        <v>42795</v>
      </c>
      <c r="C16" s="68">
        <v>215957</v>
      </c>
      <c r="D16" s="7">
        <v>215957</v>
      </c>
      <c r="E16">
        <v>215957</v>
      </c>
      <c r="H16" s="72">
        <v>45992</v>
      </c>
      <c r="I16">
        <v>223617</v>
      </c>
      <c r="J16">
        <v>174993</v>
      </c>
      <c r="K16">
        <v>272241</v>
      </c>
      <c r="L16">
        <f>SUM(I5:I17)</f>
        <v>2571643</v>
      </c>
      <c r="M16" s="73">
        <f>(I16-I5)/I5</f>
        <v>-0.25919067101754151</v>
      </c>
      <c r="N16" s="73">
        <f t="shared" si="0"/>
        <v>-0.14019255761733018</v>
      </c>
      <c r="O16">
        <v>222049</v>
      </c>
      <c r="P16">
        <v>184428</v>
      </c>
      <c r="Q16">
        <v>259670</v>
      </c>
      <c r="R16">
        <f t="shared" si="2"/>
        <v>2558023</v>
      </c>
      <c r="S16" s="73">
        <f>(O16-O5)/O5</f>
        <v>-0.26174628294810759</v>
      </c>
      <c r="T16" s="73">
        <f t="shared" si="1"/>
        <v>-0.13937164739077859</v>
      </c>
      <c r="V16" s="1"/>
    </row>
    <row r="17" spans="1:23" ht="14.45" x14ac:dyDescent="0.3">
      <c r="A17">
        <v>16</v>
      </c>
      <c r="B17" s="5">
        <v>42826</v>
      </c>
      <c r="C17" s="69">
        <v>200426</v>
      </c>
      <c r="D17" s="8">
        <v>200426</v>
      </c>
      <c r="E17">
        <v>200426</v>
      </c>
      <c r="V17" s="1"/>
    </row>
    <row r="18" spans="1:23" ht="14.45" x14ac:dyDescent="0.3">
      <c r="A18">
        <v>17</v>
      </c>
      <c r="B18" s="3">
        <v>42856</v>
      </c>
      <c r="C18" s="68">
        <v>179443</v>
      </c>
      <c r="D18" s="7">
        <v>179443</v>
      </c>
      <c r="E18">
        <v>179443</v>
      </c>
      <c r="L18">
        <v>248856</v>
      </c>
    </row>
    <row r="19" spans="1:23" x14ac:dyDescent="0.25">
      <c r="A19">
        <v>18</v>
      </c>
      <c r="B19" s="5">
        <v>42887</v>
      </c>
      <c r="C19" s="69">
        <v>167766</v>
      </c>
      <c r="D19" s="8">
        <v>167766</v>
      </c>
      <c r="E19">
        <v>167766</v>
      </c>
      <c r="L19">
        <v>300613</v>
      </c>
      <c r="W19" t="s">
        <v>63</v>
      </c>
    </row>
    <row r="20" spans="1:23" ht="14.45" x14ac:dyDescent="0.3">
      <c r="A20">
        <v>19</v>
      </c>
      <c r="B20" s="3">
        <v>42917</v>
      </c>
      <c r="C20" s="68">
        <v>211456</v>
      </c>
      <c r="D20" s="7">
        <v>211456</v>
      </c>
      <c r="E20">
        <v>211456</v>
      </c>
      <c r="L20">
        <v>267077</v>
      </c>
    </row>
    <row r="21" spans="1:23" ht="14.45" x14ac:dyDescent="0.3">
      <c r="A21">
        <v>20</v>
      </c>
      <c r="B21" s="5">
        <v>42948</v>
      </c>
      <c r="C21" s="69">
        <v>193354</v>
      </c>
      <c r="D21" s="8">
        <v>193354</v>
      </c>
      <c r="E21">
        <v>193354</v>
      </c>
      <c r="H21" s="1"/>
      <c r="K21" s="1"/>
      <c r="M21" s="1"/>
    </row>
    <row r="22" spans="1:23" ht="14.45" x14ac:dyDescent="0.3">
      <c r="A22">
        <v>21</v>
      </c>
      <c r="B22" s="3">
        <v>42979</v>
      </c>
      <c r="C22" s="68">
        <v>199160</v>
      </c>
      <c r="D22" s="7">
        <v>199160</v>
      </c>
      <c r="E22">
        <v>199160</v>
      </c>
      <c r="H22" s="1"/>
      <c r="K22" s="1"/>
      <c r="M22" s="1"/>
      <c r="N22" s="1"/>
      <c r="R22" s="1"/>
    </row>
    <row r="23" spans="1:23" ht="14.45" x14ac:dyDescent="0.3">
      <c r="A23">
        <v>22</v>
      </c>
      <c r="B23" s="5">
        <v>43009</v>
      </c>
      <c r="C23" s="69">
        <v>224240</v>
      </c>
      <c r="D23" s="8">
        <v>224240</v>
      </c>
      <c r="E23">
        <v>224240</v>
      </c>
      <c r="H23" s="1"/>
      <c r="K23" s="1"/>
      <c r="M23" s="1"/>
      <c r="N23" s="1"/>
      <c r="R23" s="1"/>
    </row>
    <row r="24" spans="1:23" ht="14.45" x14ac:dyDescent="0.3">
      <c r="A24">
        <v>23</v>
      </c>
      <c r="B24" s="3">
        <v>43040</v>
      </c>
      <c r="C24" s="68">
        <v>243719</v>
      </c>
      <c r="D24" s="7">
        <v>243719</v>
      </c>
      <c r="E24">
        <v>243719</v>
      </c>
      <c r="H24" s="1"/>
      <c r="K24" s="1"/>
      <c r="M24" s="1"/>
      <c r="N24" s="1"/>
      <c r="R24" s="1"/>
    </row>
    <row r="25" spans="1:23" ht="14.45" x14ac:dyDescent="0.3">
      <c r="A25">
        <v>24</v>
      </c>
      <c r="B25" s="5">
        <v>43070</v>
      </c>
      <c r="C25" s="69">
        <v>255410</v>
      </c>
      <c r="D25" s="8">
        <v>255410</v>
      </c>
      <c r="E25">
        <v>255410</v>
      </c>
      <c r="H25" s="1"/>
      <c r="K25" s="1"/>
      <c r="M25" s="1"/>
      <c r="N25" s="1"/>
      <c r="R25" s="1"/>
    </row>
    <row r="26" spans="1:23" ht="14.45" x14ac:dyDescent="0.3">
      <c r="A26">
        <v>25</v>
      </c>
      <c r="B26" s="3">
        <v>43101</v>
      </c>
      <c r="C26" s="68">
        <v>275610</v>
      </c>
      <c r="D26" s="7">
        <v>275610</v>
      </c>
      <c r="E26">
        <v>275610</v>
      </c>
      <c r="H26" s="1"/>
      <c r="K26" s="1"/>
      <c r="M26" s="1"/>
      <c r="N26" s="1"/>
      <c r="R26" s="1"/>
    </row>
    <row r="27" spans="1:23" ht="14.45" x14ac:dyDescent="0.3">
      <c r="A27">
        <v>26</v>
      </c>
      <c r="B27" s="5">
        <v>43132</v>
      </c>
      <c r="C27" s="69">
        <v>214691</v>
      </c>
      <c r="D27" s="8">
        <v>214691</v>
      </c>
      <c r="E27">
        <v>214691</v>
      </c>
      <c r="H27" s="1"/>
      <c r="K27" s="1"/>
      <c r="M27" s="1"/>
      <c r="N27" s="1"/>
      <c r="R27" s="1"/>
    </row>
    <row r="28" spans="1:23" ht="14.45" x14ac:dyDescent="0.3">
      <c r="A28">
        <v>27</v>
      </c>
      <c r="B28" s="3">
        <v>43160</v>
      </c>
      <c r="C28" s="68">
        <v>220918</v>
      </c>
      <c r="D28" s="7">
        <v>220918</v>
      </c>
      <c r="E28">
        <v>220918</v>
      </c>
      <c r="H28" s="1"/>
      <c r="K28" s="1"/>
      <c r="M28" s="1"/>
      <c r="N28" s="1"/>
      <c r="R28" s="1"/>
    </row>
    <row r="29" spans="1:23" ht="14.45" x14ac:dyDescent="0.3">
      <c r="A29">
        <v>28</v>
      </c>
      <c r="B29" s="5">
        <v>43191</v>
      </c>
      <c r="C29" s="69">
        <v>202846</v>
      </c>
      <c r="D29" s="8">
        <v>202846</v>
      </c>
      <c r="E29">
        <v>202846</v>
      </c>
      <c r="H29" s="1"/>
      <c r="K29" s="1"/>
      <c r="M29" s="1"/>
      <c r="N29" s="1"/>
      <c r="R29" s="1"/>
    </row>
    <row r="30" spans="1:23" ht="14.45" x14ac:dyDescent="0.3">
      <c r="A30">
        <v>29</v>
      </c>
      <c r="B30" s="3">
        <v>43221</v>
      </c>
      <c r="C30" s="68">
        <v>184649</v>
      </c>
      <c r="D30" s="7">
        <v>184649</v>
      </c>
      <c r="E30">
        <v>184649</v>
      </c>
      <c r="H30" s="1"/>
      <c r="K30" s="1"/>
      <c r="M30" s="1"/>
      <c r="N30" s="1"/>
      <c r="R30" s="1"/>
    </row>
    <row r="31" spans="1:23" ht="14.45" x14ac:dyDescent="0.3">
      <c r="A31">
        <v>30</v>
      </c>
      <c r="B31" s="5">
        <v>43252</v>
      </c>
      <c r="C31" s="69">
        <v>167422</v>
      </c>
      <c r="D31" s="8">
        <v>167422</v>
      </c>
      <c r="E31">
        <v>167422</v>
      </c>
      <c r="H31" s="1"/>
      <c r="K31" s="1"/>
      <c r="M31" s="1"/>
      <c r="N31" s="1"/>
      <c r="R31" s="1"/>
    </row>
    <row r="32" spans="1:23" ht="14.45" x14ac:dyDescent="0.3">
      <c r="A32">
        <v>31</v>
      </c>
      <c r="B32" s="3">
        <v>43282</v>
      </c>
      <c r="C32" s="68">
        <v>215459</v>
      </c>
      <c r="D32" s="7">
        <v>215459</v>
      </c>
      <c r="E32">
        <v>215459</v>
      </c>
      <c r="H32" s="1"/>
      <c r="K32" s="1"/>
      <c r="M32" s="1"/>
      <c r="N32" s="1"/>
      <c r="R32" s="1"/>
    </row>
    <row r="33" spans="1:18" ht="14.45" x14ac:dyDescent="0.3">
      <c r="A33">
        <v>32</v>
      </c>
      <c r="B33" s="5">
        <v>43313</v>
      </c>
      <c r="C33" s="69">
        <v>203628</v>
      </c>
      <c r="D33" s="8">
        <v>203628</v>
      </c>
      <c r="E33">
        <v>203628</v>
      </c>
      <c r="H33" s="1"/>
      <c r="K33" s="1"/>
      <c r="M33" s="1"/>
      <c r="N33" s="1"/>
      <c r="R33" s="1"/>
    </row>
    <row r="34" spans="1:18" ht="14.45" x14ac:dyDescent="0.3">
      <c r="A34">
        <v>33</v>
      </c>
      <c r="B34" s="3">
        <v>43344</v>
      </c>
      <c r="C34" s="68">
        <v>216132</v>
      </c>
      <c r="D34" s="7">
        <v>216132</v>
      </c>
      <c r="E34">
        <v>216132</v>
      </c>
      <c r="H34" s="1"/>
      <c r="K34" s="1"/>
      <c r="M34" s="1"/>
      <c r="N34" s="1"/>
      <c r="R34" s="1"/>
    </row>
    <row r="35" spans="1:18" ht="14.45" x14ac:dyDescent="0.3">
      <c r="A35">
        <v>34</v>
      </c>
      <c r="B35" s="5">
        <v>43374</v>
      </c>
      <c r="C35" s="69">
        <v>227543</v>
      </c>
      <c r="D35" s="8">
        <v>227543</v>
      </c>
      <c r="E35">
        <v>227543</v>
      </c>
      <c r="H35" s="1"/>
      <c r="K35" s="1"/>
      <c r="M35" s="1"/>
      <c r="N35" s="1"/>
      <c r="R35" s="1"/>
    </row>
    <row r="36" spans="1:18" ht="14.45" x14ac:dyDescent="0.3">
      <c r="A36">
        <v>35</v>
      </c>
      <c r="B36" s="3">
        <v>43405</v>
      </c>
      <c r="C36" s="68">
        <v>261261</v>
      </c>
      <c r="D36" s="7">
        <v>261261</v>
      </c>
      <c r="E36">
        <v>261261</v>
      </c>
      <c r="H36" s="1"/>
      <c r="K36" s="1"/>
      <c r="M36" s="1"/>
      <c r="N36" s="1"/>
      <c r="R36" s="1"/>
    </row>
    <row r="37" spans="1:18" ht="14.45" x14ac:dyDescent="0.3">
      <c r="A37">
        <v>36</v>
      </c>
      <c r="B37" s="5">
        <v>43435</v>
      </c>
      <c r="C37" s="69">
        <v>293385</v>
      </c>
      <c r="D37" s="8">
        <v>293385</v>
      </c>
      <c r="E37">
        <v>293385</v>
      </c>
      <c r="K37" s="1"/>
      <c r="N37" s="1"/>
      <c r="R37" s="1"/>
    </row>
    <row r="38" spans="1:18" ht="14.45" x14ac:dyDescent="0.3">
      <c r="A38">
        <v>37</v>
      </c>
      <c r="B38" s="3">
        <v>43466</v>
      </c>
      <c r="C38" s="68">
        <v>321304</v>
      </c>
      <c r="D38" s="7">
        <v>321304</v>
      </c>
      <c r="E38">
        <v>321304</v>
      </c>
    </row>
    <row r="39" spans="1:18" ht="14.45" x14ac:dyDescent="0.3">
      <c r="A39">
        <v>38</v>
      </c>
      <c r="B39" s="5">
        <v>43497</v>
      </c>
      <c r="C39" s="69">
        <v>237633</v>
      </c>
      <c r="D39" s="8">
        <v>237633</v>
      </c>
      <c r="E39">
        <v>237633</v>
      </c>
    </row>
    <row r="40" spans="1:18" ht="14.45" x14ac:dyDescent="0.3">
      <c r="A40">
        <v>39</v>
      </c>
      <c r="B40" s="3">
        <v>43525</v>
      </c>
      <c r="C40" s="68">
        <v>261862</v>
      </c>
      <c r="D40" s="7">
        <v>261862</v>
      </c>
      <c r="E40">
        <v>261862</v>
      </c>
    </row>
    <row r="41" spans="1:18" ht="14.45" x14ac:dyDescent="0.3">
      <c r="A41">
        <v>40</v>
      </c>
      <c r="B41" s="5">
        <v>43556</v>
      </c>
      <c r="C41" s="69">
        <v>239694</v>
      </c>
      <c r="D41" s="8">
        <v>239694</v>
      </c>
      <c r="E41">
        <v>239694</v>
      </c>
    </row>
    <row r="42" spans="1:18" ht="14.45" x14ac:dyDescent="0.3">
      <c r="A42">
        <v>41</v>
      </c>
      <c r="B42" s="3">
        <v>43586</v>
      </c>
      <c r="C42" s="68">
        <v>209733</v>
      </c>
      <c r="D42" s="7">
        <v>209733</v>
      </c>
      <c r="E42">
        <v>209733</v>
      </c>
    </row>
    <row r="43" spans="1:18" ht="14.45" x14ac:dyDescent="0.3">
      <c r="A43">
        <v>42</v>
      </c>
      <c r="B43" s="5">
        <v>43617</v>
      </c>
      <c r="C43" s="69">
        <v>197587</v>
      </c>
      <c r="D43" s="8">
        <v>197587</v>
      </c>
      <c r="E43">
        <v>197587</v>
      </c>
    </row>
    <row r="44" spans="1:18" ht="14.45" x14ac:dyDescent="0.3">
      <c r="A44">
        <v>43</v>
      </c>
      <c r="B44" s="3">
        <v>43647</v>
      </c>
      <c r="C44" s="68">
        <v>244027</v>
      </c>
      <c r="D44" s="7">
        <v>244027</v>
      </c>
      <c r="E44">
        <v>244027</v>
      </c>
    </row>
    <row r="45" spans="1:18" ht="14.45" x14ac:dyDescent="0.3">
      <c r="A45">
        <v>44</v>
      </c>
      <c r="B45" s="5">
        <v>43678</v>
      </c>
      <c r="C45" s="69">
        <v>216649</v>
      </c>
      <c r="D45" s="8">
        <v>216649</v>
      </c>
      <c r="E45">
        <v>216649</v>
      </c>
    </row>
    <row r="46" spans="1:18" ht="14.45" x14ac:dyDescent="0.3">
      <c r="A46">
        <v>45</v>
      </c>
      <c r="B46" s="3">
        <v>43709</v>
      </c>
      <c r="C46" s="68">
        <v>225687</v>
      </c>
      <c r="D46" s="7">
        <v>225687</v>
      </c>
      <c r="E46">
        <v>225687</v>
      </c>
    </row>
    <row r="47" spans="1:18" ht="14.45" x14ac:dyDescent="0.3">
      <c r="A47">
        <v>46</v>
      </c>
      <c r="B47" s="5">
        <v>43739</v>
      </c>
      <c r="C47" s="69">
        <v>225655</v>
      </c>
      <c r="D47" s="8">
        <v>225655</v>
      </c>
      <c r="E47">
        <v>225655</v>
      </c>
    </row>
    <row r="48" spans="1:18" ht="14.45" x14ac:dyDescent="0.3">
      <c r="A48">
        <v>47</v>
      </c>
      <c r="B48" s="3">
        <v>43770</v>
      </c>
      <c r="C48" s="68">
        <v>247326</v>
      </c>
      <c r="D48" s="7">
        <v>247326</v>
      </c>
      <c r="E48">
        <v>247326</v>
      </c>
    </row>
    <row r="49" spans="1:6" x14ac:dyDescent="0.25">
      <c r="A49">
        <v>48</v>
      </c>
      <c r="B49" s="22">
        <v>43800</v>
      </c>
      <c r="C49" s="70">
        <v>306382</v>
      </c>
      <c r="D49" s="23">
        <v>306382</v>
      </c>
      <c r="E49">
        <v>306382</v>
      </c>
    </row>
    <row r="50" spans="1:6" x14ac:dyDescent="0.25">
      <c r="B50" s="5">
        <v>43831</v>
      </c>
      <c r="C50" s="66">
        <v>308471</v>
      </c>
      <c r="D50" s="9">
        <f>AVERAGE($D$2:$D$49,$D$86:$D$106)</f>
        <v>225970.9420289855</v>
      </c>
      <c r="E50" s="9">
        <f>F50*D50</f>
        <v>274359.43646353553</v>
      </c>
      <c r="F50" s="12">
        <f>Decomposition_f!Z12</f>
        <v>1.2141359149989435</v>
      </c>
    </row>
    <row r="51" spans="1:6" x14ac:dyDescent="0.25">
      <c r="B51" s="3">
        <v>43862</v>
      </c>
      <c r="C51" s="11">
        <v>255005</v>
      </c>
      <c r="D51" s="9">
        <f t="shared" ref="D51:D85" si="3">AVERAGE($D$2:$D$49,$D$86:$D$106)</f>
        <v>225970.9420289855</v>
      </c>
      <c r="E51" s="9">
        <f t="shared" ref="E51:E85" si="4">F51*D51</f>
        <v>221934.97280382359</v>
      </c>
      <c r="F51" s="12">
        <f>Decomposition_f!Z13</f>
        <v>0.98213943266809844</v>
      </c>
    </row>
    <row r="52" spans="1:6" x14ac:dyDescent="0.25">
      <c r="B52" s="5">
        <v>43891</v>
      </c>
      <c r="C52" s="66">
        <v>118614</v>
      </c>
      <c r="D52" s="9">
        <f t="shared" si="3"/>
        <v>225970.9420289855</v>
      </c>
      <c r="E52" s="9">
        <f t="shared" si="4"/>
        <v>236112.55185779874</v>
      </c>
      <c r="F52" s="12">
        <f>Decomposition_f!Z14</f>
        <v>1.0448801502430005</v>
      </c>
    </row>
    <row r="53" spans="1:6" x14ac:dyDescent="0.25">
      <c r="B53" s="3">
        <v>43922</v>
      </c>
      <c r="C53" s="11">
        <v>0</v>
      </c>
      <c r="D53" s="9">
        <f t="shared" si="3"/>
        <v>225970.9420289855</v>
      </c>
      <c r="E53" s="9">
        <f t="shared" si="4"/>
        <v>214708.98644028913</v>
      </c>
      <c r="F53" s="12">
        <f>Decomposition_f!Z15</f>
        <v>0.95016193016865058</v>
      </c>
    </row>
    <row r="54" spans="1:6" x14ac:dyDescent="0.25">
      <c r="B54" s="5">
        <v>43952</v>
      </c>
      <c r="C54" s="66">
        <v>0</v>
      </c>
      <c r="D54" s="9">
        <f t="shared" si="3"/>
        <v>225970.9420289855</v>
      </c>
      <c r="E54" s="9">
        <f t="shared" si="4"/>
        <v>186861.48923384227</v>
      </c>
      <c r="F54" s="12">
        <f>Decomposition_f!Z16</f>
        <v>0.82692707104736218</v>
      </c>
    </row>
    <row r="55" spans="1:6" x14ac:dyDescent="0.25">
      <c r="B55" s="3">
        <v>43983</v>
      </c>
      <c r="C55" s="11">
        <v>0</v>
      </c>
      <c r="D55" s="9">
        <f t="shared" si="3"/>
        <v>225970.9420289855</v>
      </c>
      <c r="E55" s="9">
        <f t="shared" si="4"/>
        <v>176072.29564612865</v>
      </c>
      <c r="F55" s="12">
        <f>Decomposition_f!Z17</f>
        <v>0.7791811374736124</v>
      </c>
    </row>
    <row r="56" spans="1:6" x14ac:dyDescent="0.25">
      <c r="B56" s="5">
        <v>44013</v>
      </c>
      <c r="C56" s="66">
        <v>495</v>
      </c>
      <c r="D56" s="9">
        <f t="shared" si="3"/>
        <v>225970.9420289855</v>
      </c>
      <c r="E56" s="9">
        <f t="shared" si="4"/>
        <v>227996.19208038476</v>
      </c>
      <c r="F56" s="12">
        <f>Decomposition_f!Z18</f>
        <v>1.0089624357592821</v>
      </c>
    </row>
    <row r="57" spans="1:6" x14ac:dyDescent="0.25">
      <c r="B57" s="3">
        <v>44044</v>
      </c>
      <c r="C57" s="11">
        <v>890</v>
      </c>
      <c r="D57" s="9">
        <f t="shared" si="3"/>
        <v>225970.9420289855</v>
      </c>
      <c r="E57" s="9">
        <f t="shared" si="4"/>
        <v>210459.53650722379</v>
      </c>
      <c r="F57" s="12">
        <f>Decomposition_f!Z19</f>
        <v>0.93135663646624067</v>
      </c>
    </row>
    <row r="58" spans="1:6" x14ac:dyDescent="0.25">
      <c r="B58" s="5">
        <v>44075</v>
      </c>
      <c r="C58" s="66">
        <v>1392</v>
      </c>
      <c r="D58" s="9">
        <f t="shared" si="3"/>
        <v>225970.9420289855</v>
      </c>
      <c r="E58" s="9">
        <f t="shared" si="4"/>
        <v>212923.65106357003</v>
      </c>
      <c r="F58" s="12">
        <f>Decomposition_f!Z20</f>
        <v>0.9422612002752907</v>
      </c>
    </row>
    <row r="59" spans="1:6" x14ac:dyDescent="0.25">
      <c r="B59" s="3">
        <v>44105</v>
      </c>
      <c r="C59" s="11">
        <v>1829</v>
      </c>
      <c r="D59" s="9">
        <f t="shared" si="3"/>
        <v>225970.9420289855</v>
      </c>
      <c r="E59" s="9">
        <f t="shared" si="4"/>
        <v>222874.0486385742</v>
      </c>
      <c r="F59" s="12">
        <f>Decomposition_f!Z21</f>
        <v>0.98629516980101772</v>
      </c>
    </row>
    <row r="60" spans="1:6" x14ac:dyDescent="0.25">
      <c r="B60" s="5">
        <v>44136</v>
      </c>
      <c r="C60" s="66">
        <v>3897</v>
      </c>
      <c r="D60" s="9">
        <f t="shared" si="3"/>
        <v>225970.9420289855</v>
      </c>
      <c r="E60" s="9">
        <f t="shared" si="4"/>
        <v>255835.51742764656</v>
      </c>
      <c r="F60" s="12">
        <f>Decomposition_f!Z22</f>
        <v>1.132161131561908</v>
      </c>
    </row>
    <row r="61" spans="1:6" x14ac:dyDescent="0.25">
      <c r="B61" s="3">
        <v>44166</v>
      </c>
      <c r="C61" s="11">
        <v>7865</v>
      </c>
      <c r="D61" s="9">
        <f>AVERAGE($D$2:$D$49,$D$86:$D$106)</f>
        <v>225970.9420289855</v>
      </c>
      <c r="E61" s="9">
        <f t="shared" si="4"/>
        <v>271512.62618500862</v>
      </c>
      <c r="F61" s="12">
        <f>Decomposition_f!Z23</f>
        <v>1.201537789536592</v>
      </c>
    </row>
    <row r="62" spans="1:6" x14ac:dyDescent="0.25">
      <c r="B62" s="5">
        <v>44197</v>
      </c>
      <c r="C62" s="66">
        <v>8229</v>
      </c>
      <c r="D62" s="9">
        <f t="shared" si="3"/>
        <v>225970.9420289855</v>
      </c>
      <c r="E62" s="9">
        <f t="shared" si="4"/>
        <v>274359.43646353553</v>
      </c>
      <c r="F62" s="12">
        <f>F50</f>
        <v>1.2141359149989435</v>
      </c>
    </row>
    <row r="63" spans="1:6" x14ac:dyDescent="0.25">
      <c r="B63" s="3">
        <v>44228</v>
      </c>
      <c r="C63" s="11">
        <v>3648</v>
      </c>
      <c r="D63" s="9">
        <f t="shared" si="3"/>
        <v>225970.9420289855</v>
      </c>
      <c r="E63" s="9">
        <f t="shared" si="4"/>
        <v>221934.97280382359</v>
      </c>
      <c r="F63" s="12">
        <f t="shared" ref="F63:F85" si="5">F51</f>
        <v>0.98213943266809844</v>
      </c>
    </row>
    <row r="64" spans="1:6" x14ac:dyDescent="0.25">
      <c r="B64" s="5">
        <v>44256</v>
      </c>
      <c r="C64" s="66">
        <v>5784</v>
      </c>
      <c r="D64" s="9">
        <f t="shared" si="3"/>
        <v>225970.9420289855</v>
      </c>
      <c r="E64" s="9">
        <f t="shared" si="4"/>
        <v>236112.55185779874</v>
      </c>
      <c r="F64" s="12">
        <f t="shared" si="5"/>
        <v>1.0448801502430005</v>
      </c>
    </row>
    <row r="65" spans="2:6" x14ac:dyDescent="0.25">
      <c r="B65" s="3">
        <v>44287</v>
      </c>
      <c r="C65" s="11">
        <v>4959</v>
      </c>
      <c r="D65" s="9">
        <f t="shared" si="3"/>
        <v>225970.9420289855</v>
      </c>
      <c r="E65" s="9">
        <f t="shared" si="4"/>
        <v>214708.98644028913</v>
      </c>
      <c r="F65" s="12">
        <f t="shared" si="5"/>
        <v>0.95016193016865058</v>
      </c>
    </row>
    <row r="66" spans="2:6" x14ac:dyDescent="0.25">
      <c r="B66" s="5">
        <v>44317</v>
      </c>
      <c r="C66" s="66">
        <v>3361</v>
      </c>
      <c r="D66" s="9">
        <f t="shared" si="3"/>
        <v>225970.9420289855</v>
      </c>
      <c r="E66" s="9">
        <f t="shared" si="4"/>
        <v>186861.48923384227</v>
      </c>
      <c r="F66" s="12">
        <f t="shared" si="5"/>
        <v>0.82692707104736218</v>
      </c>
    </row>
    <row r="67" spans="2:6" x14ac:dyDescent="0.25">
      <c r="B67" s="3">
        <v>44348</v>
      </c>
      <c r="C67" s="11">
        <v>2643</v>
      </c>
      <c r="D67" s="9">
        <f t="shared" si="3"/>
        <v>225970.9420289855</v>
      </c>
      <c r="E67" s="9">
        <f t="shared" si="4"/>
        <v>176072.29564612865</v>
      </c>
      <c r="F67" s="12">
        <f t="shared" si="5"/>
        <v>0.7791811374736124</v>
      </c>
    </row>
    <row r="68" spans="2:6" x14ac:dyDescent="0.25">
      <c r="B68" s="5">
        <v>44378</v>
      </c>
      <c r="C68" s="66">
        <v>2004</v>
      </c>
      <c r="D68" s="9">
        <f t="shared" si="3"/>
        <v>225970.9420289855</v>
      </c>
      <c r="E68" s="9">
        <f t="shared" si="4"/>
        <v>227996.19208038476</v>
      </c>
      <c r="F68" s="12">
        <f t="shared" si="5"/>
        <v>1.0089624357592821</v>
      </c>
    </row>
    <row r="69" spans="2:6" x14ac:dyDescent="0.25">
      <c r="B69" s="3">
        <v>44409</v>
      </c>
      <c r="C69" s="11">
        <v>1883</v>
      </c>
      <c r="D69" s="9">
        <f t="shared" si="3"/>
        <v>225970.9420289855</v>
      </c>
      <c r="E69" s="9">
        <f t="shared" si="4"/>
        <v>210459.53650722379</v>
      </c>
      <c r="F69" s="12">
        <f t="shared" si="5"/>
        <v>0.93135663646624067</v>
      </c>
    </row>
    <row r="70" spans="2:6" x14ac:dyDescent="0.25">
      <c r="B70" s="5">
        <v>44440</v>
      </c>
      <c r="C70" s="66">
        <v>1959</v>
      </c>
      <c r="D70" s="9">
        <f t="shared" si="3"/>
        <v>225970.9420289855</v>
      </c>
      <c r="E70" s="9">
        <f t="shared" si="4"/>
        <v>212923.65106357003</v>
      </c>
      <c r="F70" s="12">
        <f t="shared" si="5"/>
        <v>0.9422612002752907</v>
      </c>
    </row>
    <row r="71" spans="2:6" x14ac:dyDescent="0.25">
      <c r="B71" s="3">
        <v>44470</v>
      </c>
      <c r="C71" s="11">
        <v>9770</v>
      </c>
      <c r="D71" s="9">
        <f t="shared" si="3"/>
        <v>225970.9420289855</v>
      </c>
      <c r="E71" s="9">
        <f t="shared" si="4"/>
        <v>222874.0486385742</v>
      </c>
      <c r="F71" s="12">
        <f t="shared" si="5"/>
        <v>0.98629516980101772</v>
      </c>
    </row>
    <row r="72" spans="2:6" x14ac:dyDescent="0.25">
      <c r="B72" s="22">
        <v>44501</v>
      </c>
      <c r="C72" s="66">
        <v>35285</v>
      </c>
      <c r="D72" s="9">
        <f t="shared" si="3"/>
        <v>225970.9420289855</v>
      </c>
      <c r="E72" s="9">
        <f t="shared" si="4"/>
        <v>255835.51742764656</v>
      </c>
      <c r="F72" s="12">
        <f t="shared" si="5"/>
        <v>1.132161131561908</v>
      </c>
    </row>
    <row r="73" spans="2:6" x14ac:dyDescent="0.25">
      <c r="B73" s="5">
        <v>44531</v>
      </c>
      <c r="C73" s="66">
        <v>53384</v>
      </c>
      <c r="D73" s="9">
        <f t="shared" si="3"/>
        <v>225970.9420289855</v>
      </c>
      <c r="E73" s="9">
        <f t="shared" si="4"/>
        <v>271512.62618500862</v>
      </c>
      <c r="F73" s="12">
        <f t="shared" si="5"/>
        <v>1.201537789536592</v>
      </c>
    </row>
    <row r="74" spans="2:6" x14ac:dyDescent="0.25">
      <c r="B74" s="3">
        <v>44562</v>
      </c>
      <c r="C74" s="11">
        <v>65077</v>
      </c>
      <c r="D74" s="9">
        <f t="shared" si="3"/>
        <v>225970.9420289855</v>
      </c>
      <c r="E74" s="9">
        <f t="shared" si="4"/>
        <v>274359.43646353553</v>
      </c>
      <c r="F74" s="12">
        <f t="shared" si="5"/>
        <v>1.2141359149989435</v>
      </c>
    </row>
    <row r="75" spans="2:6" x14ac:dyDescent="0.25">
      <c r="B75" s="5">
        <v>44593</v>
      </c>
      <c r="C75" s="66">
        <v>54803</v>
      </c>
      <c r="D75" s="9">
        <f t="shared" si="3"/>
        <v>225970.9420289855</v>
      </c>
      <c r="E75" s="9">
        <f t="shared" si="4"/>
        <v>221934.97280382359</v>
      </c>
      <c r="F75" s="12">
        <f t="shared" si="5"/>
        <v>0.98213943266809844</v>
      </c>
    </row>
    <row r="76" spans="2:6" x14ac:dyDescent="0.25">
      <c r="B76" s="3">
        <v>44621</v>
      </c>
      <c r="C76" s="11">
        <v>86454</v>
      </c>
      <c r="D76" s="9">
        <f t="shared" si="3"/>
        <v>225970.9420289855</v>
      </c>
      <c r="E76" s="9">
        <f t="shared" si="4"/>
        <v>236112.55185779874</v>
      </c>
      <c r="F76" s="12">
        <f t="shared" si="5"/>
        <v>1.0448801502430005</v>
      </c>
    </row>
    <row r="77" spans="2:6" x14ac:dyDescent="0.25">
      <c r="B77" s="5">
        <v>44652</v>
      </c>
      <c r="C77" s="66">
        <v>117027</v>
      </c>
      <c r="D77" s="9">
        <f t="shared" si="3"/>
        <v>225970.9420289855</v>
      </c>
      <c r="E77" s="9">
        <f t="shared" si="4"/>
        <v>214708.98644028913</v>
      </c>
      <c r="F77" s="12">
        <f t="shared" si="5"/>
        <v>0.95016193016865058</v>
      </c>
    </row>
    <row r="78" spans="2:6" x14ac:dyDescent="0.25">
      <c r="B78" s="3">
        <v>44682</v>
      </c>
      <c r="C78" s="11">
        <v>112595</v>
      </c>
      <c r="D78" s="9">
        <f t="shared" si="3"/>
        <v>225970.9420289855</v>
      </c>
      <c r="E78" s="9">
        <f t="shared" si="4"/>
        <v>186861.48923384227</v>
      </c>
      <c r="F78" s="12">
        <f t="shared" si="5"/>
        <v>0.82692707104736218</v>
      </c>
    </row>
    <row r="79" spans="2:6" x14ac:dyDescent="0.25">
      <c r="B79" s="5">
        <v>44713</v>
      </c>
      <c r="C79" s="66">
        <v>104309</v>
      </c>
      <c r="D79" s="9">
        <f t="shared" si="3"/>
        <v>225970.9420289855</v>
      </c>
      <c r="E79" s="9">
        <f t="shared" si="4"/>
        <v>176072.29564612865</v>
      </c>
      <c r="F79" s="12">
        <f t="shared" si="5"/>
        <v>0.7791811374736124</v>
      </c>
    </row>
    <row r="80" spans="2:6" x14ac:dyDescent="0.25">
      <c r="B80" s="3">
        <v>44743</v>
      </c>
      <c r="C80" s="11">
        <v>147686</v>
      </c>
      <c r="D80" s="9">
        <f t="shared" si="3"/>
        <v>225970.9420289855</v>
      </c>
      <c r="E80" s="9">
        <f t="shared" si="4"/>
        <v>227996.19208038476</v>
      </c>
      <c r="F80" s="12">
        <f t="shared" si="5"/>
        <v>1.0089624357592821</v>
      </c>
    </row>
    <row r="81" spans="1:6" x14ac:dyDescent="0.25">
      <c r="B81" s="5">
        <v>44774</v>
      </c>
      <c r="C81" s="66">
        <v>143140</v>
      </c>
      <c r="D81" s="9">
        <f t="shared" si="3"/>
        <v>225970.9420289855</v>
      </c>
      <c r="E81" s="9">
        <f t="shared" si="4"/>
        <v>210459.53650722379</v>
      </c>
      <c r="F81" s="12">
        <f t="shared" si="5"/>
        <v>0.93135663646624067</v>
      </c>
    </row>
    <row r="82" spans="1:6" x14ac:dyDescent="0.25">
      <c r="B82" s="3">
        <v>44805</v>
      </c>
      <c r="C82" s="11">
        <v>147480</v>
      </c>
      <c r="D82" s="9">
        <f t="shared" si="3"/>
        <v>225970.9420289855</v>
      </c>
      <c r="E82" s="9">
        <f t="shared" si="4"/>
        <v>212923.65106357003</v>
      </c>
      <c r="F82" s="12">
        <f t="shared" si="5"/>
        <v>0.9422612002752907</v>
      </c>
    </row>
    <row r="83" spans="1:6" x14ac:dyDescent="0.25">
      <c r="B83" s="5">
        <v>44835</v>
      </c>
      <c r="C83" s="66">
        <v>165092</v>
      </c>
      <c r="D83" s="9">
        <f t="shared" si="3"/>
        <v>225970.9420289855</v>
      </c>
      <c r="E83" s="9">
        <f t="shared" si="4"/>
        <v>222874.0486385742</v>
      </c>
      <c r="F83" s="12">
        <f t="shared" si="5"/>
        <v>0.98629516980101772</v>
      </c>
    </row>
    <row r="84" spans="1:6" x14ac:dyDescent="0.25">
      <c r="B84" s="3">
        <v>44866</v>
      </c>
      <c r="C84" s="11">
        <v>196077</v>
      </c>
      <c r="D84" s="9">
        <f t="shared" si="3"/>
        <v>225970.9420289855</v>
      </c>
      <c r="E84" s="9">
        <f t="shared" si="4"/>
        <v>255835.51742764656</v>
      </c>
      <c r="F84" s="12">
        <f t="shared" si="5"/>
        <v>1.132161131561908</v>
      </c>
    </row>
    <row r="85" spans="1:6" x14ac:dyDescent="0.25">
      <c r="B85" s="5">
        <v>44896</v>
      </c>
      <c r="C85" s="66">
        <v>183609</v>
      </c>
      <c r="D85" s="9">
        <f t="shared" si="3"/>
        <v>225970.9420289855</v>
      </c>
      <c r="E85" s="9">
        <f t="shared" si="4"/>
        <v>271512.62618500862</v>
      </c>
      <c r="F85" s="12">
        <f t="shared" si="5"/>
        <v>1.201537789536592</v>
      </c>
    </row>
    <row r="86" spans="1:6" x14ac:dyDescent="0.25">
      <c r="A86" s="24">
        <v>49</v>
      </c>
      <c r="B86" s="25">
        <v>44927</v>
      </c>
      <c r="C86" s="71">
        <v>239235</v>
      </c>
      <c r="D86" s="26">
        <v>239235</v>
      </c>
      <c r="E86">
        <v>239235</v>
      </c>
    </row>
    <row r="87" spans="1:6" x14ac:dyDescent="0.25">
      <c r="A87" s="27">
        <v>50</v>
      </c>
      <c r="B87" s="5">
        <v>44958</v>
      </c>
      <c r="C87" s="66">
        <v>205935</v>
      </c>
      <c r="D87" s="11">
        <v>205935</v>
      </c>
      <c r="E87">
        <v>205935</v>
      </c>
    </row>
    <row r="88" spans="1:6" x14ac:dyDescent="0.25">
      <c r="A88" s="27">
        <v>51</v>
      </c>
      <c r="B88" s="3">
        <v>44986</v>
      </c>
      <c r="C88" s="68">
        <v>221206</v>
      </c>
      <c r="D88" s="8">
        <v>221206</v>
      </c>
      <c r="E88">
        <v>221206</v>
      </c>
    </row>
    <row r="89" spans="1:6" x14ac:dyDescent="0.25">
      <c r="A89" s="27">
        <v>52</v>
      </c>
      <c r="B89" s="5">
        <v>45017</v>
      </c>
      <c r="C89" s="69">
        <v>222626</v>
      </c>
      <c r="D89" s="7">
        <v>222626</v>
      </c>
      <c r="E89">
        <v>222626</v>
      </c>
    </row>
    <row r="90" spans="1:6" x14ac:dyDescent="0.25">
      <c r="A90" s="27">
        <v>53</v>
      </c>
      <c r="B90" s="3">
        <v>45047</v>
      </c>
      <c r="C90" s="68">
        <v>196288</v>
      </c>
      <c r="D90" s="8">
        <v>196288</v>
      </c>
      <c r="E90">
        <v>196288</v>
      </c>
    </row>
    <row r="91" spans="1:6" x14ac:dyDescent="0.25">
      <c r="A91" s="27">
        <v>54</v>
      </c>
      <c r="B91" s="5">
        <v>45078</v>
      </c>
      <c r="C91" s="69">
        <v>199427</v>
      </c>
      <c r="D91" s="7">
        <v>199427</v>
      </c>
      <c r="E91">
        <v>199427</v>
      </c>
    </row>
    <row r="92" spans="1:6" x14ac:dyDescent="0.25">
      <c r="A92" s="27">
        <v>55</v>
      </c>
      <c r="B92" s="3">
        <v>45108</v>
      </c>
      <c r="C92" s="68">
        <v>263563</v>
      </c>
      <c r="D92" s="8">
        <v>263563</v>
      </c>
      <c r="E92">
        <v>263563</v>
      </c>
    </row>
    <row r="93" spans="1:6" x14ac:dyDescent="0.25">
      <c r="A93" s="27">
        <v>56</v>
      </c>
      <c r="B93" s="5">
        <v>45139</v>
      </c>
      <c r="C93" s="69">
        <v>236928</v>
      </c>
      <c r="D93" s="7">
        <v>236928</v>
      </c>
      <c r="E93">
        <v>236928</v>
      </c>
    </row>
    <row r="94" spans="1:6" x14ac:dyDescent="0.25">
      <c r="A94" s="27">
        <v>57</v>
      </c>
      <c r="B94" s="3">
        <v>45170</v>
      </c>
      <c r="C94" s="68">
        <v>239336</v>
      </c>
      <c r="D94" s="8">
        <v>239336</v>
      </c>
      <c r="E94">
        <v>239336</v>
      </c>
    </row>
    <row r="95" spans="1:6" x14ac:dyDescent="0.25">
      <c r="A95" s="27">
        <v>58</v>
      </c>
      <c r="B95" s="5">
        <v>45200</v>
      </c>
      <c r="C95" s="69">
        <v>262043</v>
      </c>
      <c r="D95" s="7">
        <v>262043</v>
      </c>
      <c r="E95">
        <v>262043</v>
      </c>
    </row>
    <row r="96" spans="1:6" x14ac:dyDescent="0.25">
      <c r="A96" s="27">
        <v>59</v>
      </c>
      <c r="B96" s="3">
        <v>45231</v>
      </c>
      <c r="C96" s="68">
        <v>311342</v>
      </c>
      <c r="D96" s="8">
        <v>311342</v>
      </c>
      <c r="E96">
        <v>311342</v>
      </c>
    </row>
    <row r="97" spans="1:5" x14ac:dyDescent="0.25">
      <c r="A97" s="27">
        <v>60</v>
      </c>
      <c r="B97" s="5">
        <v>45261</v>
      </c>
      <c r="C97" s="69">
        <v>274711</v>
      </c>
      <c r="D97" s="7">
        <v>274711</v>
      </c>
      <c r="E97">
        <v>274711</v>
      </c>
    </row>
    <row r="98" spans="1:5" x14ac:dyDescent="0.25">
      <c r="A98" s="27">
        <v>61</v>
      </c>
      <c r="B98" s="3">
        <v>45292</v>
      </c>
      <c r="C98" s="68">
        <v>327427</v>
      </c>
      <c r="D98" s="8">
        <v>327427</v>
      </c>
      <c r="E98">
        <v>327427</v>
      </c>
    </row>
    <row r="99" spans="1:5" x14ac:dyDescent="0.25">
      <c r="A99" s="27">
        <v>62</v>
      </c>
      <c r="B99" s="5">
        <v>45323</v>
      </c>
      <c r="C99" s="69">
        <v>256687</v>
      </c>
      <c r="D99" s="7">
        <v>256687</v>
      </c>
      <c r="E99">
        <v>256687</v>
      </c>
    </row>
    <row r="100" spans="1:5" x14ac:dyDescent="0.25">
      <c r="A100" s="27">
        <v>63</v>
      </c>
      <c r="B100" s="3">
        <v>45352</v>
      </c>
      <c r="C100" s="68">
        <v>278366</v>
      </c>
      <c r="D100" s="8">
        <v>278366</v>
      </c>
      <c r="E100">
        <v>278366</v>
      </c>
    </row>
    <row r="101" spans="1:5" x14ac:dyDescent="0.25">
      <c r="A101" s="27">
        <v>64</v>
      </c>
      <c r="B101" s="5">
        <v>45383</v>
      </c>
      <c r="C101" s="69">
        <v>224410</v>
      </c>
      <c r="D101" s="7">
        <v>224410</v>
      </c>
      <c r="E101">
        <v>224410</v>
      </c>
    </row>
    <row r="102" spans="1:5" x14ac:dyDescent="0.25">
      <c r="A102" s="27">
        <v>65</v>
      </c>
      <c r="B102" s="3">
        <v>45413</v>
      </c>
      <c r="C102" s="68">
        <v>182803</v>
      </c>
      <c r="D102" s="8">
        <v>182803</v>
      </c>
      <c r="E102">
        <v>182803</v>
      </c>
    </row>
    <row r="103" spans="1:5" x14ac:dyDescent="0.25">
      <c r="A103" s="27">
        <v>66</v>
      </c>
      <c r="B103" s="5">
        <v>45444</v>
      </c>
      <c r="C103" s="69">
        <v>169847</v>
      </c>
      <c r="D103" s="7">
        <v>169847</v>
      </c>
      <c r="E103">
        <v>169847</v>
      </c>
    </row>
    <row r="104" spans="1:5" x14ac:dyDescent="0.25">
      <c r="A104" s="27">
        <v>67</v>
      </c>
      <c r="B104" s="3">
        <v>45474</v>
      </c>
      <c r="C104" s="68">
        <v>233105</v>
      </c>
      <c r="D104" s="8">
        <v>233105</v>
      </c>
      <c r="E104">
        <v>233105</v>
      </c>
    </row>
    <row r="105" spans="1:5" x14ac:dyDescent="0.25">
      <c r="A105" s="27">
        <v>68</v>
      </c>
      <c r="B105" s="5">
        <v>45505</v>
      </c>
      <c r="C105" s="69">
        <v>222606</v>
      </c>
      <c r="D105" s="8">
        <v>222606</v>
      </c>
      <c r="E105">
        <v>222606</v>
      </c>
    </row>
    <row r="106" spans="1:5" x14ac:dyDescent="0.25">
      <c r="A106" s="27">
        <v>69</v>
      </c>
      <c r="B106" s="3">
        <v>45536</v>
      </c>
      <c r="C106" s="76">
        <v>211291</v>
      </c>
      <c r="D106" s="76">
        <v>211291</v>
      </c>
      <c r="E106" s="76">
        <v>211291</v>
      </c>
    </row>
    <row r="107" spans="1:5" x14ac:dyDescent="0.25">
      <c r="A107" s="27">
        <v>70</v>
      </c>
      <c r="B107" s="5">
        <v>45566</v>
      </c>
      <c r="C107" s="77"/>
      <c r="D107" s="29">
        <f>663.2843*A107+202756</f>
        <v>249185.90100000001</v>
      </c>
      <c r="E107" s="9">
        <v>254575.45204501387</v>
      </c>
    </row>
    <row r="108" spans="1:5" x14ac:dyDescent="0.25">
      <c r="A108" s="27">
        <v>71</v>
      </c>
      <c r="B108" s="3">
        <v>45597</v>
      </c>
      <c r="C108" s="76"/>
      <c r="D108" s="29">
        <f t="shared" ref="D108:D154" si="6">663.2843*A108+202756</f>
        <v>249849.18530000001</v>
      </c>
      <c r="E108" s="9">
        <v>289191.09930833068</v>
      </c>
    </row>
    <row r="109" spans="1:5" x14ac:dyDescent="0.25">
      <c r="A109" s="27">
        <v>72</v>
      </c>
      <c r="B109" s="5">
        <v>45627</v>
      </c>
      <c r="C109" s="77"/>
      <c r="D109" s="29">
        <f t="shared" si="6"/>
        <v>250512.46960000001</v>
      </c>
      <c r="E109" s="9">
        <v>308108.80966806819</v>
      </c>
    </row>
    <row r="110" spans="1:5" x14ac:dyDescent="0.25">
      <c r="A110" s="27">
        <v>73</v>
      </c>
      <c r="B110" s="3">
        <v>45658</v>
      </c>
      <c r="C110" s="76"/>
      <c r="D110" s="29">
        <f t="shared" si="6"/>
        <v>251175.75390000001</v>
      </c>
      <c r="E110" s="9">
        <v>314267.97598694067</v>
      </c>
    </row>
    <row r="111" spans="1:5" x14ac:dyDescent="0.25">
      <c r="A111" s="27">
        <v>74</v>
      </c>
      <c r="B111" s="5">
        <v>45689</v>
      </c>
      <c r="C111" s="77"/>
      <c r="D111" s="29">
        <f t="shared" si="6"/>
        <v>251839.03820000001</v>
      </c>
      <c r="E111" s="9">
        <v>250721.76979835884</v>
      </c>
    </row>
    <row r="112" spans="1:5" x14ac:dyDescent="0.25">
      <c r="A112" s="27">
        <v>75</v>
      </c>
      <c r="B112" s="3">
        <v>45717</v>
      </c>
      <c r="C112" s="76"/>
      <c r="D112" s="29">
        <f t="shared" si="6"/>
        <v>252502.32250000001</v>
      </c>
      <c r="E112" s="9">
        <v>266673.46033369354</v>
      </c>
    </row>
    <row r="113" spans="1:5" x14ac:dyDescent="0.25">
      <c r="A113" s="27">
        <v>76</v>
      </c>
      <c r="B113" s="5">
        <v>45748</v>
      </c>
      <c r="C113" s="77"/>
      <c r="D113" s="29">
        <f t="shared" si="6"/>
        <v>253165.60680000001</v>
      </c>
      <c r="E113" s="9">
        <v>243127.72405888815</v>
      </c>
    </row>
    <row r="114" spans="1:5" x14ac:dyDescent="0.25">
      <c r="A114" s="27">
        <v>77</v>
      </c>
      <c r="B114" s="3">
        <v>45778</v>
      </c>
      <c r="C114" s="76"/>
      <c r="D114" s="29">
        <f t="shared" si="6"/>
        <v>253828.89110000001</v>
      </c>
      <c r="E114" s="9">
        <v>212770.64053040621</v>
      </c>
    </row>
    <row r="115" spans="1:5" x14ac:dyDescent="0.25">
      <c r="A115" s="27">
        <v>78</v>
      </c>
      <c r="B115" s="5">
        <v>45809</v>
      </c>
      <c r="C115" s="77"/>
      <c r="D115" s="29">
        <f t="shared" si="6"/>
        <v>254492.17540000001</v>
      </c>
      <c r="E115" s="9">
        <v>201962.5299309351</v>
      </c>
    </row>
    <row r="116" spans="1:5" x14ac:dyDescent="0.25">
      <c r="A116" s="27">
        <v>79</v>
      </c>
      <c r="B116" s="3">
        <v>45839</v>
      </c>
      <c r="C116" s="76"/>
      <c r="D116" s="29">
        <f t="shared" si="6"/>
        <v>255155.45970000001</v>
      </c>
      <c r="E116" s="9">
        <v>263653.86218068021</v>
      </c>
    </row>
    <row r="117" spans="1:5" x14ac:dyDescent="0.25">
      <c r="A117" s="27">
        <v>80</v>
      </c>
      <c r="B117" s="5">
        <v>45870</v>
      </c>
      <c r="C117" s="77"/>
      <c r="D117" s="29">
        <f t="shared" si="6"/>
        <v>255818.74400000001</v>
      </c>
      <c r="E117" s="9">
        <v>245161.6682103246</v>
      </c>
    </row>
    <row r="118" spans="1:5" x14ac:dyDescent="0.25">
      <c r="A118" s="27">
        <v>81</v>
      </c>
      <c r="B118" s="3">
        <v>45901</v>
      </c>
      <c r="C118" s="76"/>
      <c r="D118" s="29">
        <f t="shared" si="6"/>
        <v>256482.02830000001</v>
      </c>
      <c r="E118" s="9">
        <v>245801.44226406724</v>
      </c>
    </row>
    <row r="119" spans="1:5" x14ac:dyDescent="0.25">
      <c r="A119" s="27">
        <v>82</v>
      </c>
      <c r="B119" s="5">
        <v>45931</v>
      </c>
      <c r="C119" s="77"/>
      <c r="D119" s="29">
        <f t="shared" si="6"/>
        <v>257145.3126</v>
      </c>
      <c r="E119" s="9">
        <v>263787.98608067236</v>
      </c>
    </row>
    <row r="120" spans="1:5" x14ac:dyDescent="0.25">
      <c r="A120" s="27">
        <v>83</v>
      </c>
      <c r="B120" s="3">
        <v>45962</v>
      </c>
      <c r="C120" s="76"/>
      <c r="D120" s="29">
        <f t="shared" si="6"/>
        <v>257808.5969</v>
      </c>
      <c r="E120" s="9">
        <v>299624.83409741474</v>
      </c>
    </row>
    <row r="121" spans="1:5" x14ac:dyDescent="0.25">
      <c r="A121" s="27">
        <v>84</v>
      </c>
      <c r="B121" s="5">
        <v>45992</v>
      </c>
      <c r="C121" s="77"/>
      <c r="D121" s="29">
        <f t="shared" si="6"/>
        <v>258471.8812</v>
      </c>
      <c r="E121" s="9">
        <v>319191.7552968986</v>
      </c>
    </row>
    <row r="122" spans="1:5" x14ac:dyDescent="0.25">
      <c r="A122" s="27">
        <v>85</v>
      </c>
      <c r="B122" s="3">
        <v>46023</v>
      </c>
      <c r="C122" s="76"/>
      <c r="D122" s="29">
        <f t="shared" si="6"/>
        <v>259135.1655</v>
      </c>
      <c r="E122" s="9">
        <v>325538.68747444759</v>
      </c>
    </row>
    <row r="123" spans="1:5" x14ac:dyDescent="0.25">
      <c r="A123" s="27">
        <v>86</v>
      </c>
      <c r="B123" s="5">
        <v>46054</v>
      </c>
      <c r="C123" s="77"/>
      <c r="D123" s="29">
        <f t="shared" si="6"/>
        <v>259798.4498</v>
      </c>
      <c r="E123" s="9">
        <v>259686.7068734146</v>
      </c>
    </row>
    <row r="124" spans="1:5" x14ac:dyDescent="0.25">
      <c r="A124" s="27">
        <v>87</v>
      </c>
      <c r="B124" s="3">
        <v>46082</v>
      </c>
      <c r="C124" s="76"/>
      <c r="D124" s="29">
        <f t="shared" si="6"/>
        <v>260461.7341</v>
      </c>
      <c r="E124" s="9">
        <v>276180.44623496203</v>
      </c>
    </row>
    <row r="125" spans="1:5" x14ac:dyDescent="0.25">
      <c r="A125" s="27">
        <v>88</v>
      </c>
      <c r="B125" s="5">
        <v>46113</v>
      </c>
      <c r="C125" s="77"/>
      <c r="D125" s="29">
        <f t="shared" si="6"/>
        <v>261125.0184</v>
      </c>
      <c r="E125" s="9">
        <v>251769.62380785003</v>
      </c>
    </row>
    <row r="126" spans="1:5" x14ac:dyDescent="0.25">
      <c r="A126" s="27">
        <v>89</v>
      </c>
      <c r="B126" s="3">
        <v>46143</v>
      </c>
      <c r="C126" s="76"/>
      <c r="D126" s="29">
        <f t="shared" si="6"/>
        <v>261788.3027</v>
      </c>
      <c r="E126" s="9">
        <v>220311.17164802467</v>
      </c>
    </row>
    <row r="127" spans="1:5" x14ac:dyDescent="0.25">
      <c r="A127" s="27">
        <v>90</v>
      </c>
      <c r="B127" s="5">
        <v>46174</v>
      </c>
      <c r="C127" s="77"/>
      <c r="D127" s="29">
        <f t="shared" si="6"/>
        <v>262451.587</v>
      </c>
      <c r="E127" s="9">
        <v>209098.94862174432</v>
      </c>
    </row>
    <row r="128" spans="1:5" x14ac:dyDescent="0.25">
      <c r="A128" s="27">
        <v>91</v>
      </c>
      <c r="B128" s="3">
        <v>46204</v>
      </c>
      <c r="C128" s="76"/>
      <c r="D128" s="29">
        <f t="shared" si="6"/>
        <v>263114.8713</v>
      </c>
      <c r="E128" s="9">
        <v>272942.8139309762</v>
      </c>
    </row>
    <row r="129" spans="1:5" x14ac:dyDescent="0.25">
      <c r="A129" s="27">
        <v>92</v>
      </c>
      <c r="B129" s="5">
        <v>46235</v>
      </c>
      <c r="C129" s="77"/>
      <c r="D129" s="29">
        <f t="shared" si="6"/>
        <v>263778.1556</v>
      </c>
      <c r="E129" s="9">
        <v>253773.8250579258</v>
      </c>
    </row>
    <row r="130" spans="1:5" x14ac:dyDescent="0.25">
      <c r="A130" s="27">
        <v>93</v>
      </c>
      <c r="B130" s="3">
        <v>46266</v>
      </c>
      <c r="C130" s="76"/>
      <c r="D130" s="29">
        <f t="shared" si="6"/>
        <v>264441.4399</v>
      </c>
      <c r="E130" s="9">
        <v>254410.87039137646</v>
      </c>
    </row>
    <row r="131" spans="1:5" x14ac:dyDescent="0.25">
      <c r="A131" s="27">
        <v>94</v>
      </c>
      <c r="B131" s="5">
        <v>46296</v>
      </c>
      <c r="C131" s="77"/>
      <c r="D131" s="29">
        <f t="shared" si="6"/>
        <v>265104.7242</v>
      </c>
      <c r="E131" s="9">
        <v>273000.52011633082</v>
      </c>
    </row>
    <row r="132" spans="1:5" x14ac:dyDescent="0.25">
      <c r="A132" s="27">
        <v>95</v>
      </c>
      <c r="B132" s="3">
        <v>46327</v>
      </c>
      <c r="C132" s="76"/>
      <c r="D132" s="29">
        <f t="shared" si="6"/>
        <v>265768.0085</v>
      </c>
      <c r="E132" s="9">
        <v>310058.5688864988</v>
      </c>
    </row>
    <row r="133" spans="1:5" x14ac:dyDescent="0.25">
      <c r="A133" s="27">
        <v>96</v>
      </c>
      <c r="B133" s="5">
        <v>46357</v>
      </c>
      <c r="C133" s="77"/>
      <c r="D133" s="29">
        <f t="shared" si="6"/>
        <v>266431.2928</v>
      </c>
      <c r="E133" s="9">
        <v>330274.700925729</v>
      </c>
    </row>
    <row r="134" spans="1:5" x14ac:dyDescent="0.25">
      <c r="A134" s="27">
        <v>97</v>
      </c>
      <c r="B134" s="3">
        <v>46388</v>
      </c>
      <c r="C134" s="76"/>
      <c r="D134" s="29">
        <f t="shared" si="6"/>
        <v>267094.57709999999</v>
      </c>
      <c r="E134" s="9">
        <v>336809.39896195452</v>
      </c>
    </row>
    <row r="135" spans="1:5" x14ac:dyDescent="0.25">
      <c r="A135" s="27">
        <v>98</v>
      </c>
      <c r="B135" s="5">
        <v>46419</v>
      </c>
      <c r="C135" s="77"/>
      <c r="D135" s="29">
        <f t="shared" si="6"/>
        <v>267757.86139999999</v>
      </c>
      <c r="E135" s="9">
        <v>268651.6439484703</v>
      </c>
    </row>
    <row r="136" spans="1:5" x14ac:dyDescent="0.25">
      <c r="A136" s="27">
        <v>99</v>
      </c>
      <c r="B136" s="3">
        <v>46447</v>
      </c>
      <c r="C136" s="76"/>
      <c r="D136" s="29">
        <f t="shared" si="6"/>
        <v>268421.14569999999</v>
      </c>
      <c r="E136" s="9">
        <v>285687.43213623046</v>
      </c>
    </row>
    <row r="137" spans="1:5" x14ac:dyDescent="0.25">
      <c r="A137" s="27">
        <v>100</v>
      </c>
      <c r="B137" s="5">
        <v>46478</v>
      </c>
      <c r="C137" s="77"/>
      <c r="D137" s="29">
        <f t="shared" si="6"/>
        <v>269084.43</v>
      </c>
      <c r="E137" s="9">
        <v>260411.52355681188</v>
      </c>
    </row>
    <row r="138" spans="1:5" x14ac:dyDescent="0.25">
      <c r="A138" s="27">
        <v>101</v>
      </c>
      <c r="B138" s="3">
        <v>46508</v>
      </c>
      <c r="C138" s="76"/>
      <c r="D138" s="29">
        <f t="shared" si="6"/>
        <v>269747.71429999999</v>
      </c>
      <c r="E138" s="9">
        <v>227851.70276564316</v>
      </c>
    </row>
    <row r="139" spans="1:5" x14ac:dyDescent="0.25">
      <c r="A139" s="27">
        <v>102</v>
      </c>
      <c r="B139" s="5">
        <v>46539</v>
      </c>
      <c r="C139" s="77"/>
      <c r="D139" s="29">
        <f t="shared" si="6"/>
        <v>270410.99859999999</v>
      </c>
      <c r="E139" s="9">
        <v>216235.36731255351</v>
      </c>
    </row>
    <row r="140" spans="1:5" x14ac:dyDescent="0.25">
      <c r="A140" s="27">
        <v>103</v>
      </c>
      <c r="B140" s="3">
        <v>46569</v>
      </c>
      <c r="C140" s="76"/>
      <c r="D140" s="29">
        <f t="shared" si="6"/>
        <v>271074.28289999999</v>
      </c>
      <c r="E140" s="9">
        <v>282231.76568127226</v>
      </c>
    </row>
    <row r="141" spans="1:5" x14ac:dyDescent="0.25">
      <c r="A141" s="27">
        <v>104</v>
      </c>
      <c r="B141" s="5">
        <v>46600</v>
      </c>
      <c r="C141" s="77"/>
      <c r="D141" s="29">
        <f t="shared" si="6"/>
        <v>271737.56719999999</v>
      </c>
      <c r="E141" s="9">
        <v>262385.98190552695</v>
      </c>
    </row>
    <row r="142" spans="1:5" x14ac:dyDescent="0.25">
      <c r="A142" s="27">
        <v>105</v>
      </c>
      <c r="B142" s="3">
        <v>46631</v>
      </c>
      <c r="C142" s="76"/>
      <c r="D142" s="29">
        <f t="shared" si="6"/>
        <v>272400.85149999999</v>
      </c>
      <c r="E142" s="9">
        <v>263020.29851868568</v>
      </c>
    </row>
    <row r="143" spans="1:5" x14ac:dyDescent="0.25">
      <c r="A143" s="27">
        <v>106</v>
      </c>
      <c r="B143" s="5">
        <v>46661</v>
      </c>
      <c r="C143" s="77"/>
      <c r="D143" s="29">
        <f t="shared" si="6"/>
        <v>273064.13579999999</v>
      </c>
      <c r="E143" s="9">
        <v>282213.05415198929</v>
      </c>
    </row>
    <row r="144" spans="1:5" x14ac:dyDescent="0.25">
      <c r="A144" s="27">
        <v>107</v>
      </c>
      <c r="B144" s="3">
        <v>46692</v>
      </c>
      <c r="C144" s="76"/>
      <c r="D144" s="29">
        <f t="shared" si="6"/>
        <v>273727.42009999999</v>
      </c>
      <c r="E144" s="9">
        <v>320492.30367558287</v>
      </c>
    </row>
    <row r="145" spans="1:5" x14ac:dyDescent="0.25">
      <c r="A145" s="27">
        <v>108</v>
      </c>
      <c r="B145" s="5">
        <v>46722</v>
      </c>
      <c r="C145" s="77"/>
      <c r="D145" s="29">
        <f t="shared" si="6"/>
        <v>274390.70439999999</v>
      </c>
      <c r="E145" s="9">
        <v>341357.64655455935</v>
      </c>
    </row>
    <row r="146" spans="1:5" x14ac:dyDescent="0.25">
      <c r="A146" s="27">
        <v>109</v>
      </c>
      <c r="B146" s="3">
        <v>46753</v>
      </c>
      <c r="C146" s="76"/>
      <c r="D146" s="29">
        <f t="shared" si="6"/>
        <v>275053.98869999999</v>
      </c>
      <c r="E146" s="9">
        <v>348080.11044946144</v>
      </c>
    </row>
    <row r="147" spans="1:5" x14ac:dyDescent="0.25">
      <c r="A147" s="27">
        <v>110</v>
      </c>
      <c r="B147" s="5">
        <v>46784</v>
      </c>
      <c r="C147" s="77"/>
      <c r="D147" s="29">
        <f t="shared" si="6"/>
        <v>275717.27299999999</v>
      </c>
      <c r="E147" s="9">
        <v>277616.58102352603</v>
      </c>
    </row>
    <row r="148" spans="1:5" x14ac:dyDescent="0.25">
      <c r="A148" s="27">
        <v>111</v>
      </c>
      <c r="B148" s="3">
        <v>46813</v>
      </c>
      <c r="C148" s="76"/>
      <c r="D148" s="29">
        <f t="shared" si="6"/>
        <v>276380.55729999999</v>
      </c>
      <c r="E148" s="9">
        <v>295194.41803749889</v>
      </c>
    </row>
    <row r="149" spans="1:5" x14ac:dyDescent="0.25">
      <c r="A149" s="27">
        <v>112</v>
      </c>
      <c r="B149" s="5">
        <v>46844</v>
      </c>
      <c r="C149" s="77"/>
      <c r="D149" s="29">
        <f t="shared" si="6"/>
        <v>277043.84159999999</v>
      </c>
      <c r="E149" s="9">
        <v>269053.42330577376</v>
      </c>
    </row>
    <row r="150" spans="1:5" x14ac:dyDescent="0.25">
      <c r="A150" s="27">
        <v>113</v>
      </c>
      <c r="B150" s="3">
        <v>46874</v>
      </c>
      <c r="C150" s="76"/>
      <c r="D150" s="29">
        <f t="shared" si="6"/>
        <v>277707.12589999998</v>
      </c>
      <c r="E150" s="9">
        <v>235392.23388326165</v>
      </c>
    </row>
    <row r="151" spans="1:5" x14ac:dyDescent="0.25">
      <c r="A151" s="27">
        <v>114</v>
      </c>
      <c r="B151" s="62">
        <v>46905</v>
      </c>
      <c r="C151" s="76"/>
      <c r="D151" s="29">
        <f t="shared" si="6"/>
        <v>278370.41019999998</v>
      </c>
      <c r="E151" s="9">
        <v>223371.78600336274</v>
      </c>
    </row>
    <row r="152" spans="1:5" x14ac:dyDescent="0.25">
      <c r="A152">
        <v>115</v>
      </c>
      <c r="B152" s="63">
        <v>46935</v>
      </c>
      <c r="C152" s="76"/>
      <c r="D152" s="29">
        <f t="shared" si="6"/>
        <v>279033.69449999998</v>
      </c>
      <c r="E152" s="9">
        <v>291520.71743156825</v>
      </c>
    </row>
    <row r="153" spans="1:5" x14ac:dyDescent="0.25">
      <c r="A153">
        <v>116</v>
      </c>
      <c r="B153" s="63">
        <v>46966</v>
      </c>
      <c r="C153" s="76"/>
      <c r="D153" s="29">
        <f t="shared" si="6"/>
        <v>279696.97879999998</v>
      </c>
      <c r="E153" s="9">
        <v>270998.13875312812</v>
      </c>
    </row>
    <row r="154" spans="1:5" x14ac:dyDescent="0.25">
      <c r="A154" s="27">
        <v>117</v>
      </c>
      <c r="B154" s="62">
        <v>46997</v>
      </c>
      <c r="C154" s="76"/>
      <c r="D154" s="29">
        <f t="shared" si="6"/>
        <v>280360.26309999998</v>
      </c>
      <c r="E154" s="9">
        <v>271629.72664599493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2"/>
  <sheetViews>
    <sheetView workbookViewId="0">
      <selection activeCell="W14" sqref="W14"/>
    </sheetView>
  </sheetViews>
  <sheetFormatPr baseColWidth="10" defaultRowHeight="15" x14ac:dyDescent="0.25"/>
  <sheetData>
    <row r="1" spans="1:12" ht="14.45" x14ac:dyDescent="0.3">
      <c r="A1" t="s">
        <v>6</v>
      </c>
      <c r="B1" t="s">
        <v>5</v>
      </c>
      <c r="C1" t="s">
        <v>4</v>
      </c>
      <c r="D1" t="s">
        <v>1</v>
      </c>
      <c r="E1" t="s">
        <v>2</v>
      </c>
      <c r="F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 ht="14.45" x14ac:dyDescent="0.3">
      <c r="A2">
        <v>1</v>
      </c>
      <c r="B2" s="3">
        <v>42370</v>
      </c>
      <c r="C2" s="4">
        <v>248684</v>
      </c>
      <c r="H2" s="1">
        <v>43891</v>
      </c>
      <c r="I2">
        <v>277326</v>
      </c>
      <c r="J2">
        <v>271176</v>
      </c>
      <c r="K2">
        <v>283477</v>
      </c>
      <c r="L2">
        <v>3138</v>
      </c>
    </row>
    <row r="3" spans="1:12" ht="14.45" x14ac:dyDescent="0.3">
      <c r="A3">
        <v>2</v>
      </c>
      <c r="B3" s="5">
        <v>42401</v>
      </c>
      <c r="C3" s="6">
        <v>211731</v>
      </c>
      <c r="H3" s="1">
        <v>43922</v>
      </c>
      <c r="I3">
        <v>256382</v>
      </c>
      <c r="J3">
        <v>247841</v>
      </c>
      <c r="K3">
        <v>264922</v>
      </c>
      <c r="L3">
        <v>4357</v>
      </c>
    </row>
    <row r="4" spans="1:12" ht="14.45" x14ac:dyDescent="0.3">
      <c r="A4">
        <v>3</v>
      </c>
      <c r="B4" s="3">
        <v>42430</v>
      </c>
      <c r="C4" s="4">
        <v>210862</v>
      </c>
      <c r="H4" s="1">
        <v>43952</v>
      </c>
      <c r="I4">
        <v>225461</v>
      </c>
      <c r="J4">
        <v>214998</v>
      </c>
      <c r="K4">
        <v>235924</v>
      </c>
      <c r="L4">
        <v>5338</v>
      </c>
    </row>
    <row r="5" spans="1:12" ht="14.45" x14ac:dyDescent="0.3">
      <c r="A5">
        <v>4</v>
      </c>
      <c r="B5" s="5">
        <v>42461</v>
      </c>
      <c r="C5" s="6">
        <v>182419</v>
      </c>
      <c r="H5" s="1">
        <v>43983</v>
      </c>
      <c r="I5">
        <v>214070</v>
      </c>
      <c r="J5">
        <v>202033</v>
      </c>
      <c r="K5">
        <v>226108</v>
      </c>
      <c r="L5">
        <v>6141</v>
      </c>
    </row>
    <row r="6" spans="1:12" ht="14.45" x14ac:dyDescent="0.3">
      <c r="A6">
        <v>5</v>
      </c>
      <c r="B6" s="3">
        <v>42491</v>
      </c>
      <c r="C6" s="4">
        <v>176403</v>
      </c>
      <c r="H6" s="1">
        <v>44013</v>
      </c>
      <c r="I6">
        <v>259916</v>
      </c>
      <c r="J6">
        <v>246455</v>
      </c>
      <c r="K6">
        <v>273376</v>
      </c>
      <c r="L6">
        <v>6868</v>
      </c>
    </row>
    <row r="7" spans="1:12" ht="14.45" x14ac:dyDescent="0.3">
      <c r="A7">
        <v>6</v>
      </c>
      <c r="B7" s="5">
        <v>42522</v>
      </c>
      <c r="C7" s="6">
        <v>160586</v>
      </c>
      <c r="H7" s="1">
        <v>44044</v>
      </c>
      <c r="I7">
        <v>233006</v>
      </c>
      <c r="J7">
        <v>218282</v>
      </c>
      <c r="K7">
        <v>247730</v>
      </c>
      <c r="L7">
        <v>7512</v>
      </c>
    </row>
    <row r="8" spans="1:12" ht="14.45" x14ac:dyDescent="0.3">
      <c r="A8">
        <v>7</v>
      </c>
      <c r="B8" s="3">
        <v>42552</v>
      </c>
      <c r="C8" s="4">
        <v>205385</v>
      </c>
      <c r="H8" s="1">
        <v>44075</v>
      </c>
      <c r="I8">
        <v>241675</v>
      </c>
      <c r="J8">
        <v>225771</v>
      </c>
      <c r="K8">
        <v>257579</v>
      </c>
      <c r="L8">
        <v>8114</v>
      </c>
    </row>
    <row r="9" spans="1:12" ht="14.45" x14ac:dyDescent="0.3">
      <c r="A9">
        <v>8</v>
      </c>
      <c r="B9" s="5">
        <v>42583</v>
      </c>
      <c r="C9" s="6">
        <v>188354</v>
      </c>
      <c r="H9" s="1">
        <v>44105</v>
      </c>
      <c r="I9">
        <v>241933</v>
      </c>
      <c r="J9">
        <v>224944</v>
      </c>
      <c r="K9">
        <v>258923</v>
      </c>
      <c r="L9">
        <v>8668</v>
      </c>
    </row>
    <row r="10" spans="1:12" ht="14.45" x14ac:dyDescent="0.3">
      <c r="A10">
        <v>9</v>
      </c>
      <c r="B10" s="3">
        <v>42614</v>
      </c>
      <c r="C10" s="4">
        <v>187990</v>
      </c>
      <c r="H10" s="1">
        <v>44136</v>
      </c>
      <c r="I10" s="2">
        <v>263376</v>
      </c>
      <c r="J10" s="2">
        <v>245356</v>
      </c>
      <c r="K10">
        <v>281396</v>
      </c>
      <c r="L10">
        <v>9194</v>
      </c>
    </row>
    <row r="11" spans="1:12" ht="14.45" x14ac:dyDescent="0.3">
      <c r="A11">
        <v>10</v>
      </c>
      <c r="B11" s="5">
        <v>42644</v>
      </c>
      <c r="C11" s="6">
        <v>204246</v>
      </c>
      <c r="H11" s="1">
        <v>44166</v>
      </c>
      <c r="I11" s="2">
        <v>322612</v>
      </c>
      <c r="J11" s="2">
        <v>303625</v>
      </c>
      <c r="K11">
        <v>341599</v>
      </c>
      <c r="L11">
        <v>9687</v>
      </c>
    </row>
    <row r="12" spans="1:12" ht="14.45" x14ac:dyDescent="0.3">
      <c r="A12">
        <v>11</v>
      </c>
      <c r="B12" s="3">
        <v>42675</v>
      </c>
      <c r="C12" s="4">
        <v>230713</v>
      </c>
      <c r="H12" s="1">
        <v>44197</v>
      </c>
      <c r="I12" s="2">
        <v>324559</v>
      </c>
      <c r="J12" s="2">
        <v>304647</v>
      </c>
      <c r="K12">
        <v>344471</v>
      </c>
      <c r="L12">
        <v>10159</v>
      </c>
    </row>
    <row r="13" spans="1:12" ht="14.45" x14ac:dyDescent="0.3">
      <c r="A13">
        <v>12</v>
      </c>
      <c r="B13" s="5">
        <v>42705</v>
      </c>
      <c r="C13" s="6">
        <v>242419</v>
      </c>
      <c r="H13" s="1">
        <v>44228</v>
      </c>
      <c r="I13" s="2">
        <v>271205</v>
      </c>
      <c r="J13" s="2">
        <v>250412</v>
      </c>
      <c r="K13">
        <v>291997</v>
      </c>
      <c r="L13">
        <v>10608</v>
      </c>
    </row>
    <row r="14" spans="1:12" ht="14.45" x14ac:dyDescent="0.3">
      <c r="A14">
        <v>13</v>
      </c>
      <c r="B14" s="3">
        <v>42736</v>
      </c>
      <c r="C14" s="4">
        <v>246675</v>
      </c>
      <c r="H14" s="1">
        <v>44256</v>
      </c>
      <c r="I14" s="2">
        <v>293438</v>
      </c>
      <c r="J14" s="2">
        <v>269357</v>
      </c>
      <c r="K14">
        <v>317519</v>
      </c>
      <c r="L14">
        <v>12286</v>
      </c>
    </row>
    <row r="15" spans="1:12" ht="14.45" x14ac:dyDescent="0.3">
      <c r="A15">
        <v>14</v>
      </c>
      <c r="B15" s="5">
        <v>42767</v>
      </c>
      <c r="C15" s="6">
        <v>208332</v>
      </c>
      <c r="H15" s="1">
        <v>44287</v>
      </c>
      <c r="I15" s="2">
        <v>272563</v>
      </c>
      <c r="J15" s="2">
        <v>245696</v>
      </c>
      <c r="K15">
        <v>299430</v>
      </c>
      <c r="L15">
        <v>13708</v>
      </c>
    </row>
    <row r="16" spans="1:12" ht="14.45" x14ac:dyDescent="0.3">
      <c r="A16">
        <v>15</v>
      </c>
      <c r="B16" s="3">
        <v>42795</v>
      </c>
      <c r="C16" s="4">
        <v>215957</v>
      </c>
      <c r="H16" s="1">
        <v>44317</v>
      </c>
      <c r="I16" s="2">
        <v>241588</v>
      </c>
      <c r="J16" s="2">
        <v>212147</v>
      </c>
      <c r="K16">
        <v>271029</v>
      </c>
      <c r="L16">
        <v>15021</v>
      </c>
    </row>
    <row r="17" spans="1:12" ht="14.45" x14ac:dyDescent="0.3">
      <c r="A17">
        <v>16</v>
      </c>
      <c r="B17" s="5">
        <v>42826</v>
      </c>
      <c r="C17" s="6">
        <v>200426</v>
      </c>
      <c r="H17" s="1">
        <v>44348</v>
      </c>
      <c r="I17" s="2">
        <v>230240</v>
      </c>
      <c r="J17" s="2">
        <v>198469</v>
      </c>
      <c r="K17">
        <v>262011</v>
      </c>
      <c r="L17">
        <v>16209</v>
      </c>
    </row>
    <row r="18" spans="1:12" ht="14.45" x14ac:dyDescent="0.3">
      <c r="A18">
        <v>17</v>
      </c>
      <c r="B18" s="3">
        <v>42856</v>
      </c>
      <c r="C18" s="4">
        <v>179443</v>
      </c>
      <c r="H18" s="1">
        <v>44378</v>
      </c>
      <c r="I18" s="2">
        <v>276051</v>
      </c>
      <c r="J18" s="2">
        <v>242084</v>
      </c>
      <c r="K18">
        <v>310019</v>
      </c>
      <c r="L18">
        <v>17330</v>
      </c>
    </row>
    <row r="19" spans="1:12" ht="14.45" x14ac:dyDescent="0.3">
      <c r="A19">
        <v>18</v>
      </c>
      <c r="B19" s="5">
        <v>42887</v>
      </c>
      <c r="C19" s="6">
        <v>167766</v>
      </c>
      <c r="H19" s="1">
        <v>44409</v>
      </c>
      <c r="I19" s="2">
        <v>249168</v>
      </c>
      <c r="J19" s="2">
        <v>213157</v>
      </c>
      <c r="K19">
        <v>285179</v>
      </c>
      <c r="L19">
        <v>18373</v>
      </c>
    </row>
    <row r="20" spans="1:12" ht="14.45" x14ac:dyDescent="0.3">
      <c r="A20">
        <v>19</v>
      </c>
      <c r="B20" s="3">
        <v>42917</v>
      </c>
      <c r="C20" s="4">
        <v>211456</v>
      </c>
      <c r="H20" s="1">
        <v>44440</v>
      </c>
      <c r="I20" s="2">
        <v>257817</v>
      </c>
      <c r="J20" s="2">
        <v>219857</v>
      </c>
      <c r="K20">
        <v>295776</v>
      </c>
      <c r="L20">
        <v>19367</v>
      </c>
    </row>
    <row r="21" spans="1:12" ht="14.45" x14ac:dyDescent="0.3">
      <c r="A21">
        <v>20</v>
      </c>
      <c r="B21" s="5">
        <v>42948</v>
      </c>
      <c r="C21" s="6">
        <v>193354</v>
      </c>
      <c r="H21" s="1">
        <v>44470</v>
      </c>
      <c r="I21" s="2">
        <v>258091</v>
      </c>
      <c r="J21" s="2">
        <v>218290</v>
      </c>
      <c r="K21">
        <v>297893</v>
      </c>
      <c r="L21">
        <v>20307</v>
      </c>
    </row>
    <row r="22" spans="1:12" ht="14.45" x14ac:dyDescent="0.3">
      <c r="A22">
        <v>21</v>
      </c>
      <c r="B22" s="3">
        <v>42979</v>
      </c>
      <c r="C22" s="4">
        <v>199160</v>
      </c>
      <c r="H22" s="1">
        <v>44501</v>
      </c>
      <c r="I22" s="2">
        <v>279521</v>
      </c>
      <c r="J22" s="2">
        <v>237951</v>
      </c>
      <c r="K22">
        <v>321091</v>
      </c>
      <c r="L22">
        <v>21209</v>
      </c>
    </row>
    <row r="23" spans="1:12" ht="14.45" x14ac:dyDescent="0.3">
      <c r="A23">
        <v>22</v>
      </c>
      <c r="B23" s="5">
        <v>43009</v>
      </c>
      <c r="C23" s="6">
        <v>224240</v>
      </c>
      <c r="H23" s="1">
        <v>44531</v>
      </c>
      <c r="I23" s="2">
        <v>338767</v>
      </c>
      <c r="J23" s="2">
        <v>295507</v>
      </c>
      <c r="K23">
        <v>382028</v>
      </c>
      <c r="L23">
        <v>22072</v>
      </c>
    </row>
    <row r="24" spans="1:12" ht="14.45" x14ac:dyDescent="0.3">
      <c r="A24">
        <v>23</v>
      </c>
      <c r="B24" s="3">
        <v>43040</v>
      </c>
      <c r="C24" s="4">
        <v>243719</v>
      </c>
      <c r="H24" s="1">
        <v>44562</v>
      </c>
      <c r="I24" s="2">
        <v>340706</v>
      </c>
      <c r="J24" s="2">
        <v>295814</v>
      </c>
      <c r="K24">
        <v>385598</v>
      </c>
      <c r="L24">
        <v>22904</v>
      </c>
    </row>
    <row r="25" spans="1:12" ht="14.45" x14ac:dyDescent="0.3">
      <c r="A25">
        <v>24</v>
      </c>
      <c r="B25" s="5">
        <v>43070</v>
      </c>
      <c r="C25" s="6">
        <v>255410</v>
      </c>
      <c r="H25" s="1">
        <v>44593</v>
      </c>
      <c r="I25" s="2">
        <v>287358</v>
      </c>
      <c r="J25" s="2">
        <v>240896</v>
      </c>
      <c r="K25">
        <v>333821</v>
      </c>
      <c r="L25">
        <v>23705</v>
      </c>
    </row>
    <row r="26" spans="1:12" ht="14.45" x14ac:dyDescent="0.3">
      <c r="A26">
        <v>25</v>
      </c>
      <c r="B26" s="3">
        <v>43101</v>
      </c>
      <c r="C26" s="4">
        <v>275610</v>
      </c>
      <c r="H26" s="1">
        <v>44621</v>
      </c>
      <c r="I26" s="2">
        <v>309587</v>
      </c>
      <c r="J26" s="2">
        <v>259709</v>
      </c>
      <c r="K26">
        <v>359465</v>
      </c>
      <c r="L26">
        <v>25448</v>
      </c>
    </row>
    <row r="27" spans="1:12" ht="14.45" x14ac:dyDescent="0.3">
      <c r="A27">
        <v>26</v>
      </c>
      <c r="B27" s="5">
        <v>43132</v>
      </c>
      <c r="C27" s="6">
        <v>214691</v>
      </c>
      <c r="H27" s="1">
        <v>44652</v>
      </c>
      <c r="I27" s="2">
        <v>288715</v>
      </c>
      <c r="J27" s="2">
        <v>235720</v>
      </c>
      <c r="K27">
        <v>341710</v>
      </c>
      <c r="L27">
        <v>27038</v>
      </c>
    </row>
    <row r="28" spans="1:12" ht="14.45" x14ac:dyDescent="0.3">
      <c r="A28">
        <v>27</v>
      </c>
      <c r="B28" s="3">
        <v>43160</v>
      </c>
      <c r="C28" s="4">
        <v>220918</v>
      </c>
      <c r="H28" s="1">
        <v>44682</v>
      </c>
      <c r="I28" s="2">
        <v>257737</v>
      </c>
      <c r="J28" s="2">
        <v>201759</v>
      </c>
      <c r="K28">
        <v>313715</v>
      </c>
      <c r="L28">
        <v>28560</v>
      </c>
    </row>
    <row r="29" spans="1:12" ht="14.45" x14ac:dyDescent="0.3">
      <c r="A29">
        <v>28</v>
      </c>
      <c r="B29" s="5">
        <v>43191</v>
      </c>
      <c r="C29" s="6">
        <v>202846</v>
      </c>
      <c r="H29" s="1">
        <v>44713</v>
      </c>
      <c r="I29" s="2">
        <v>246392</v>
      </c>
      <c r="J29" s="2">
        <v>187611</v>
      </c>
      <c r="K29">
        <v>305172</v>
      </c>
      <c r="L29">
        <v>29990</v>
      </c>
    </row>
    <row r="30" spans="1:12" ht="14.45" x14ac:dyDescent="0.3">
      <c r="A30">
        <v>29</v>
      </c>
      <c r="B30" s="3">
        <v>43221</v>
      </c>
      <c r="C30" s="4">
        <v>184649</v>
      </c>
      <c r="H30" s="1">
        <v>44743</v>
      </c>
      <c r="I30" s="2">
        <v>292201</v>
      </c>
      <c r="J30" s="2">
        <v>230723</v>
      </c>
      <c r="K30">
        <v>353679</v>
      </c>
      <c r="L30">
        <v>31366</v>
      </c>
    </row>
    <row r="31" spans="1:12" ht="14.45" x14ac:dyDescent="0.3">
      <c r="A31">
        <v>30</v>
      </c>
      <c r="B31" s="5">
        <v>43252</v>
      </c>
      <c r="C31" s="6">
        <v>167422</v>
      </c>
      <c r="H31" s="1">
        <v>44774</v>
      </c>
      <c r="I31" s="2">
        <v>265320</v>
      </c>
      <c r="J31" s="2">
        <v>201275</v>
      </c>
      <c r="K31">
        <v>329365</v>
      </c>
      <c r="L31">
        <v>32676</v>
      </c>
    </row>
    <row r="32" spans="1:12" ht="14.45" x14ac:dyDescent="0.3">
      <c r="A32">
        <v>31</v>
      </c>
      <c r="B32" s="3">
        <v>43282</v>
      </c>
      <c r="C32" s="4">
        <v>215459</v>
      </c>
      <c r="H32" s="1">
        <v>44805</v>
      </c>
      <c r="I32" s="2">
        <v>273967</v>
      </c>
      <c r="J32" s="2">
        <v>207441</v>
      </c>
      <c r="K32">
        <v>340493</v>
      </c>
      <c r="L32">
        <v>33942</v>
      </c>
    </row>
    <row r="33" spans="1:12" ht="14.45" x14ac:dyDescent="0.3">
      <c r="A33">
        <v>32</v>
      </c>
      <c r="B33" s="5">
        <v>43313</v>
      </c>
      <c r="C33" s="6">
        <v>203628</v>
      </c>
      <c r="H33" s="1">
        <v>44835</v>
      </c>
      <c r="I33" s="2">
        <v>274242</v>
      </c>
      <c r="J33" s="2">
        <v>205335</v>
      </c>
      <c r="K33">
        <v>343150</v>
      </c>
      <c r="L33">
        <v>35157</v>
      </c>
    </row>
    <row r="34" spans="1:12" ht="14.45" x14ac:dyDescent="0.3">
      <c r="A34">
        <v>33</v>
      </c>
      <c r="B34" s="3">
        <v>43344</v>
      </c>
      <c r="C34" s="4">
        <v>216132</v>
      </c>
      <c r="H34" s="1">
        <v>44866</v>
      </c>
      <c r="I34" s="2">
        <v>295671</v>
      </c>
      <c r="J34" s="2">
        <v>224454</v>
      </c>
      <c r="K34">
        <v>366888</v>
      </c>
      <c r="L34">
        <v>36335</v>
      </c>
    </row>
    <row r="35" spans="1:12" ht="14.45" x14ac:dyDescent="0.3">
      <c r="A35">
        <v>34</v>
      </c>
      <c r="B35" s="5">
        <v>43374</v>
      </c>
      <c r="C35" s="6">
        <v>227543</v>
      </c>
      <c r="H35" s="1">
        <v>44896</v>
      </c>
      <c r="I35" s="2">
        <v>354918</v>
      </c>
      <c r="J35" s="2">
        <v>281470</v>
      </c>
      <c r="K35">
        <v>428366</v>
      </c>
      <c r="L35">
        <v>37474</v>
      </c>
    </row>
    <row r="36" spans="1:12" ht="14.45" x14ac:dyDescent="0.3">
      <c r="A36">
        <v>35</v>
      </c>
      <c r="B36" s="3">
        <v>43405</v>
      </c>
      <c r="C36" s="4">
        <v>261261</v>
      </c>
      <c r="H36" s="1">
        <v>44927</v>
      </c>
      <c r="I36" s="2">
        <v>356857</v>
      </c>
      <c r="J36" s="2">
        <v>281239</v>
      </c>
      <c r="K36">
        <v>432475</v>
      </c>
      <c r="L36">
        <v>38581</v>
      </c>
    </row>
    <row r="37" spans="1:12" ht="14.45" x14ac:dyDescent="0.3">
      <c r="A37">
        <v>36</v>
      </c>
      <c r="B37" s="5">
        <v>43435</v>
      </c>
      <c r="C37" s="6">
        <v>293385</v>
      </c>
      <c r="H37" s="1">
        <v>44958</v>
      </c>
      <c r="I37" s="2">
        <v>303509</v>
      </c>
      <c r="J37" s="2">
        <v>225785</v>
      </c>
      <c r="K37">
        <v>381233</v>
      </c>
      <c r="L37">
        <v>39655</v>
      </c>
    </row>
    <row r="38" spans="1:12" ht="14.45" x14ac:dyDescent="0.3">
      <c r="A38">
        <v>37</v>
      </c>
      <c r="B38" s="3">
        <v>43466</v>
      </c>
      <c r="C38" s="4">
        <v>321304</v>
      </c>
      <c r="H38" s="1">
        <v>44986</v>
      </c>
      <c r="I38" s="2">
        <v>325737</v>
      </c>
      <c r="J38" s="2">
        <v>244353</v>
      </c>
      <c r="K38">
        <v>407121</v>
      </c>
      <c r="L38">
        <v>41523</v>
      </c>
    </row>
    <row r="39" spans="1:12" ht="14.45" x14ac:dyDescent="0.3">
      <c r="A39">
        <v>38</v>
      </c>
      <c r="B39" s="5">
        <v>43497</v>
      </c>
      <c r="C39" s="6">
        <v>237633</v>
      </c>
      <c r="H39" s="1">
        <v>45017</v>
      </c>
      <c r="I39" s="2">
        <v>304866</v>
      </c>
      <c r="J39" s="2">
        <v>220045</v>
      </c>
      <c r="K39">
        <v>389686</v>
      </c>
      <c r="L39">
        <v>43276</v>
      </c>
    </row>
    <row r="40" spans="1:12" ht="14.45" x14ac:dyDescent="0.3">
      <c r="A40">
        <v>39</v>
      </c>
      <c r="B40" s="3">
        <v>43525</v>
      </c>
      <c r="C40" s="4">
        <v>261862</v>
      </c>
      <c r="H40" s="1">
        <v>45047</v>
      </c>
      <c r="I40" s="2">
        <v>273888</v>
      </c>
      <c r="J40" s="2">
        <v>185731</v>
      </c>
      <c r="K40">
        <v>362044</v>
      </c>
      <c r="L40">
        <v>44978</v>
      </c>
    </row>
    <row r="41" spans="1:12" x14ac:dyDescent="0.25">
      <c r="A41">
        <v>40</v>
      </c>
      <c r="B41" s="5">
        <v>43556</v>
      </c>
      <c r="C41" s="6">
        <v>239694</v>
      </c>
      <c r="H41" s="1">
        <v>45078</v>
      </c>
      <c r="I41" s="2">
        <v>262542</v>
      </c>
      <c r="J41" s="2">
        <v>171196</v>
      </c>
      <c r="K41">
        <v>353888</v>
      </c>
      <c r="L41">
        <v>46605</v>
      </c>
    </row>
    <row r="42" spans="1:12" x14ac:dyDescent="0.25">
      <c r="A42">
        <v>41</v>
      </c>
      <c r="B42" s="3">
        <v>43586</v>
      </c>
      <c r="C42" s="4">
        <v>209733</v>
      </c>
      <c r="H42" s="1">
        <v>45108</v>
      </c>
      <c r="I42" s="2">
        <v>308352</v>
      </c>
      <c r="J42" s="2">
        <v>213905</v>
      </c>
      <c r="K42">
        <v>402799</v>
      </c>
      <c r="L42">
        <v>48187</v>
      </c>
    </row>
    <row r="43" spans="1:12" x14ac:dyDescent="0.25">
      <c r="A43">
        <v>42</v>
      </c>
      <c r="B43" s="5">
        <v>43617</v>
      </c>
      <c r="C43" s="6">
        <v>197587</v>
      </c>
      <c r="H43" s="1">
        <v>45139</v>
      </c>
      <c r="I43" s="2">
        <v>281470</v>
      </c>
      <c r="J43" s="2">
        <v>184036</v>
      </c>
      <c r="K43">
        <v>378904</v>
      </c>
      <c r="L43">
        <v>49711</v>
      </c>
    </row>
    <row r="44" spans="1:12" x14ac:dyDescent="0.25">
      <c r="A44">
        <v>43</v>
      </c>
      <c r="B44" s="3">
        <v>43647</v>
      </c>
      <c r="C44" s="4">
        <v>244027</v>
      </c>
      <c r="H44" s="1">
        <v>45170</v>
      </c>
      <c r="I44" s="2">
        <v>290117</v>
      </c>
      <c r="J44" s="2">
        <v>189773</v>
      </c>
      <c r="K44">
        <v>390462</v>
      </c>
      <c r="L44">
        <v>51196</v>
      </c>
    </row>
    <row r="45" spans="1:12" x14ac:dyDescent="0.25">
      <c r="A45">
        <v>44</v>
      </c>
      <c r="B45" s="5">
        <v>43678</v>
      </c>
      <c r="C45" s="6">
        <v>216649</v>
      </c>
      <c r="H45" s="1">
        <v>45200</v>
      </c>
      <c r="I45" s="2">
        <v>290393</v>
      </c>
      <c r="J45" s="2">
        <v>187230</v>
      </c>
      <c r="K45">
        <v>393556</v>
      </c>
      <c r="L45">
        <v>52634</v>
      </c>
    </row>
    <row r="46" spans="1:12" x14ac:dyDescent="0.25">
      <c r="A46">
        <v>45</v>
      </c>
      <c r="B46" s="3">
        <v>43709</v>
      </c>
      <c r="C46" s="4">
        <v>225687</v>
      </c>
      <c r="H46" s="1">
        <v>45231</v>
      </c>
      <c r="I46" s="2">
        <v>311822</v>
      </c>
      <c r="J46" s="2">
        <v>205908</v>
      </c>
      <c r="K46">
        <v>417736</v>
      </c>
      <c r="L46">
        <v>54038</v>
      </c>
    </row>
    <row r="47" spans="1:12" x14ac:dyDescent="0.25">
      <c r="A47">
        <v>46</v>
      </c>
      <c r="B47" s="5">
        <v>43739</v>
      </c>
      <c r="C47" s="6">
        <v>225655</v>
      </c>
      <c r="H47" s="1">
        <v>45261</v>
      </c>
      <c r="I47" s="2">
        <v>371069</v>
      </c>
      <c r="J47" s="2">
        <v>262479</v>
      </c>
      <c r="K47">
        <v>479659</v>
      </c>
      <c r="L47">
        <v>55403</v>
      </c>
    </row>
    <row r="48" spans="1:12" x14ac:dyDescent="0.25">
      <c r="A48">
        <v>47</v>
      </c>
      <c r="B48" s="3">
        <v>43770</v>
      </c>
      <c r="C48" s="4">
        <v>247326</v>
      </c>
      <c r="H48" s="1">
        <v>45292</v>
      </c>
      <c r="I48" s="2">
        <v>373007</v>
      </c>
      <c r="J48" s="2">
        <v>261802</v>
      </c>
      <c r="K48">
        <v>484213</v>
      </c>
      <c r="L48">
        <v>56738</v>
      </c>
    </row>
    <row r="49" spans="1:12" x14ac:dyDescent="0.25">
      <c r="A49">
        <v>48</v>
      </c>
      <c r="B49" s="5">
        <v>43800</v>
      </c>
      <c r="C49" s="6">
        <v>306382</v>
      </c>
      <c r="H49" s="1">
        <v>45323</v>
      </c>
      <c r="I49" s="2">
        <v>319660</v>
      </c>
      <c r="J49" s="2">
        <v>205902</v>
      </c>
      <c r="K49">
        <v>433418</v>
      </c>
      <c r="L49">
        <v>58040</v>
      </c>
    </row>
    <row r="50" spans="1:12" x14ac:dyDescent="0.25">
      <c r="A50">
        <v>49</v>
      </c>
      <c r="B50" s="3">
        <v>43831</v>
      </c>
      <c r="C50" s="4">
        <v>308471</v>
      </c>
      <c r="H50" s="1">
        <v>45352</v>
      </c>
      <c r="I50" s="2">
        <v>341888</v>
      </c>
      <c r="J50" s="2">
        <v>224209</v>
      </c>
      <c r="K50">
        <v>459567</v>
      </c>
      <c r="L50">
        <v>60040</v>
      </c>
    </row>
    <row r="51" spans="1:12" x14ac:dyDescent="0.25">
      <c r="A51">
        <v>50</v>
      </c>
      <c r="B51" s="5">
        <v>43862</v>
      </c>
      <c r="C51" s="6">
        <v>255005</v>
      </c>
      <c r="H51" s="1">
        <v>45383</v>
      </c>
      <c r="I51" s="2">
        <v>321017</v>
      </c>
      <c r="J51" s="2">
        <v>199601</v>
      </c>
      <c r="K51">
        <v>442432</v>
      </c>
      <c r="L51">
        <v>61947</v>
      </c>
    </row>
    <row r="52" spans="1:12" x14ac:dyDescent="0.25">
      <c r="A52">
        <v>51</v>
      </c>
      <c r="B52" s="1">
        <f t="shared" ref="B52:B83" si="0">H2</f>
        <v>43891</v>
      </c>
      <c r="C52">
        <f t="shared" ref="C52:C83" si="1">I2</f>
        <v>277326</v>
      </c>
      <c r="D52">
        <f t="shared" ref="D52:D83" si="2">J2</f>
        <v>271176</v>
      </c>
      <c r="E52">
        <f t="shared" ref="E52:E83" si="3">K2</f>
        <v>283477</v>
      </c>
      <c r="F52">
        <f t="shared" ref="F52:F83" si="4">L2</f>
        <v>3138</v>
      </c>
      <c r="H52" s="1">
        <v>45413</v>
      </c>
      <c r="I52" s="2">
        <v>290038</v>
      </c>
      <c r="J52" s="2">
        <v>164967</v>
      </c>
      <c r="K52">
        <v>415109</v>
      </c>
      <c r="L52">
        <v>63812</v>
      </c>
    </row>
    <row r="53" spans="1:12" x14ac:dyDescent="0.25">
      <c r="A53">
        <v>52</v>
      </c>
      <c r="B53" s="1">
        <f t="shared" si="0"/>
        <v>43922</v>
      </c>
      <c r="C53">
        <f t="shared" si="1"/>
        <v>256382</v>
      </c>
      <c r="D53">
        <f t="shared" si="2"/>
        <v>247841</v>
      </c>
      <c r="E53">
        <f t="shared" si="3"/>
        <v>264922</v>
      </c>
      <c r="F53">
        <f t="shared" si="4"/>
        <v>4357</v>
      </c>
      <c r="H53" s="1">
        <v>45444</v>
      </c>
      <c r="I53" s="2">
        <v>278693</v>
      </c>
      <c r="J53" s="2">
        <v>150094</v>
      </c>
      <c r="K53">
        <v>407292</v>
      </c>
      <c r="L53">
        <v>65612</v>
      </c>
    </row>
    <row r="54" spans="1:12" x14ac:dyDescent="0.25">
      <c r="A54">
        <v>53</v>
      </c>
      <c r="B54" s="1">
        <f t="shared" si="0"/>
        <v>43952</v>
      </c>
      <c r="C54">
        <f t="shared" si="1"/>
        <v>225461</v>
      </c>
      <c r="D54">
        <f t="shared" si="2"/>
        <v>214998</v>
      </c>
      <c r="E54">
        <f t="shared" si="3"/>
        <v>235924</v>
      </c>
      <c r="F54">
        <f t="shared" si="4"/>
        <v>5338</v>
      </c>
      <c r="H54" s="1">
        <v>45474</v>
      </c>
      <c r="I54" s="2">
        <v>324503</v>
      </c>
      <c r="J54" s="2">
        <v>192451</v>
      </c>
      <c r="K54">
        <v>456554</v>
      </c>
      <c r="L54">
        <v>67373</v>
      </c>
    </row>
    <row r="55" spans="1:12" x14ac:dyDescent="0.25">
      <c r="A55">
        <v>54</v>
      </c>
      <c r="B55" s="1">
        <f t="shared" si="0"/>
        <v>43983</v>
      </c>
      <c r="C55">
        <f t="shared" si="1"/>
        <v>214070</v>
      </c>
      <c r="D55">
        <f t="shared" si="2"/>
        <v>202033</v>
      </c>
      <c r="E55">
        <f t="shared" si="3"/>
        <v>226108</v>
      </c>
      <c r="F55">
        <f t="shared" si="4"/>
        <v>6141</v>
      </c>
      <c r="H55" s="1">
        <v>45505</v>
      </c>
      <c r="I55" s="2">
        <v>297621</v>
      </c>
      <c r="J55" s="2">
        <v>162220</v>
      </c>
      <c r="K55">
        <v>433022</v>
      </c>
      <c r="L55">
        <v>69082</v>
      </c>
    </row>
    <row r="56" spans="1:12" x14ac:dyDescent="0.25">
      <c r="A56">
        <v>55</v>
      </c>
      <c r="B56" s="1">
        <f t="shared" si="0"/>
        <v>44013</v>
      </c>
      <c r="C56">
        <f t="shared" si="1"/>
        <v>259916</v>
      </c>
      <c r="D56">
        <f t="shared" si="2"/>
        <v>246455</v>
      </c>
      <c r="E56">
        <f t="shared" si="3"/>
        <v>273376</v>
      </c>
      <c r="F56">
        <f t="shared" si="4"/>
        <v>6868</v>
      </c>
      <c r="H56" s="1">
        <v>45536</v>
      </c>
      <c r="I56" s="2">
        <v>306268</v>
      </c>
      <c r="J56" s="2">
        <v>167587</v>
      </c>
      <c r="K56">
        <v>444949</v>
      </c>
      <c r="L56">
        <v>70756</v>
      </c>
    </row>
    <row r="57" spans="1:12" x14ac:dyDescent="0.25">
      <c r="A57">
        <v>56</v>
      </c>
      <c r="B57" s="1">
        <f t="shared" si="0"/>
        <v>44044</v>
      </c>
      <c r="C57">
        <f t="shared" si="1"/>
        <v>233006</v>
      </c>
      <c r="D57">
        <f t="shared" si="2"/>
        <v>218282</v>
      </c>
      <c r="E57">
        <f t="shared" si="3"/>
        <v>247730</v>
      </c>
      <c r="F57">
        <f t="shared" si="4"/>
        <v>7512</v>
      </c>
      <c r="H57" s="1">
        <v>45566</v>
      </c>
      <c r="I57" s="2">
        <v>306544</v>
      </c>
      <c r="J57" s="2">
        <v>164667</v>
      </c>
      <c r="K57">
        <v>448421</v>
      </c>
      <c r="L57">
        <v>72386</v>
      </c>
    </row>
    <row r="58" spans="1:12" x14ac:dyDescent="0.25">
      <c r="A58">
        <v>57</v>
      </c>
      <c r="B58" s="1">
        <f t="shared" si="0"/>
        <v>44075</v>
      </c>
      <c r="C58">
        <f t="shared" si="1"/>
        <v>241675</v>
      </c>
      <c r="D58">
        <f t="shared" si="2"/>
        <v>225771</v>
      </c>
      <c r="E58">
        <f t="shared" si="3"/>
        <v>257579</v>
      </c>
      <c r="F58">
        <f t="shared" si="4"/>
        <v>8114</v>
      </c>
      <c r="H58" s="1">
        <v>45597</v>
      </c>
      <c r="I58" s="2">
        <v>327973</v>
      </c>
      <c r="J58" s="2">
        <v>182964</v>
      </c>
      <c r="K58">
        <v>472981</v>
      </c>
      <c r="L58">
        <v>73984</v>
      </c>
    </row>
    <row r="59" spans="1:12" x14ac:dyDescent="0.25">
      <c r="A59">
        <v>58</v>
      </c>
      <c r="B59" s="1">
        <f t="shared" si="0"/>
        <v>44105</v>
      </c>
      <c r="C59">
        <f t="shared" si="1"/>
        <v>241933</v>
      </c>
      <c r="D59">
        <f t="shared" si="2"/>
        <v>224944</v>
      </c>
      <c r="E59">
        <f t="shared" si="3"/>
        <v>258923</v>
      </c>
      <c r="F59">
        <f t="shared" si="4"/>
        <v>8668</v>
      </c>
      <c r="H59" s="1">
        <v>45627</v>
      </c>
      <c r="I59" s="2">
        <v>387219</v>
      </c>
      <c r="J59" s="2">
        <v>239150</v>
      </c>
      <c r="K59">
        <v>535289</v>
      </c>
      <c r="L59">
        <v>75546</v>
      </c>
    </row>
    <row r="60" spans="1:12" x14ac:dyDescent="0.25">
      <c r="A60">
        <v>59</v>
      </c>
      <c r="B60" s="1">
        <f t="shared" si="0"/>
        <v>44136</v>
      </c>
      <c r="C60">
        <f t="shared" si="1"/>
        <v>263376</v>
      </c>
      <c r="D60">
        <f t="shared" si="2"/>
        <v>245356</v>
      </c>
      <c r="E60">
        <f t="shared" si="3"/>
        <v>281396</v>
      </c>
      <c r="F60">
        <f t="shared" si="4"/>
        <v>9194</v>
      </c>
      <c r="H60" s="1">
        <v>45658</v>
      </c>
      <c r="I60" s="2">
        <v>389158</v>
      </c>
      <c r="J60" s="2">
        <v>238086</v>
      </c>
      <c r="K60">
        <v>540230</v>
      </c>
      <c r="L60">
        <v>77078</v>
      </c>
    </row>
    <row r="61" spans="1:12" x14ac:dyDescent="0.25">
      <c r="A61">
        <v>60</v>
      </c>
      <c r="B61" s="1">
        <f t="shared" si="0"/>
        <v>44166</v>
      </c>
      <c r="C61">
        <f t="shared" si="1"/>
        <v>322612</v>
      </c>
      <c r="D61">
        <f t="shared" si="2"/>
        <v>303625</v>
      </c>
      <c r="E61">
        <f t="shared" si="3"/>
        <v>341599</v>
      </c>
      <c r="F61">
        <f t="shared" si="4"/>
        <v>9687</v>
      </c>
      <c r="H61" s="1">
        <v>45689</v>
      </c>
      <c r="I61" s="2">
        <v>335810</v>
      </c>
      <c r="J61" s="2">
        <v>181797</v>
      </c>
      <c r="K61">
        <v>489823</v>
      </c>
      <c r="L61">
        <v>78578</v>
      </c>
    </row>
    <row r="62" spans="1:12" x14ac:dyDescent="0.25">
      <c r="A62">
        <v>61</v>
      </c>
      <c r="B62" s="1">
        <f t="shared" si="0"/>
        <v>44197</v>
      </c>
      <c r="C62">
        <f t="shared" si="1"/>
        <v>324559</v>
      </c>
      <c r="D62">
        <f t="shared" si="2"/>
        <v>304647</v>
      </c>
      <c r="E62">
        <f t="shared" si="3"/>
        <v>344471</v>
      </c>
      <c r="F62">
        <f t="shared" si="4"/>
        <v>10159</v>
      </c>
      <c r="H62" s="1"/>
      <c r="I62" s="2"/>
      <c r="J62" s="2"/>
    </row>
    <row r="63" spans="1:12" x14ac:dyDescent="0.25">
      <c r="A63">
        <v>62</v>
      </c>
      <c r="B63" s="1">
        <f t="shared" si="0"/>
        <v>44228</v>
      </c>
      <c r="C63">
        <f t="shared" si="1"/>
        <v>271205</v>
      </c>
      <c r="D63">
        <f t="shared" si="2"/>
        <v>250412</v>
      </c>
      <c r="E63">
        <f t="shared" si="3"/>
        <v>291997</v>
      </c>
      <c r="F63">
        <f t="shared" si="4"/>
        <v>10608</v>
      </c>
      <c r="H63" s="1"/>
      <c r="I63" s="2"/>
      <c r="J63" s="2"/>
    </row>
    <row r="64" spans="1:12" x14ac:dyDescent="0.25">
      <c r="A64">
        <v>63</v>
      </c>
      <c r="B64" s="1">
        <f t="shared" si="0"/>
        <v>44256</v>
      </c>
      <c r="C64">
        <f t="shared" si="1"/>
        <v>293438</v>
      </c>
      <c r="D64">
        <f t="shared" si="2"/>
        <v>269357</v>
      </c>
      <c r="E64">
        <f t="shared" si="3"/>
        <v>317519</v>
      </c>
      <c r="F64">
        <f t="shared" si="4"/>
        <v>12286</v>
      </c>
      <c r="H64" s="1"/>
      <c r="I64" s="2"/>
      <c r="J64" s="2"/>
    </row>
    <row r="65" spans="1:10" x14ac:dyDescent="0.25">
      <c r="A65">
        <v>64</v>
      </c>
      <c r="B65" s="1">
        <f t="shared" si="0"/>
        <v>44287</v>
      </c>
      <c r="C65">
        <f t="shared" si="1"/>
        <v>272563</v>
      </c>
      <c r="D65">
        <f t="shared" si="2"/>
        <v>245696</v>
      </c>
      <c r="E65">
        <f t="shared" si="3"/>
        <v>299430</v>
      </c>
      <c r="F65">
        <f t="shared" si="4"/>
        <v>13708</v>
      </c>
      <c r="H65" s="1"/>
      <c r="I65" s="2"/>
      <c r="J65" s="2"/>
    </row>
    <row r="66" spans="1:10" x14ac:dyDescent="0.25">
      <c r="A66">
        <v>65</v>
      </c>
      <c r="B66" s="1">
        <f t="shared" si="0"/>
        <v>44317</v>
      </c>
      <c r="C66">
        <f t="shared" si="1"/>
        <v>241588</v>
      </c>
      <c r="D66">
        <f t="shared" si="2"/>
        <v>212147</v>
      </c>
      <c r="E66">
        <f t="shared" si="3"/>
        <v>271029</v>
      </c>
      <c r="F66">
        <f t="shared" si="4"/>
        <v>15021</v>
      </c>
      <c r="H66" s="1"/>
      <c r="I66" s="2"/>
      <c r="J66" s="2"/>
    </row>
    <row r="67" spans="1:10" x14ac:dyDescent="0.25">
      <c r="A67">
        <v>66</v>
      </c>
      <c r="B67" s="1">
        <f t="shared" si="0"/>
        <v>44348</v>
      </c>
      <c r="C67">
        <f t="shared" si="1"/>
        <v>230240</v>
      </c>
      <c r="D67">
        <f t="shared" si="2"/>
        <v>198469</v>
      </c>
      <c r="E67">
        <f t="shared" si="3"/>
        <v>262011</v>
      </c>
      <c r="F67">
        <f t="shared" si="4"/>
        <v>16209</v>
      </c>
      <c r="H67" s="1"/>
      <c r="I67" s="2"/>
      <c r="J67" s="2"/>
    </row>
    <row r="68" spans="1:10" x14ac:dyDescent="0.25">
      <c r="A68">
        <v>67</v>
      </c>
      <c r="B68" s="1">
        <f t="shared" si="0"/>
        <v>44378</v>
      </c>
      <c r="C68">
        <f t="shared" si="1"/>
        <v>276051</v>
      </c>
      <c r="D68">
        <f t="shared" si="2"/>
        <v>242084</v>
      </c>
      <c r="E68">
        <f t="shared" si="3"/>
        <v>310019</v>
      </c>
      <c r="F68">
        <f t="shared" si="4"/>
        <v>17330</v>
      </c>
      <c r="H68" s="1"/>
      <c r="I68" s="2"/>
      <c r="J68" s="2"/>
    </row>
    <row r="69" spans="1:10" x14ac:dyDescent="0.25">
      <c r="A69">
        <v>68</v>
      </c>
      <c r="B69" s="1">
        <f t="shared" si="0"/>
        <v>44409</v>
      </c>
      <c r="C69">
        <f t="shared" si="1"/>
        <v>249168</v>
      </c>
      <c r="D69">
        <f t="shared" si="2"/>
        <v>213157</v>
      </c>
      <c r="E69">
        <f t="shared" si="3"/>
        <v>285179</v>
      </c>
      <c r="F69">
        <f t="shared" si="4"/>
        <v>18373</v>
      </c>
      <c r="H69" s="1"/>
      <c r="I69" s="2"/>
      <c r="J69" s="2"/>
    </row>
    <row r="70" spans="1:10" x14ac:dyDescent="0.25">
      <c r="A70">
        <v>69</v>
      </c>
      <c r="B70" s="1">
        <f t="shared" si="0"/>
        <v>44440</v>
      </c>
      <c r="C70">
        <f t="shared" si="1"/>
        <v>257817</v>
      </c>
      <c r="D70">
        <f t="shared" si="2"/>
        <v>219857</v>
      </c>
      <c r="E70">
        <f t="shared" si="3"/>
        <v>295776</v>
      </c>
      <c r="F70">
        <f t="shared" si="4"/>
        <v>19367</v>
      </c>
    </row>
    <row r="71" spans="1:10" x14ac:dyDescent="0.25">
      <c r="A71">
        <v>70</v>
      </c>
      <c r="B71" s="1">
        <f t="shared" si="0"/>
        <v>44470</v>
      </c>
      <c r="C71">
        <f t="shared" si="1"/>
        <v>258091</v>
      </c>
      <c r="D71">
        <f t="shared" si="2"/>
        <v>218290</v>
      </c>
      <c r="E71">
        <f t="shared" si="3"/>
        <v>297893</v>
      </c>
      <c r="F71">
        <f t="shared" si="4"/>
        <v>20307</v>
      </c>
    </row>
    <row r="72" spans="1:10" x14ac:dyDescent="0.25">
      <c r="A72">
        <v>71</v>
      </c>
      <c r="B72" s="1">
        <f t="shared" si="0"/>
        <v>44501</v>
      </c>
      <c r="C72">
        <f t="shared" si="1"/>
        <v>279521</v>
      </c>
      <c r="D72">
        <f t="shared" si="2"/>
        <v>237951</v>
      </c>
      <c r="E72">
        <f t="shared" si="3"/>
        <v>321091</v>
      </c>
      <c r="F72">
        <f t="shared" si="4"/>
        <v>21209</v>
      </c>
    </row>
    <row r="73" spans="1:10" x14ac:dyDescent="0.25">
      <c r="A73">
        <v>72</v>
      </c>
      <c r="B73" s="1">
        <f t="shared" si="0"/>
        <v>44531</v>
      </c>
      <c r="C73">
        <f t="shared" si="1"/>
        <v>338767</v>
      </c>
      <c r="D73">
        <f t="shared" si="2"/>
        <v>295507</v>
      </c>
      <c r="E73">
        <f t="shared" si="3"/>
        <v>382028</v>
      </c>
      <c r="F73">
        <f t="shared" si="4"/>
        <v>22072</v>
      </c>
    </row>
    <row r="74" spans="1:10" x14ac:dyDescent="0.25">
      <c r="A74">
        <v>73</v>
      </c>
      <c r="B74" s="1">
        <f t="shared" si="0"/>
        <v>44562</v>
      </c>
      <c r="C74">
        <f t="shared" si="1"/>
        <v>340706</v>
      </c>
      <c r="D74">
        <f t="shared" si="2"/>
        <v>295814</v>
      </c>
      <c r="E74">
        <f t="shared" si="3"/>
        <v>385598</v>
      </c>
      <c r="F74">
        <f t="shared" si="4"/>
        <v>22904</v>
      </c>
    </row>
    <row r="75" spans="1:10" x14ac:dyDescent="0.25">
      <c r="A75">
        <v>74</v>
      </c>
      <c r="B75" s="1">
        <f t="shared" si="0"/>
        <v>44593</v>
      </c>
      <c r="C75">
        <f t="shared" si="1"/>
        <v>287358</v>
      </c>
      <c r="D75">
        <f t="shared" si="2"/>
        <v>240896</v>
      </c>
      <c r="E75">
        <f t="shared" si="3"/>
        <v>333821</v>
      </c>
      <c r="F75">
        <f t="shared" si="4"/>
        <v>23705</v>
      </c>
    </row>
    <row r="76" spans="1:10" x14ac:dyDescent="0.25">
      <c r="A76">
        <v>75</v>
      </c>
      <c r="B76" s="1">
        <f t="shared" si="0"/>
        <v>44621</v>
      </c>
      <c r="C76">
        <f t="shared" si="1"/>
        <v>309587</v>
      </c>
      <c r="D76">
        <f t="shared" si="2"/>
        <v>259709</v>
      </c>
      <c r="E76">
        <f t="shared" si="3"/>
        <v>359465</v>
      </c>
      <c r="F76">
        <f t="shared" si="4"/>
        <v>25448</v>
      </c>
    </row>
    <row r="77" spans="1:10" x14ac:dyDescent="0.25">
      <c r="A77">
        <v>76</v>
      </c>
      <c r="B77" s="1">
        <f t="shared" si="0"/>
        <v>44652</v>
      </c>
      <c r="C77">
        <f t="shared" si="1"/>
        <v>288715</v>
      </c>
      <c r="D77">
        <f t="shared" si="2"/>
        <v>235720</v>
      </c>
      <c r="E77">
        <f t="shared" si="3"/>
        <v>341710</v>
      </c>
      <c r="F77">
        <f t="shared" si="4"/>
        <v>27038</v>
      </c>
    </row>
    <row r="78" spans="1:10" x14ac:dyDescent="0.25">
      <c r="A78">
        <v>77</v>
      </c>
      <c r="B78" s="1">
        <f t="shared" si="0"/>
        <v>44682</v>
      </c>
      <c r="C78">
        <f t="shared" si="1"/>
        <v>257737</v>
      </c>
      <c r="D78">
        <f t="shared" si="2"/>
        <v>201759</v>
      </c>
      <c r="E78">
        <f t="shared" si="3"/>
        <v>313715</v>
      </c>
      <c r="F78">
        <f t="shared" si="4"/>
        <v>28560</v>
      </c>
    </row>
    <row r="79" spans="1:10" x14ac:dyDescent="0.25">
      <c r="A79">
        <v>78</v>
      </c>
      <c r="B79" s="1">
        <f t="shared" si="0"/>
        <v>44713</v>
      </c>
      <c r="C79">
        <f t="shared" si="1"/>
        <v>246392</v>
      </c>
      <c r="D79">
        <f t="shared" si="2"/>
        <v>187611</v>
      </c>
      <c r="E79">
        <f t="shared" si="3"/>
        <v>305172</v>
      </c>
      <c r="F79">
        <f t="shared" si="4"/>
        <v>29990</v>
      </c>
    </row>
    <row r="80" spans="1:10" x14ac:dyDescent="0.25">
      <c r="A80">
        <v>79</v>
      </c>
      <c r="B80" s="1">
        <f t="shared" si="0"/>
        <v>44743</v>
      </c>
      <c r="C80">
        <f t="shared" si="1"/>
        <v>292201</v>
      </c>
      <c r="D80">
        <f t="shared" si="2"/>
        <v>230723</v>
      </c>
      <c r="E80">
        <f t="shared" si="3"/>
        <v>353679</v>
      </c>
      <c r="F80">
        <f t="shared" si="4"/>
        <v>31366</v>
      </c>
    </row>
    <row r="81" spans="1:6" x14ac:dyDescent="0.25">
      <c r="A81">
        <v>80</v>
      </c>
      <c r="B81" s="1">
        <f t="shared" si="0"/>
        <v>44774</v>
      </c>
      <c r="C81">
        <f t="shared" si="1"/>
        <v>265320</v>
      </c>
      <c r="D81">
        <f t="shared" si="2"/>
        <v>201275</v>
      </c>
      <c r="E81">
        <f t="shared" si="3"/>
        <v>329365</v>
      </c>
      <c r="F81">
        <f t="shared" si="4"/>
        <v>32676</v>
      </c>
    </row>
    <row r="82" spans="1:6" x14ac:dyDescent="0.25">
      <c r="A82">
        <v>81</v>
      </c>
      <c r="B82" s="1">
        <f t="shared" si="0"/>
        <v>44805</v>
      </c>
      <c r="C82">
        <f t="shared" si="1"/>
        <v>273967</v>
      </c>
      <c r="D82">
        <f t="shared" si="2"/>
        <v>207441</v>
      </c>
      <c r="E82">
        <f t="shared" si="3"/>
        <v>340493</v>
      </c>
      <c r="F82">
        <f t="shared" si="4"/>
        <v>33942</v>
      </c>
    </row>
    <row r="83" spans="1:6" x14ac:dyDescent="0.25">
      <c r="A83">
        <v>82</v>
      </c>
      <c r="B83" s="1">
        <f t="shared" si="0"/>
        <v>44835</v>
      </c>
      <c r="C83">
        <f t="shared" si="1"/>
        <v>274242</v>
      </c>
      <c r="D83">
        <f t="shared" si="2"/>
        <v>205335</v>
      </c>
      <c r="E83">
        <f t="shared" si="3"/>
        <v>343150</v>
      </c>
      <c r="F83">
        <f t="shared" si="4"/>
        <v>35157</v>
      </c>
    </row>
    <row r="84" spans="1:6" x14ac:dyDescent="0.25">
      <c r="A84">
        <v>83</v>
      </c>
      <c r="B84" s="1">
        <f t="shared" ref="B84:B111" si="5">H34</f>
        <v>44866</v>
      </c>
      <c r="C84">
        <f t="shared" ref="C84:C111" si="6">I34</f>
        <v>295671</v>
      </c>
      <c r="D84">
        <f t="shared" ref="D84:D111" si="7">J34</f>
        <v>224454</v>
      </c>
      <c r="E84">
        <f t="shared" ref="E84:E111" si="8">K34</f>
        <v>366888</v>
      </c>
      <c r="F84">
        <f t="shared" ref="F84:F111" si="9">L34</f>
        <v>36335</v>
      </c>
    </row>
    <row r="85" spans="1:6" x14ac:dyDescent="0.25">
      <c r="A85">
        <v>84</v>
      </c>
      <c r="B85" s="1">
        <f t="shared" si="5"/>
        <v>44896</v>
      </c>
      <c r="C85">
        <f t="shared" si="6"/>
        <v>354918</v>
      </c>
      <c r="D85">
        <f t="shared" si="7"/>
        <v>281470</v>
      </c>
      <c r="E85">
        <f t="shared" si="8"/>
        <v>428366</v>
      </c>
      <c r="F85">
        <f t="shared" si="9"/>
        <v>37474</v>
      </c>
    </row>
    <row r="86" spans="1:6" x14ac:dyDescent="0.25">
      <c r="A86">
        <v>85</v>
      </c>
      <c r="B86" s="1">
        <f t="shared" si="5"/>
        <v>44927</v>
      </c>
      <c r="C86" s="81">
        <v>239235</v>
      </c>
      <c r="D86">
        <f t="shared" si="7"/>
        <v>281239</v>
      </c>
      <c r="E86">
        <f t="shared" si="8"/>
        <v>432475</v>
      </c>
      <c r="F86">
        <f t="shared" si="9"/>
        <v>38581</v>
      </c>
    </row>
    <row r="87" spans="1:6" x14ac:dyDescent="0.25">
      <c r="A87">
        <v>86</v>
      </c>
      <c r="B87" s="1">
        <f t="shared" si="5"/>
        <v>44958</v>
      </c>
      <c r="C87" s="81">
        <v>205935</v>
      </c>
      <c r="D87">
        <f t="shared" si="7"/>
        <v>225785</v>
      </c>
      <c r="E87">
        <f t="shared" si="8"/>
        <v>381233</v>
      </c>
      <c r="F87">
        <f t="shared" si="9"/>
        <v>39655</v>
      </c>
    </row>
    <row r="88" spans="1:6" x14ac:dyDescent="0.25">
      <c r="A88">
        <v>87</v>
      </c>
      <c r="B88" s="1">
        <f t="shared" si="5"/>
        <v>44986</v>
      </c>
      <c r="C88" s="81">
        <v>221206</v>
      </c>
      <c r="D88">
        <f t="shared" si="7"/>
        <v>244353</v>
      </c>
      <c r="E88">
        <f t="shared" si="8"/>
        <v>407121</v>
      </c>
      <c r="F88">
        <f t="shared" si="9"/>
        <v>41523</v>
      </c>
    </row>
    <row r="89" spans="1:6" x14ac:dyDescent="0.25">
      <c r="A89">
        <v>88</v>
      </c>
      <c r="B89" s="1">
        <f t="shared" si="5"/>
        <v>45017</v>
      </c>
      <c r="C89" s="81">
        <v>222626</v>
      </c>
      <c r="D89">
        <f t="shared" si="7"/>
        <v>220045</v>
      </c>
      <c r="E89">
        <f t="shared" si="8"/>
        <v>389686</v>
      </c>
      <c r="F89">
        <f t="shared" si="9"/>
        <v>43276</v>
      </c>
    </row>
    <row r="90" spans="1:6" x14ac:dyDescent="0.25">
      <c r="A90">
        <v>89</v>
      </c>
      <c r="B90" s="1">
        <f t="shared" si="5"/>
        <v>45047</v>
      </c>
      <c r="C90" s="81">
        <v>196288</v>
      </c>
      <c r="D90">
        <f t="shared" si="7"/>
        <v>185731</v>
      </c>
      <c r="E90">
        <f t="shared" si="8"/>
        <v>362044</v>
      </c>
      <c r="F90">
        <f t="shared" si="9"/>
        <v>44978</v>
      </c>
    </row>
    <row r="91" spans="1:6" x14ac:dyDescent="0.25">
      <c r="A91">
        <v>90</v>
      </c>
      <c r="B91" s="1">
        <f t="shared" si="5"/>
        <v>45078</v>
      </c>
      <c r="C91" s="81">
        <v>199427</v>
      </c>
      <c r="D91">
        <f t="shared" si="7"/>
        <v>171196</v>
      </c>
      <c r="E91">
        <f t="shared" si="8"/>
        <v>353888</v>
      </c>
      <c r="F91">
        <f t="shared" si="9"/>
        <v>46605</v>
      </c>
    </row>
    <row r="92" spans="1:6" x14ac:dyDescent="0.25">
      <c r="A92">
        <v>91</v>
      </c>
      <c r="B92" s="1">
        <f t="shared" si="5"/>
        <v>45108</v>
      </c>
      <c r="C92" s="81">
        <v>263563</v>
      </c>
      <c r="D92">
        <f t="shared" si="7"/>
        <v>213905</v>
      </c>
      <c r="E92">
        <f t="shared" si="8"/>
        <v>402799</v>
      </c>
      <c r="F92">
        <f t="shared" si="9"/>
        <v>48187</v>
      </c>
    </row>
    <row r="93" spans="1:6" x14ac:dyDescent="0.25">
      <c r="A93">
        <v>92</v>
      </c>
      <c r="B93" s="1">
        <f t="shared" si="5"/>
        <v>45139</v>
      </c>
      <c r="C93" s="81">
        <v>236928</v>
      </c>
      <c r="D93">
        <f t="shared" si="7"/>
        <v>184036</v>
      </c>
      <c r="E93">
        <f t="shared" si="8"/>
        <v>378904</v>
      </c>
      <c r="F93">
        <f t="shared" si="9"/>
        <v>49711</v>
      </c>
    </row>
    <row r="94" spans="1:6" x14ac:dyDescent="0.25">
      <c r="A94">
        <v>93</v>
      </c>
      <c r="B94" s="1">
        <f t="shared" si="5"/>
        <v>45170</v>
      </c>
      <c r="C94" s="81">
        <v>239336</v>
      </c>
      <c r="D94">
        <f t="shared" si="7"/>
        <v>189773</v>
      </c>
      <c r="E94">
        <f t="shared" si="8"/>
        <v>390462</v>
      </c>
      <c r="F94">
        <f t="shared" si="9"/>
        <v>51196</v>
      </c>
    </row>
    <row r="95" spans="1:6" x14ac:dyDescent="0.25">
      <c r="A95">
        <v>94</v>
      </c>
      <c r="B95" s="1">
        <f t="shared" si="5"/>
        <v>45200</v>
      </c>
      <c r="C95" s="81">
        <v>262043</v>
      </c>
      <c r="D95">
        <f t="shared" si="7"/>
        <v>187230</v>
      </c>
      <c r="E95">
        <f t="shared" si="8"/>
        <v>393556</v>
      </c>
      <c r="F95">
        <f t="shared" si="9"/>
        <v>52634</v>
      </c>
    </row>
    <row r="96" spans="1:6" x14ac:dyDescent="0.25">
      <c r="A96">
        <v>95</v>
      </c>
      <c r="B96" s="1">
        <f t="shared" si="5"/>
        <v>45231</v>
      </c>
      <c r="C96" s="81">
        <v>311342</v>
      </c>
      <c r="D96">
        <f t="shared" si="7"/>
        <v>205908</v>
      </c>
      <c r="E96">
        <f t="shared" si="8"/>
        <v>417736</v>
      </c>
      <c r="F96">
        <f t="shared" si="9"/>
        <v>54038</v>
      </c>
    </row>
    <row r="97" spans="1:6" x14ac:dyDescent="0.25">
      <c r="A97">
        <v>96</v>
      </c>
      <c r="B97" s="1">
        <f t="shared" si="5"/>
        <v>45261</v>
      </c>
      <c r="C97" s="81">
        <v>274711</v>
      </c>
      <c r="D97">
        <f t="shared" si="7"/>
        <v>262479</v>
      </c>
      <c r="E97">
        <f t="shared" si="8"/>
        <v>479659</v>
      </c>
      <c r="F97">
        <f t="shared" si="9"/>
        <v>55403</v>
      </c>
    </row>
    <row r="98" spans="1:6" x14ac:dyDescent="0.25">
      <c r="A98">
        <v>97</v>
      </c>
      <c r="B98" s="1">
        <f t="shared" si="5"/>
        <v>45292</v>
      </c>
      <c r="C98" s="81">
        <v>327427</v>
      </c>
      <c r="D98">
        <f t="shared" si="7"/>
        <v>261802</v>
      </c>
      <c r="E98">
        <f t="shared" si="8"/>
        <v>484213</v>
      </c>
      <c r="F98">
        <f t="shared" si="9"/>
        <v>56738</v>
      </c>
    </row>
    <row r="99" spans="1:6" x14ac:dyDescent="0.25">
      <c r="A99">
        <v>98</v>
      </c>
      <c r="B99" s="1">
        <f t="shared" si="5"/>
        <v>45323</v>
      </c>
      <c r="C99" s="81">
        <v>256687</v>
      </c>
      <c r="D99">
        <f t="shared" si="7"/>
        <v>205902</v>
      </c>
      <c r="E99">
        <f t="shared" si="8"/>
        <v>433418</v>
      </c>
      <c r="F99">
        <f t="shared" si="9"/>
        <v>58040</v>
      </c>
    </row>
    <row r="100" spans="1:6" x14ac:dyDescent="0.25">
      <c r="A100">
        <v>99</v>
      </c>
      <c r="B100" s="1">
        <f t="shared" si="5"/>
        <v>45352</v>
      </c>
      <c r="C100" s="81">
        <v>278366</v>
      </c>
      <c r="D100">
        <f t="shared" si="7"/>
        <v>224209</v>
      </c>
      <c r="E100">
        <f t="shared" si="8"/>
        <v>459567</v>
      </c>
      <c r="F100">
        <f t="shared" si="9"/>
        <v>60040</v>
      </c>
    </row>
    <row r="101" spans="1:6" x14ac:dyDescent="0.25">
      <c r="A101">
        <v>100</v>
      </c>
      <c r="B101" s="1">
        <f t="shared" si="5"/>
        <v>45383</v>
      </c>
      <c r="C101" s="81">
        <v>224410</v>
      </c>
      <c r="D101">
        <f t="shared" si="7"/>
        <v>199601</v>
      </c>
      <c r="E101">
        <f t="shared" si="8"/>
        <v>442432</v>
      </c>
      <c r="F101">
        <f t="shared" si="9"/>
        <v>61947</v>
      </c>
    </row>
    <row r="102" spans="1:6" x14ac:dyDescent="0.25">
      <c r="A102">
        <v>101</v>
      </c>
      <c r="B102" s="1">
        <f t="shared" si="5"/>
        <v>45413</v>
      </c>
      <c r="C102" s="81">
        <v>182803</v>
      </c>
      <c r="D102">
        <f t="shared" si="7"/>
        <v>164967</v>
      </c>
      <c r="E102">
        <f t="shared" si="8"/>
        <v>415109</v>
      </c>
      <c r="F102">
        <f t="shared" si="9"/>
        <v>63812</v>
      </c>
    </row>
    <row r="103" spans="1:6" x14ac:dyDescent="0.25">
      <c r="A103">
        <v>102</v>
      </c>
      <c r="B103" s="1">
        <f t="shared" si="5"/>
        <v>45444</v>
      </c>
      <c r="C103" s="81">
        <v>169847</v>
      </c>
      <c r="D103">
        <f t="shared" si="7"/>
        <v>150094</v>
      </c>
      <c r="E103">
        <f t="shared" si="8"/>
        <v>407292</v>
      </c>
      <c r="F103">
        <f t="shared" si="9"/>
        <v>65612</v>
      </c>
    </row>
    <row r="104" spans="1:6" x14ac:dyDescent="0.25">
      <c r="A104">
        <v>103</v>
      </c>
      <c r="B104" s="1">
        <f t="shared" si="5"/>
        <v>45474</v>
      </c>
      <c r="C104" s="81">
        <v>233105</v>
      </c>
      <c r="D104">
        <f t="shared" si="7"/>
        <v>192451</v>
      </c>
      <c r="E104">
        <f t="shared" si="8"/>
        <v>456554</v>
      </c>
      <c r="F104">
        <f t="shared" si="9"/>
        <v>67373</v>
      </c>
    </row>
    <row r="105" spans="1:6" x14ac:dyDescent="0.25">
      <c r="A105">
        <v>104</v>
      </c>
      <c r="B105" s="1">
        <f t="shared" si="5"/>
        <v>45505</v>
      </c>
      <c r="C105" s="81">
        <v>222606</v>
      </c>
      <c r="D105">
        <f t="shared" si="7"/>
        <v>162220</v>
      </c>
      <c r="E105">
        <f t="shared" si="8"/>
        <v>433022</v>
      </c>
      <c r="F105">
        <f t="shared" si="9"/>
        <v>69082</v>
      </c>
    </row>
    <row r="106" spans="1:6" x14ac:dyDescent="0.25">
      <c r="A106">
        <v>105</v>
      </c>
      <c r="B106" s="1">
        <f t="shared" si="5"/>
        <v>45536</v>
      </c>
      <c r="C106" s="81">
        <v>211291</v>
      </c>
      <c r="D106">
        <f t="shared" si="7"/>
        <v>167587</v>
      </c>
      <c r="E106">
        <f t="shared" si="8"/>
        <v>444949</v>
      </c>
      <c r="F106">
        <f t="shared" si="9"/>
        <v>70756</v>
      </c>
    </row>
    <row r="107" spans="1:6" x14ac:dyDescent="0.25">
      <c r="A107">
        <v>106</v>
      </c>
      <c r="B107" s="1">
        <f t="shared" si="5"/>
        <v>45566</v>
      </c>
      <c r="C107">
        <f t="shared" si="6"/>
        <v>306544</v>
      </c>
      <c r="D107">
        <f t="shared" si="7"/>
        <v>164667</v>
      </c>
      <c r="E107">
        <f t="shared" si="8"/>
        <v>448421</v>
      </c>
      <c r="F107">
        <f t="shared" si="9"/>
        <v>72386</v>
      </c>
    </row>
    <row r="108" spans="1:6" x14ac:dyDescent="0.25">
      <c r="A108">
        <v>107</v>
      </c>
      <c r="B108" s="1">
        <f t="shared" si="5"/>
        <v>45597</v>
      </c>
      <c r="C108">
        <f t="shared" si="6"/>
        <v>327973</v>
      </c>
      <c r="D108">
        <f t="shared" si="7"/>
        <v>182964</v>
      </c>
      <c r="E108">
        <f t="shared" si="8"/>
        <v>472981</v>
      </c>
      <c r="F108">
        <f t="shared" si="9"/>
        <v>73984</v>
      </c>
    </row>
    <row r="109" spans="1:6" x14ac:dyDescent="0.25">
      <c r="A109">
        <v>108</v>
      </c>
      <c r="B109" s="1">
        <f t="shared" si="5"/>
        <v>45627</v>
      </c>
      <c r="C109">
        <f t="shared" si="6"/>
        <v>387219</v>
      </c>
      <c r="D109">
        <f t="shared" si="7"/>
        <v>239150</v>
      </c>
      <c r="E109">
        <f t="shared" si="8"/>
        <v>535289</v>
      </c>
      <c r="F109">
        <f t="shared" si="9"/>
        <v>75546</v>
      </c>
    </row>
    <row r="110" spans="1:6" x14ac:dyDescent="0.25">
      <c r="A110">
        <v>109</v>
      </c>
      <c r="B110" s="1">
        <f t="shared" si="5"/>
        <v>45658</v>
      </c>
      <c r="C110">
        <f t="shared" si="6"/>
        <v>389158</v>
      </c>
      <c r="D110">
        <f t="shared" si="7"/>
        <v>238086</v>
      </c>
      <c r="E110">
        <f t="shared" si="8"/>
        <v>540230</v>
      </c>
      <c r="F110">
        <f t="shared" si="9"/>
        <v>77078</v>
      </c>
    </row>
    <row r="111" spans="1:6" x14ac:dyDescent="0.25">
      <c r="A111">
        <v>110</v>
      </c>
      <c r="B111" s="1">
        <f t="shared" si="5"/>
        <v>45689</v>
      </c>
      <c r="C111">
        <f t="shared" si="6"/>
        <v>335810</v>
      </c>
      <c r="D111">
        <f t="shared" si="7"/>
        <v>181797</v>
      </c>
      <c r="E111">
        <f t="shared" si="8"/>
        <v>489823</v>
      </c>
      <c r="F111">
        <f t="shared" si="9"/>
        <v>78578</v>
      </c>
    </row>
    <row r="112" spans="1:6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"/>
  <sheetViews>
    <sheetView tabSelected="1" topLeftCell="B1" zoomScaleNormal="100" workbookViewId="0">
      <selection activeCell="Q25" sqref="Q25"/>
    </sheetView>
  </sheetViews>
  <sheetFormatPr baseColWidth="10" defaultRowHeight="15" x14ac:dyDescent="0.25"/>
  <cols>
    <col min="5" max="5" width="11.5703125" style="14"/>
    <col min="9" max="10" width="10.42578125" bestFit="1" customWidth="1"/>
  </cols>
  <sheetData>
    <row r="1" spans="1:18" x14ac:dyDescent="0.25">
      <c r="A1" t="s">
        <v>6</v>
      </c>
      <c r="B1" t="s">
        <v>5</v>
      </c>
      <c r="C1" t="s">
        <v>4</v>
      </c>
      <c r="D1" t="s">
        <v>60</v>
      </c>
    </row>
    <row r="2" spans="1:18" x14ac:dyDescent="0.25">
      <c r="A2">
        <v>1</v>
      </c>
      <c r="B2" s="3">
        <v>42370</v>
      </c>
      <c r="C2" s="7">
        <f>resultados_arima!C2</f>
        <v>248684</v>
      </c>
      <c r="D2" s="28">
        <f>Decomposition_f!Z12</f>
        <v>1.2141359149989435</v>
      </c>
      <c r="G2" s="95" t="s">
        <v>80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</row>
    <row r="3" spans="1:18" x14ac:dyDescent="0.25">
      <c r="A3">
        <v>2</v>
      </c>
      <c r="B3" s="5">
        <v>42401</v>
      </c>
      <c r="C3" s="7">
        <f>resultados_arima!C3</f>
        <v>211731</v>
      </c>
      <c r="D3" s="28">
        <f>Decomposition_f!Z13</f>
        <v>0.98213943266809844</v>
      </c>
      <c r="G3" s="98" t="s">
        <v>75</v>
      </c>
      <c r="H3" s="99"/>
      <c r="I3" s="99"/>
      <c r="J3" s="99"/>
      <c r="K3" s="99"/>
      <c r="L3" s="100"/>
      <c r="M3" s="98" t="s">
        <v>76</v>
      </c>
      <c r="N3" s="99"/>
      <c r="O3" s="99"/>
      <c r="P3" s="99"/>
      <c r="Q3" s="99"/>
      <c r="R3" s="100"/>
    </row>
    <row r="4" spans="1:18" x14ac:dyDescent="0.25">
      <c r="A4">
        <v>3</v>
      </c>
      <c r="B4" s="3">
        <v>42430</v>
      </c>
      <c r="C4" s="7">
        <f>resultados_arima!C4</f>
        <v>210862</v>
      </c>
      <c r="D4" s="28">
        <f>Decomposition_f!Z14</f>
        <v>1.0448801502430005</v>
      </c>
      <c r="G4" s="40" t="s">
        <v>21</v>
      </c>
      <c r="H4" s="40">
        <v>2023</v>
      </c>
      <c r="I4" s="41">
        <v>2024</v>
      </c>
      <c r="J4" s="41">
        <v>2025</v>
      </c>
      <c r="K4" s="40">
        <v>2024</v>
      </c>
      <c r="L4" s="42">
        <v>2025</v>
      </c>
      <c r="M4" s="40" t="s">
        <v>21</v>
      </c>
      <c r="N4" s="40">
        <v>2023</v>
      </c>
      <c r="O4" s="41">
        <v>2024</v>
      </c>
      <c r="P4" s="42">
        <v>2025</v>
      </c>
      <c r="Q4" s="40">
        <v>2024</v>
      </c>
      <c r="R4" s="42">
        <v>2025</v>
      </c>
    </row>
    <row r="5" spans="1:18" x14ac:dyDescent="0.25">
      <c r="A5">
        <v>4</v>
      </c>
      <c r="B5" s="5">
        <v>42461</v>
      </c>
      <c r="C5" s="7">
        <f>resultados_arima!C5</f>
        <v>182419</v>
      </c>
      <c r="D5" s="28">
        <f>Decomposition_f!Z15</f>
        <v>0.95016193016865058</v>
      </c>
      <c r="G5" s="27" t="s">
        <v>8</v>
      </c>
      <c r="H5" s="82">
        <f>C50</f>
        <v>239235</v>
      </c>
      <c r="I5" s="9">
        <v>327427</v>
      </c>
      <c r="J5" s="104">
        <f>C74</f>
        <v>268081</v>
      </c>
      <c r="K5" s="36">
        <f t="shared" ref="K5:L16" si="0">(I5-H5)/H5</f>
        <v>0.3686417121240621</v>
      </c>
      <c r="L5" s="35">
        <f t="shared" si="0"/>
        <v>-0.18124956097084235</v>
      </c>
      <c r="M5" s="27" t="s">
        <v>8</v>
      </c>
      <c r="N5" s="82">
        <f>H5</f>
        <v>239235</v>
      </c>
      <c r="O5" s="9">
        <f>I5</f>
        <v>327427</v>
      </c>
      <c r="P5" s="104">
        <v>268081</v>
      </c>
      <c r="Q5" s="36">
        <f>(O5-N5)/N5</f>
        <v>0.3686417121240621</v>
      </c>
      <c r="R5" s="35">
        <f>(P5-O5)/O5</f>
        <v>-0.18124956097084235</v>
      </c>
    </row>
    <row r="6" spans="1:18" x14ac:dyDescent="0.25">
      <c r="A6">
        <v>5</v>
      </c>
      <c r="B6" s="3">
        <v>42491</v>
      </c>
      <c r="C6" s="7">
        <f>resultados_arima!C6</f>
        <v>176403</v>
      </c>
      <c r="D6" s="28">
        <f>Decomposition_f!Z16</f>
        <v>0.82692707104736218</v>
      </c>
      <c r="G6" s="27" t="s">
        <v>9</v>
      </c>
      <c r="H6" s="9">
        <f t="shared" ref="H6:H16" si="1">C51</f>
        <v>205935</v>
      </c>
      <c r="I6" s="9">
        <f t="shared" ref="I6:I16" si="2">C63</f>
        <v>256687</v>
      </c>
      <c r="J6" s="32">
        <v>224362</v>
      </c>
      <c r="K6" s="36">
        <f t="shared" si="0"/>
        <v>0.24644669434530314</v>
      </c>
      <c r="L6" s="35">
        <f t="shared" si="0"/>
        <v>-0.12593158204350044</v>
      </c>
      <c r="M6" s="27" t="s">
        <v>9</v>
      </c>
      <c r="N6" s="9">
        <f t="shared" ref="N6:N16" si="3">H6</f>
        <v>205935</v>
      </c>
      <c r="O6" s="9">
        <f t="shared" ref="O6:O16" si="4">I6</f>
        <v>256687</v>
      </c>
      <c r="P6" s="31">
        <v>218913</v>
      </c>
      <c r="Q6" s="36">
        <f>(O6-N6)/N6</f>
        <v>0.24644669434530314</v>
      </c>
      <c r="R6" s="35">
        <f>(P6-O6)/O6</f>
        <v>-0.14715977045974279</v>
      </c>
    </row>
    <row r="7" spans="1:18" x14ac:dyDescent="0.25">
      <c r="A7">
        <v>6</v>
      </c>
      <c r="B7" s="5">
        <v>42522</v>
      </c>
      <c r="C7" s="7">
        <f>resultados_arima!C7</f>
        <v>160586</v>
      </c>
      <c r="D7" s="28">
        <f>Decomposition_f!Z17</f>
        <v>0.7791811374736124</v>
      </c>
      <c r="G7" s="27" t="s">
        <v>10</v>
      </c>
      <c r="H7" s="9">
        <f t="shared" si="1"/>
        <v>221206</v>
      </c>
      <c r="I7" s="9">
        <f t="shared" si="2"/>
        <v>278366</v>
      </c>
      <c r="J7" s="32">
        <v>247087</v>
      </c>
      <c r="K7" s="36">
        <f t="shared" si="0"/>
        <v>0.25840167084075477</v>
      </c>
      <c r="L7" s="35">
        <f t="shared" si="0"/>
        <v>-0.11236645279955167</v>
      </c>
      <c r="M7" s="27" t="s">
        <v>10</v>
      </c>
      <c r="N7" s="9">
        <f t="shared" si="3"/>
        <v>221206</v>
      </c>
      <c r="O7" s="9">
        <f t="shared" si="4"/>
        <v>278366</v>
      </c>
      <c r="P7" s="31">
        <v>241633</v>
      </c>
      <c r="Q7" s="36">
        <f t="shared" ref="Q7:R16" si="5">(O7-N7)/N7</f>
        <v>0.25840167084075477</v>
      </c>
      <c r="R7" s="35">
        <f t="shared" si="5"/>
        <v>-0.13195936285322202</v>
      </c>
    </row>
    <row r="8" spans="1:18" x14ac:dyDescent="0.25">
      <c r="A8">
        <v>7</v>
      </c>
      <c r="B8" s="3">
        <v>42552</v>
      </c>
      <c r="C8" s="7">
        <f>resultados_arima!C8</f>
        <v>205385</v>
      </c>
      <c r="D8" s="28">
        <f>Decomposition_f!Z18</f>
        <v>1.0089624357592821</v>
      </c>
      <c r="G8" s="27" t="s">
        <v>11</v>
      </c>
      <c r="H8" s="9">
        <f t="shared" si="1"/>
        <v>222626</v>
      </c>
      <c r="I8" s="9">
        <f t="shared" si="2"/>
        <v>224410</v>
      </c>
      <c r="J8" s="32">
        <v>197764</v>
      </c>
      <c r="K8" s="36">
        <f t="shared" si="0"/>
        <v>8.0134395802826264E-3</v>
      </c>
      <c r="L8" s="35">
        <f t="shared" si="0"/>
        <v>-0.11873802415222139</v>
      </c>
      <c r="M8" s="27" t="s">
        <v>11</v>
      </c>
      <c r="N8" s="9">
        <f t="shared" si="3"/>
        <v>222626</v>
      </c>
      <c r="O8" s="9">
        <f t="shared" si="4"/>
        <v>224410</v>
      </c>
      <c r="P8" s="31">
        <v>196315</v>
      </c>
      <c r="Q8" s="36">
        <f t="shared" si="5"/>
        <v>8.0134395802826264E-3</v>
      </c>
      <c r="R8" s="35">
        <f t="shared" si="5"/>
        <v>-0.1251949556615124</v>
      </c>
    </row>
    <row r="9" spans="1:18" x14ac:dyDescent="0.25">
      <c r="A9">
        <v>8</v>
      </c>
      <c r="B9" s="5">
        <v>42583</v>
      </c>
      <c r="C9" s="7">
        <f>resultados_arima!C9</f>
        <v>188354</v>
      </c>
      <c r="D9" s="28">
        <f>Decomposition_f!Z19</f>
        <v>0.93135663646624067</v>
      </c>
      <c r="G9" s="27" t="s">
        <v>12</v>
      </c>
      <c r="H9" s="9">
        <f t="shared" si="1"/>
        <v>196288</v>
      </c>
      <c r="I9" s="9">
        <f t="shared" si="2"/>
        <v>182803</v>
      </c>
      <c r="J9" s="32">
        <v>156295</v>
      </c>
      <c r="K9" s="36">
        <f t="shared" si="0"/>
        <v>-6.8700073361591132E-2</v>
      </c>
      <c r="L9" s="35">
        <f t="shared" si="0"/>
        <v>-0.14500856112864668</v>
      </c>
      <c r="M9" s="27" t="s">
        <v>12</v>
      </c>
      <c r="N9" s="9">
        <f t="shared" si="3"/>
        <v>196288</v>
      </c>
      <c r="O9" s="9">
        <f t="shared" si="4"/>
        <v>182803</v>
      </c>
      <c r="P9" s="31">
        <v>159440</v>
      </c>
      <c r="Q9" s="36">
        <f t="shared" si="5"/>
        <v>-6.8700073361591132E-2</v>
      </c>
      <c r="R9" s="35">
        <f t="shared" si="5"/>
        <v>-0.12780424828914186</v>
      </c>
    </row>
    <row r="10" spans="1:18" x14ac:dyDescent="0.25">
      <c r="A10">
        <v>9</v>
      </c>
      <c r="B10" s="3">
        <v>42614</v>
      </c>
      <c r="C10" s="7">
        <f>resultados_arima!C10</f>
        <v>187990</v>
      </c>
      <c r="D10" s="28">
        <f>Decomposition_f!Z20</f>
        <v>0.9422612002752907</v>
      </c>
      <c r="G10" s="27" t="s">
        <v>13</v>
      </c>
      <c r="H10" s="9">
        <f t="shared" si="1"/>
        <v>199427</v>
      </c>
      <c r="I10" s="9">
        <f t="shared" si="2"/>
        <v>169847</v>
      </c>
      <c r="J10" s="32">
        <v>148260</v>
      </c>
      <c r="K10" s="36">
        <f t="shared" si="0"/>
        <v>-0.1483249509845708</v>
      </c>
      <c r="L10" s="35">
        <f t="shared" si="0"/>
        <v>-0.12709674000718293</v>
      </c>
      <c r="M10" s="27" t="s">
        <v>13</v>
      </c>
      <c r="N10" s="9">
        <f t="shared" si="3"/>
        <v>199427</v>
      </c>
      <c r="O10" s="9">
        <f t="shared" si="4"/>
        <v>169847</v>
      </c>
      <c r="P10" s="31">
        <v>147329</v>
      </c>
      <c r="Q10" s="36">
        <f t="shared" si="5"/>
        <v>-0.1483249509845708</v>
      </c>
      <c r="R10" s="35">
        <f t="shared" si="5"/>
        <v>-0.13257814385888475</v>
      </c>
    </row>
    <row r="11" spans="1:18" x14ac:dyDescent="0.25">
      <c r="A11">
        <v>10</v>
      </c>
      <c r="B11" s="5">
        <v>42644</v>
      </c>
      <c r="C11" s="7">
        <f>resultados_arima!C11</f>
        <v>204246</v>
      </c>
      <c r="D11" s="28">
        <f>Decomposition_f!Z21</f>
        <v>0.98629516980101772</v>
      </c>
      <c r="G11" s="27" t="s">
        <v>14</v>
      </c>
      <c r="H11" s="9">
        <f t="shared" si="1"/>
        <v>263563</v>
      </c>
      <c r="I11" s="9">
        <f t="shared" si="2"/>
        <v>232026</v>
      </c>
      <c r="J11" s="32">
        <v>210300</v>
      </c>
      <c r="K11" s="36">
        <f t="shared" si="0"/>
        <v>-0.11965640093639851</v>
      </c>
      <c r="L11" s="35">
        <f t="shared" si="0"/>
        <v>-9.3636058027979627E-2</v>
      </c>
      <c r="M11" s="27" t="s">
        <v>14</v>
      </c>
      <c r="N11" s="9">
        <f t="shared" si="3"/>
        <v>263563</v>
      </c>
      <c r="O11" s="9">
        <f t="shared" si="4"/>
        <v>232026</v>
      </c>
      <c r="P11" s="31">
        <v>218934</v>
      </c>
      <c r="Q11" s="36">
        <f t="shared" si="5"/>
        <v>-0.11965640093639851</v>
      </c>
      <c r="R11" s="35">
        <f t="shared" si="5"/>
        <v>-5.6424711023764576E-2</v>
      </c>
    </row>
    <row r="12" spans="1:18" x14ac:dyDescent="0.25">
      <c r="A12">
        <v>11</v>
      </c>
      <c r="B12" s="3">
        <v>42675</v>
      </c>
      <c r="C12" s="7">
        <f>resultados_arima!C12</f>
        <v>230713</v>
      </c>
      <c r="D12" s="28">
        <f>Decomposition_f!Z22</f>
        <v>1.132161131561908</v>
      </c>
      <c r="G12" s="27" t="s">
        <v>15</v>
      </c>
      <c r="H12" s="9">
        <f t="shared" si="1"/>
        <v>236928</v>
      </c>
      <c r="I12" s="9">
        <f t="shared" si="2"/>
        <v>222066</v>
      </c>
      <c r="J12" s="32">
        <v>203648</v>
      </c>
      <c r="K12" s="36">
        <f t="shared" si="0"/>
        <v>-6.2727917341977316E-2</v>
      </c>
      <c r="L12" s="35">
        <f t="shared" si="0"/>
        <v>-8.2939306332351637E-2</v>
      </c>
      <c r="M12" s="27" t="s">
        <v>15</v>
      </c>
      <c r="N12" s="9">
        <f t="shared" si="3"/>
        <v>236928</v>
      </c>
      <c r="O12" s="9">
        <f t="shared" si="4"/>
        <v>222066</v>
      </c>
      <c r="P12" s="31">
        <v>204123</v>
      </c>
      <c r="Q12" s="36">
        <f t="shared" si="5"/>
        <v>-6.2727917341977316E-2</v>
      </c>
      <c r="R12" s="35">
        <f t="shared" si="5"/>
        <v>-8.0800302612736755E-2</v>
      </c>
    </row>
    <row r="13" spans="1:18" x14ac:dyDescent="0.25">
      <c r="A13">
        <v>12</v>
      </c>
      <c r="B13" s="5">
        <v>42705</v>
      </c>
      <c r="C13" s="7">
        <f>resultados_arima!C13</f>
        <v>242419</v>
      </c>
      <c r="D13" s="28">
        <f>Decomposition_f!Z23</f>
        <v>1.201537789536592</v>
      </c>
      <c r="G13" s="27" t="s">
        <v>16</v>
      </c>
      <c r="H13" s="9">
        <f t="shared" si="1"/>
        <v>239336</v>
      </c>
      <c r="I13" s="9">
        <f t="shared" si="2"/>
        <v>211287</v>
      </c>
      <c r="J13" s="32">
        <v>194304</v>
      </c>
      <c r="K13" s="36">
        <f t="shared" si="0"/>
        <v>-0.11719507303539793</v>
      </c>
      <c r="L13" s="35">
        <f t="shared" si="0"/>
        <v>-8.0378821224211611E-2</v>
      </c>
      <c r="M13" s="27" t="s">
        <v>16</v>
      </c>
      <c r="N13" s="9">
        <f t="shared" si="3"/>
        <v>239336</v>
      </c>
      <c r="O13" s="9">
        <f t="shared" si="4"/>
        <v>211287</v>
      </c>
      <c r="P13" s="31">
        <v>205185</v>
      </c>
      <c r="Q13" s="36">
        <f t="shared" si="5"/>
        <v>-0.11719507303539793</v>
      </c>
      <c r="R13" s="35">
        <f t="shared" si="5"/>
        <v>-2.8880148802339946E-2</v>
      </c>
    </row>
    <row r="14" spans="1:18" x14ac:dyDescent="0.25">
      <c r="A14">
        <v>13</v>
      </c>
      <c r="B14" s="3">
        <v>42736</v>
      </c>
      <c r="C14" s="7">
        <f>resultados_arima!C14</f>
        <v>246675</v>
      </c>
      <c r="D14" s="28">
        <f>D2</f>
        <v>1.2141359149989435</v>
      </c>
      <c r="G14" s="27" t="s">
        <v>17</v>
      </c>
      <c r="H14" s="9">
        <f t="shared" si="1"/>
        <v>262043</v>
      </c>
      <c r="I14" s="9">
        <f t="shared" si="2"/>
        <v>198780</v>
      </c>
      <c r="J14" s="32">
        <v>182953</v>
      </c>
      <c r="K14" s="36">
        <f t="shared" si="0"/>
        <v>-0.24142220933205619</v>
      </c>
      <c r="L14" s="35">
        <f t="shared" si="0"/>
        <v>-7.9620686185732967E-2</v>
      </c>
      <c r="M14" s="27" t="s">
        <v>17</v>
      </c>
      <c r="N14" s="9">
        <f t="shared" si="3"/>
        <v>262043</v>
      </c>
      <c r="O14" s="9">
        <f t="shared" si="4"/>
        <v>198780</v>
      </c>
      <c r="P14" s="31">
        <v>185932</v>
      </c>
      <c r="Q14" s="36">
        <f t="shared" si="5"/>
        <v>-0.24142220933205619</v>
      </c>
      <c r="R14" s="35">
        <f t="shared" si="5"/>
        <v>-6.4634269041151021E-2</v>
      </c>
    </row>
    <row r="15" spans="1:18" x14ac:dyDescent="0.25">
      <c r="A15">
        <v>14</v>
      </c>
      <c r="B15" s="5">
        <v>42767</v>
      </c>
      <c r="C15" s="7">
        <f>resultados_arima!C15</f>
        <v>208332</v>
      </c>
      <c r="D15" s="28">
        <f t="shared" ref="D15:D74" si="6">D3</f>
        <v>0.98213943266809844</v>
      </c>
      <c r="G15" s="27" t="s">
        <v>18</v>
      </c>
      <c r="H15" s="9">
        <f t="shared" si="1"/>
        <v>311342</v>
      </c>
      <c r="I15" s="9">
        <f t="shared" si="2"/>
        <v>252963</v>
      </c>
      <c r="J15" s="32">
        <v>239868</v>
      </c>
      <c r="K15" s="36">
        <f t="shared" si="0"/>
        <v>-0.18750762826730732</v>
      </c>
      <c r="L15" s="35">
        <f t="shared" si="0"/>
        <v>-5.1766463870210271E-2</v>
      </c>
      <c r="M15" s="27" t="s">
        <v>18</v>
      </c>
      <c r="N15" s="9">
        <f t="shared" si="3"/>
        <v>311342</v>
      </c>
      <c r="O15" s="9">
        <f t="shared" si="4"/>
        <v>252963</v>
      </c>
      <c r="P15" s="31">
        <v>250600</v>
      </c>
      <c r="Q15" s="36">
        <f t="shared" si="5"/>
        <v>-0.18750762826730732</v>
      </c>
      <c r="R15" s="35">
        <f t="shared" si="5"/>
        <v>-9.3412870656973557E-3</v>
      </c>
    </row>
    <row r="16" spans="1:18" x14ac:dyDescent="0.25">
      <c r="A16">
        <v>15</v>
      </c>
      <c r="B16" s="3">
        <v>42795</v>
      </c>
      <c r="C16" s="7">
        <f>resultados_arima!C16</f>
        <v>215957</v>
      </c>
      <c r="D16" s="28">
        <f t="shared" si="6"/>
        <v>1.0448801502430005</v>
      </c>
      <c r="G16" s="30" t="s">
        <v>19</v>
      </c>
      <c r="H16" s="43">
        <f t="shared" si="1"/>
        <v>274711</v>
      </c>
      <c r="I16" s="43">
        <f t="shared" si="2"/>
        <v>272427</v>
      </c>
      <c r="J16" s="33">
        <v>259534</v>
      </c>
      <c r="K16" s="93">
        <f t="shared" si="0"/>
        <v>-8.314192005416601E-3</v>
      </c>
      <c r="L16" s="39">
        <f t="shared" si="0"/>
        <v>-4.732643974349092E-2</v>
      </c>
      <c r="M16" s="30" t="s">
        <v>19</v>
      </c>
      <c r="N16" s="43">
        <f t="shared" si="3"/>
        <v>274711</v>
      </c>
      <c r="O16" s="43">
        <f t="shared" si="4"/>
        <v>272427</v>
      </c>
      <c r="P16" s="34">
        <v>265578</v>
      </c>
      <c r="Q16" s="93">
        <f t="shared" si="5"/>
        <v>-8.314192005416601E-3</v>
      </c>
      <c r="R16" s="39">
        <f t="shared" si="5"/>
        <v>-2.5140679888557303E-2</v>
      </c>
    </row>
    <row r="17" spans="1:18" ht="14.45" x14ac:dyDescent="0.3">
      <c r="A17">
        <v>16</v>
      </c>
      <c r="B17" s="5">
        <v>42826</v>
      </c>
      <c r="C17" s="7">
        <f>resultados_arima!C17</f>
        <v>200426</v>
      </c>
      <c r="D17" s="28">
        <f t="shared" si="6"/>
        <v>0.95016193016865058</v>
      </c>
      <c r="G17" s="30" t="s">
        <v>24</v>
      </c>
      <c r="H17" s="43">
        <f>AVERAGE(H5:H16)</f>
        <v>239386.66666666666</v>
      </c>
      <c r="I17" s="43">
        <f>AVERAGE(I5:I16)</f>
        <v>235757.41666666666</v>
      </c>
      <c r="J17" s="43">
        <f>AVERAGE(J5:J16)</f>
        <v>211038</v>
      </c>
      <c r="K17" s="46">
        <f>AVERAGE(K5:K16)</f>
        <v>-6.0287440311927601E-3</v>
      </c>
      <c r="L17" s="46">
        <f>AVERAGE(L5:L16)</f>
        <v>-0.1038382247071602</v>
      </c>
      <c r="M17" s="44" t="s">
        <v>24</v>
      </c>
      <c r="N17" s="43">
        <f>AVERAGE(N5:N16)</f>
        <v>239386.66666666666</v>
      </c>
      <c r="O17" s="43">
        <f>AVERAGE(O5:O16)</f>
        <v>235757.41666666666</v>
      </c>
      <c r="P17" s="43">
        <f>AVERAGE(P5:P16)</f>
        <v>213505.25</v>
      </c>
      <c r="Q17" s="46">
        <f>AVERAGE(Q5:Q16)</f>
        <v>-6.0287440311927601E-3</v>
      </c>
      <c r="R17" s="45">
        <f>AVERAGE(R5:R16)</f>
        <v>-9.2597286710632762E-2</v>
      </c>
    </row>
    <row r="18" spans="1:18" ht="14.45" x14ac:dyDescent="0.3">
      <c r="A18">
        <v>17</v>
      </c>
      <c r="B18" s="3">
        <v>42856</v>
      </c>
      <c r="C18" s="7">
        <f>resultados_arima!C18</f>
        <v>179443</v>
      </c>
      <c r="D18" s="28">
        <f t="shared" si="6"/>
        <v>0.82692707104736218</v>
      </c>
    </row>
    <row r="19" spans="1:18" ht="14.45" x14ac:dyDescent="0.3">
      <c r="A19">
        <v>18</v>
      </c>
      <c r="B19" s="5">
        <v>42887</v>
      </c>
      <c r="C19" s="7">
        <f>resultados_arima!C19</f>
        <v>167766</v>
      </c>
      <c r="D19" s="28">
        <f t="shared" si="6"/>
        <v>0.7791811374736124</v>
      </c>
      <c r="I19" s="86">
        <f>SUM(I5:I16)</f>
        <v>2829089</v>
      </c>
      <c r="J19" s="86">
        <f>SUM(J5:J16)</f>
        <v>2532456</v>
      </c>
      <c r="K19" s="73">
        <f>J19/I19-1</f>
        <v>-0.10485106689821355</v>
      </c>
      <c r="O19" s="86">
        <f>SUM(O5:O16)</f>
        <v>2829089</v>
      </c>
      <c r="P19" s="86">
        <f>SUM(P5:P16)</f>
        <v>2562063</v>
      </c>
      <c r="Q19" s="73">
        <f>P19/O19-1</f>
        <v>-9.4385860607425265E-2</v>
      </c>
    </row>
    <row r="20" spans="1:18" ht="14.45" x14ac:dyDescent="0.3">
      <c r="A20">
        <v>19</v>
      </c>
      <c r="B20" s="3">
        <v>42917</v>
      </c>
      <c r="C20" s="7">
        <f>resultados_arima!C20</f>
        <v>211456</v>
      </c>
      <c r="D20" s="28">
        <f t="shared" si="6"/>
        <v>1.0089624357592821</v>
      </c>
    </row>
    <row r="21" spans="1:18" ht="14.45" x14ac:dyDescent="0.3">
      <c r="A21">
        <v>20</v>
      </c>
      <c r="B21" s="5">
        <v>42948</v>
      </c>
      <c r="C21" s="7">
        <f>resultados_arima!C21</f>
        <v>193354</v>
      </c>
      <c r="D21" s="28">
        <f t="shared" si="6"/>
        <v>0.93135663646624067</v>
      </c>
    </row>
    <row r="22" spans="1:18" ht="14.45" x14ac:dyDescent="0.3">
      <c r="A22">
        <v>21</v>
      </c>
      <c r="B22" s="3">
        <v>42979</v>
      </c>
      <c r="C22" s="7">
        <f>resultados_arima!C22</f>
        <v>199160</v>
      </c>
      <c r="D22" s="28">
        <f t="shared" si="6"/>
        <v>0.9422612002752907</v>
      </c>
      <c r="H22" s="1"/>
      <c r="I22" s="1"/>
    </row>
    <row r="23" spans="1:18" ht="14.45" x14ac:dyDescent="0.3">
      <c r="A23">
        <v>22</v>
      </c>
      <c r="B23" s="5">
        <v>43009</v>
      </c>
      <c r="C23" s="7">
        <f>resultados_arima!C23</f>
        <v>224240</v>
      </c>
      <c r="D23" s="28">
        <f t="shared" si="6"/>
        <v>0.98629516980101772</v>
      </c>
      <c r="H23" s="1"/>
      <c r="I23" s="1"/>
      <c r="J23" s="1"/>
      <c r="K23" s="9"/>
    </row>
    <row r="24" spans="1:18" ht="14.45" x14ac:dyDescent="0.3">
      <c r="A24">
        <v>23</v>
      </c>
      <c r="B24" s="3">
        <v>43040</v>
      </c>
      <c r="C24" s="7">
        <f>resultados_arima!C24</f>
        <v>243719</v>
      </c>
      <c r="D24" s="28">
        <f t="shared" si="6"/>
        <v>1.132161131561908</v>
      </c>
      <c r="H24" s="1"/>
      <c r="I24" s="1"/>
      <c r="J24" s="9"/>
      <c r="K24" s="9"/>
    </row>
    <row r="25" spans="1:18" ht="14.45" x14ac:dyDescent="0.3">
      <c r="A25">
        <v>24</v>
      </c>
      <c r="B25" s="5">
        <v>43070</v>
      </c>
      <c r="C25" s="7">
        <f>resultados_arima!C25</f>
        <v>255410</v>
      </c>
      <c r="D25" s="28">
        <f t="shared" si="6"/>
        <v>1.201537789536592</v>
      </c>
      <c r="H25" s="1"/>
      <c r="I25" s="1"/>
      <c r="J25" s="9"/>
      <c r="K25" s="9"/>
    </row>
    <row r="26" spans="1:18" ht="14.45" x14ac:dyDescent="0.3">
      <c r="A26">
        <v>25</v>
      </c>
      <c r="B26" s="3">
        <v>43101</v>
      </c>
      <c r="C26" s="7">
        <f>resultados_arima!C26</f>
        <v>275610</v>
      </c>
      <c r="D26" s="28">
        <f t="shared" si="6"/>
        <v>1.2141359149989435</v>
      </c>
      <c r="H26" s="1"/>
      <c r="I26" s="1"/>
      <c r="J26" s="9"/>
      <c r="K26" s="9"/>
    </row>
    <row r="27" spans="1:18" ht="14.45" x14ac:dyDescent="0.3">
      <c r="A27">
        <v>26</v>
      </c>
      <c r="B27" s="5">
        <v>43132</v>
      </c>
      <c r="C27" s="7">
        <f>resultados_arima!C27</f>
        <v>214691</v>
      </c>
      <c r="D27" s="28">
        <f t="shared" si="6"/>
        <v>0.98213943266809844</v>
      </c>
      <c r="H27" s="1"/>
      <c r="I27" s="1"/>
      <c r="J27" s="9"/>
      <c r="K27" s="9"/>
      <c r="P27" s="1"/>
    </row>
    <row r="28" spans="1:18" ht="14.45" x14ac:dyDescent="0.3">
      <c r="A28">
        <v>27</v>
      </c>
      <c r="B28" s="3">
        <v>43160</v>
      </c>
      <c r="C28" s="7">
        <f>resultados_arima!C28</f>
        <v>220918</v>
      </c>
      <c r="D28" s="28">
        <f t="shared" si="6"/>
        <v>1.0448801502430005</v>
      </c>
      <c r="H28" s="1"/>
      <c r="I28" s="1"/>
      <c r="J28" s="9"/>
      <c r="K28" s="9"/>
      <c r="P28" s="1"/>
    </row>
    <row r="29" spans="1:18" ht="14.45" x14ac:dyDescent="0.3">
      <c r="A29">
        <v>28</v>
      </c>
      <c r="B29" s="5">
        <v>43191</v>
      </c>
      <c r="C29" s="7">
        <f>resultados_arima!C29</f>
        <v>202846</v>
      </c>
      <c r="D29" s="28">
        <f t="shared" si="6"/>
        <v>0.95016193016865058</v>
      </c>
      <c r="H29" s="1"/>
      <c r="I29" s="1"/>
      <c r="J29" s="9"/>
      <c r="K29" s="9"/>
      <c r="P29" s="1"/>
    </row>
    <row r="30" spans="1:18" ht="14.45" x14ac:dyDescent="0.3">
      <c r="A30">
        <v>29</v>
      </c>
      <c r="B30" s="3">
        <v>43221</v>
      </c>
      <c r="C30" s="7">
        <f>resultados_arima!C30</f>
        <v>184649</v>
      </c>
      <c r="D30" s="28">
        <f t="shared" si="6"/>
        <v>0.82692707104736218</v>
      </c>
      <c r="H30" s="1"/>
      <c r="I30" s="1"/>
      <c r="J30" s="9"/>
      <c r="K30" s="9"/>
      <c r="P30" s="1"/>
    </row>
    <row r="31" spans="1:18" ht="14.45" x14ac:dyDescent="0.3">
      <c r="A31">
        <v>30</v>
      </c>
      <c r="B31" s="5">
        <v>43252</v>
      </c>
      <c r="C31" s="7">
        <f>resultados_arima!C31</f>
        <v>167422</v>
      </c>
      <c r="D31" s="28">
        <f t="shared" si="6"/>
        <v>0.7791811374736124</v>
      </c>
      <c r="H31" s="1"/>
      <c r="I31" s="1"/>
      <c r="J31" s="9"/>
      <c r="K31" s="9"/>
      <c r="P31" s="1"/>
    </row>
    <row r="32" spans="1:18" ht="14.45" x14ac:dyDescent="0.3">
      <c r="A32">
        <v>31</v>
      </c>
      <c r="B32" s="3">
        <v>43282</v>
      </c>
      <c r="C32" s="7">
        <f>resultados_arima!C32</f>
        <v>215459</v>
      </c>
      <c r="D32" s="28">
        <f t="shared" si="6"/>
        <v>1.0089624357592821</v>
      </c>
      <c r="H32" s="1"/>
      <c r="I32" s="1"/>
      <c r="J32" s="9"/>
      <c r="K32" s="9"/>
      <c r="P32" s="1"/>
    </row>
    <row r="33" spans="1:16" ht="14.45" x14ac:dyDescent="0.3">
      <c r="A33">
        <v>32</v>
      </c>
      <c r="B33" s="5">
        <v>43313</v>
      </c>
      <c r="C33" s="7">
        <f>resultados_arima!C33</f>
        <v>203628</v>
      </c>
      <c r="D33" s="28">
        <f t="shared" si="6"/>
        <v>0.93135663646624067</v>
      </c>
      <c r="H33" s="1"/>
      <c r="I33" s="1"/>
      <c r="J33" s="9"/>
      <c r="K33" s="9"/>
      <c r="P33" s="1"/>
    </row>
    <row r="34" spans="1:16" ht="14.45" x14ac:dyDescent="0.3">
      <c r="A34">
        <v>33</v>
      </c>
      <c r="B34" s="3">
        <v>43344</v>
      </c>
      <c r="C34" s="7">
        <f>resultados_arima!C34</f>
        <v>216132</v>
      </c>
      <c r="D34" s="28">
        <f t="shared" si="6"/>
        <v>0.9422612002752907</v>
      </c>
      <c r="H34" s="1"/>
      <c r="I34" s="1"/>
      <c r="J34" s="9"/>
      <c r="K34" s="9"/>
      <c r="P34" s="1"/>
    </row>
    <row r="35" spans="1:16" ht="14.45" x14ac:dyDescent="0.3">
      <c r="A35">
        <v>34</v>
      </c>
      <c r="B35" s="5">
        <v>43374</v>
      </c>
      <c r="C35" s="7">
        <f>resultados_arima!C35</f>
        <v>227543</v>
      </c>
      <c r="D35" s="28">
        <f t="shared" si="6"/>
        <v>0.98629516980101772</v>
      </c>
      <c r="H35" s="1"/>
      <c r="I35" s="1"/>
      <c r="J35" s="9"/>
      <c r="K35" s="9"/>
      <c r="P35" s="1"/>
    </row>
    <row r="36" spans="1:16" ht="14.45" x14ac:dyDescent="0.3">
      <c r="A36">
        <v>35</v>
      </c>
      <c r="B36" s="3">
        <v>43405</v>
      </c>
      <c r="C36" s="7">
        <f>resultados_arima!C36</f>
        <v>261261</v>
      </c>
      <c r="D36" s="28">
        <f t="shared" si="6"/>
        <v>1.132161131561908</v>
      </c>
      <c r="H36" s="1"/>
      <c r="I36" s="1"/>
      <c r="J36" s="9"/>
      <c r="K36" s="9"/>
      <c r="P36" s="1"/>
    </row>
    <row r="37" spans="1:16" ht="14.45" x14ac:dyDescent="0.3">
      <c r="A37">
        <v>36</v>
      </c>
      <c r="B37" s="5">
        <v>43435</v>
      </c>
      <c r="C37" s="7">
        <f>resultados_arima!C37</f>
        <v>293385</v>
      </c>
      <c r="D37" s="28">
        <f t="shared" si="6"/>
        <v>1.201537789536592</v>
      </c>
      <c r="H37" s="1"/>
      <c r="I37" s="1"/>
      <c r="J37" s="9"/>
      <c r="K37" s="9"/>
      <c r="P37" s="1"/>
    </row>
    <row r="38" spans="1:16" ht="14.45" x14ac:dyDescent="0.3">
      <c r="A38">
        <v>37</v>
      </c>
      <c r="B38" s="3">
        <v>43466</v>
      </c>
      <c r="C38" s="7">
        <f>resultados_arima!C38</f>
        <v>321304</v>
      </c>
      <c r="D38" s="28">
        <f t="shared" si="6"/>
        <v>1.2141359149989435</v>
      </c>
      <c r="I38" s="1"/>
      <c r="J38" s="9"/>
      <c r="K38" s="9"/>
      <c r="P38" s="1"/>
    </row>
    <row r="39" spans="1:16" ht="14.45" x14ac:dyDescent="0.3">
      <c r="A39">
        <v>38</v>
      </c>
      <c r="B39" s="5">
        <v>43497</v>
      </c>
      <c r="C39" s="7">
        <f>resultados_arima!C39</f>
        <v>237633</v>
      </c>
      <c r="D39" s="28">
        <f t="shared" si="6"/>
        <v>0.98213943266809844</v>
      </c>
      <c r="I39" s="1"/>
      <c r="J39" s="9"/>
      <c r="K39" s="9"/>
      <c r="P39" s="1"/>
    </row>
    <row r="40" spans="1:16" ht="14.45" x14ac:dyDescent="0.3">
      <c r="A40">
        <v>39</v>
      </c>
      <c r="B40" s="3">
        <v>43525</v>
      </c>
      <c r="C40" s="7">
        <f>resultados_arima!C40</f>
        <v>261862</v>
      </c>
      <c r="D40" s="28">
        <f t="shared" si="6"/>
        <v>1.0448801502430005</v>
      </c>
      <c r="K40" s="1"/>
      <c r="P40" s="1"/>
    </row>
    <row r="41" spans="1:16" x14ac:dyDescent="0.25">
      <c r="A41">
        <v>40</v>
      </c>
      <c r="B41" s="5">
        <v>43556</v>
      </c>
      <c r="C41" s="7">
        <f>resultados_arima!C41</f>
        <v>239694</v>
      </c>
      <c r="D41" s="28">
        <f t="shared" si="6"/>
        <v>0.95016193016865058</v>
      </c>
      <c r="K41" s="1"/>
      <c r="P41" s="1"/>
    </row>
    <row r="42" spans="1:16" x14ac:dyDescent="0.25">
      <c r="A42">
        <v>41</v>
      </c>
      <c r="B42" s="3">
        <v>43586</v>
      </c>
      <c r="C42" s="7">
        <f>resultados_arima!C42</f>
        <v>209733</v>
      </c>
      <c r="D42" s="28">
        <f t="shared" si="6"/>
        <v>0.82692707104736218</v>
      </c>
      <c r="K42" s="1"/>
      <c r="P42" s="1"/>
    </row>
    <row r="43" spans="1:16" x14ac:dyDescent="0.25">
      <c r="A43">
        <v>42</v>
      </c>
      <c r="B43" s="5">
        <v>43617</v>
      </c>
      <c r="C43" s="7">
        <f>resultados_arima!C43</f>
        <v>197587</v>
      </c>
      <c r="D43" s="28">
        <f t="shared" si="6"/>
        <v>0.7791811374736124</v>
      </c>
      <c r="K43" s="1"/>
    </row>
    <row r="44" spans="1:16" x14ac:dyDescent="0.25">
      <c r="A44">
        <v>43</v>
      </c>
      <c r="B44" s="3">
        <v>43647</v>
      </c>
      <c r="C44" s="7">
        <f>resultados_arima!C44</f>
        <v>244027</v>
      </c>
      <c r="D44" s="28">
        <f t="shared" si="6"/>
        <v>1.0089624357592821</v>
      </c>
    </row>
    <row r="45" spans="1:16" x14ac:dyDescent="0.25">
      <c r="A45">
        <v>44</v>
      </c>
      <c r="B45" s="5">
        <v>43678</v>
      </c>
      <c r="C45" s="7">
        <f>resultados_arima!C45</f>
        <v>216649</v>
      </c>
      <c r="D45" s="28">
        <f t="shared" si="6"/>
        <v>0.93135663646624067</v>
      </c>
    </row>
    <row r="46" spans="1:16" x14ac:dyDescent="0.25">
      <c r="A46">
        <v>45</v>
      </c>
      <c r="B46" s="3">
        <v>43709</v>
      </c>
      <c r="C46" s="7">
        <f>resultados_arima!C46</f>
        <v>225687</v>
      </c>
      <c r="D46" s="28">
        <f t="shared" si="6"/>
        <v>0.9422612002752907</v>
      </c>
    </row>
    <row r="47" spans="1:16" x14ac:dyDescent="0.25">
      <c r="A47">
        <v>46</v>
      </c>
      <c r="B47" s="5">
        <v>43739</v>
      </c>
      <c r="C47" s="7">
        <f>resultados_arima!C47</f>
        <v>225655</v>
      </c>
      <c r="D47" s="28">
        <f t="shared" si="6"/>
        <v>0.98629516980101772</v>
      </c>
    </row>
    <row r="48" spans="1:16" x14ac:dyDescent="0.25">
      <c r="A48">
        <v>47</v>
      </c>
      <c r="B48" s="3">
        <v>43770</v>
      </c>
      <c r="C48" s="7">
        <f>resultados_arima!C48</f>
        <v>247326</v>
      </c>
      <c r="D48" s="28">
        <f t="shared" si="6"/>
        <v>1.132161131561908</v>
      </c>
    </row>
    <row r="49" spans="1:4" x14ac:dyDescent="0.25">
      <c r="A49">
        <v>48</v>
      </c>
      <c r="B49" s="22">
        <v>43800</v>
      </c>
      <c r="C49" s="7">
        <f>resultados_arima!C49</f>
        <v>306382</v>
      </c>
      <c r="D49" s="28">
        <f t="shared" si="6"/>
        <v>1.201537789536592</v>
      </c>
    </row>
    <row r="50" spans="1:4" x14ac:dyDescent="0.25">
      <c r="A50" s="24">
        <v>49</v>
      </c>
      <c r="B50" s="25">
        <v>44927</v>
      </c>
      <c r="C50" s="7">
        <f>resultados_arima!C50</f>
        <v>239235</v>
      </c>
      <c r="D50" s="28">
        <f t="shared" si="6"/>
        <v>1.2141359149989435</v>
      </c>
    </row>
    <row r="51" spans="1:4" x14ac:dyDescent="0.25">
      <c r="A51" s="27">
        <v>50</v>
      </c>
      <c r="B51" s="5">
        <v>44958</v>
      </c>
      <c r="C51" s="7">
        <f>resultados_arima!C51</f>
        <v>205935</v>
      </c>
      <c r="D51" s="28">
        <f t="shared" si="6"/>
        <v>0.98213943266809844</v>
      </c>
    </row>
    <row r="52" spans="1:4" x14ac:dyDescent="0.25">
      <c r="A52" s="27">
        <v>51</v>
      </c>
      <c r="B52" s="3">
        <v>44986</v>
      </c>
      <c r="C52" s="7">
        <f>resultados_arima!C52</f>
        <v>221206</v>
      </c>
      <c r="D52" s="28">
        <f t="shared" si="6"/>
        <v>1.0448801502430005</v>
      </c>
    </row>
    <row r="53" spans="1:4" x14ac:dyDescent="0.25">
      <c r="A53" s="27">
        <v>52</v>
      </c>
      <c r="B53" s="5">
        <v>45017</v>
      </c>
      <c r="C53" s="7">
        <f>resultados_arima!C53</f>
        <v>222626</v>
      </c>
      <c r="D53" s="28">
        <f t="shared" si="6"/>
        <v>0.95016193016865058</v>
      </c>
    </row>
    <row r="54" spans="1:4" x14ac:dyDescent="0.25">
      <c r="A54" s="27">
        <v>53</v>
      </c>
      <c r="B54" s="3">
        <v>45047</v>
      </c>
      <c r="C54" s="7">
        <f>resultados_arima!C54</f>
        <v>196288</v>
      </c>
      <c r="D54" s="28">
        <f t="shared" si="6"/>
        <v>0.82692707104736218</v>
      </c>
    </row>
    <row r="55" spans="1:4" x14ac:dyDescent="0.25">
      <c r="A55" s="27">
        <v>54</v>
      </c>
      <c r="B55" s="5">
        <v>45078</v>
      </c>
      <c r="C55" s="7">
        <f>resultados_arima!C55</f>
        <v>199427</v>
      </c>
      <c r="D55" s="28">
        <f t="shared" si="6"/>
        <v>0.7791811374736124</v>
      </c>
    </row>
    <row r="56" spans="1:4" x14ac:dyDescent="0.25">
      <c r="A56" s="27">
        <v>55</v>
      </c>
      <c r="B56" s="3">
        <v>45108</v>
      </c>
      <c r="C56" s="7">
        <f>resultados_arima!C56</f>
        <v>263563</v>
      </c>
      <c r="D56" s="28">
        <f t="shared" si="6"/>
        <v>1.0089624357592821</v>
      </c>
    </row>
    <row r="57" spans="1:4" x14ac:dyDescent="0.25">
      <c r="A57" s="27">
        <v>56</v>
      </c>
      <c r="B57" s="5">
        <v>45139</v>
      </c>
      <c r="C57" s="7">
        <f>resultados_arima!C57</f>
        <v>236928</v>
      </c>
      <c r="D57" s="28">
        <f t="shared" si="6"/>
        <v>0.93135663646624067</v>
      </c>
    </row>
    <row r="58" spans="1:4" x14ac:dyDescent="0.25">
      <c r="A58" s="27">
        <v>57</v>
      </c>
      <c r="B58" s="3">
        <v>45170</v>
      </c>
      <c r="C58" s="7">
        <f>resultados_arima!C58</f>
        <v>239336</v>
      </c>
      <c r="D58" s="28">
        <f t="shared" si="6"/>
        <v>0.9422612002752907</v>
      </c>
    </row>
    <row r="59" spans="1:4" x14ac:dyDescent="0.25">
      <c r="A59" s="27">
        <v>58</v>
      </c>
      <c r="B59" s="5">
        <v>45200</v>
      </c>
      <c r="C59" s="7">
        <f>resultados_arima!C59</f>
        <v>262043</v>
      </c>
      <c r="D59" s="28">
        <f t="shared" si="6"/>
        <v>0.98629516980101772</v>
      </c>
    </row>
    <row r="60" spans="1:4" x14ac:dyDescent="0.25">
      <c r="A60" s="27">
        <v>59</v>
      </c>
      <c r="B60" s="3">
        <v>45231</v>
      </c>
      <c r="C60" s="7">
        <f>resultados_arima!C60</f>
        <v>311342</v>
      </c>
      <c r="D60" s="28">
        <f t="shared" si="6"/>
        <v>1.132161131561908</v>
      </c>
    </row>
    <row r="61" spans="1:4" x14ac:dyDescent="0.25">
      <c r="A61" s="27">
        <v>60</v>
      </c>
      <c r="B61" s="5">
        <v>45261</v>
      </c>
      <c r="C61" s="7">
        <f>resultados_arima!C61</f>
        <v>274711</v>
      </c>
      <c r="D61" s="28">
        <f t="shared" si="6"/>
        <v>1.201537789536592</v>
      </c>
    </row>
    <row r="62" spans="1:4" x14ac:dyDescent="0.25">
      <c r="A62" s="27">
        <v>61</v>
      </c>
      <c r="B62" s="3">
        <v>45292</v>
      </c>
      <c r="C62" s="7">
        <f>resultados_arima!C62</f>
        <v>327427</v>
      </c>
      <c r="D62" s="28">
        <f t="shared" si="6"/>
        <v>1.2141359149989435</v>
      </c>
    </row>
    <row r="63" spans="1:4" x14ac:dyDescent="0.25">
      <c r="A63" s="27">
        <v>62</v>
      </c>
      <c r="B63" s="5">
        <v>45323</v>
      </c>
      <c r="C63" s="7">
        <f>resultados_arima!C63</f>
        <v>256687</v>
      </c>
      <c r="D63" s="28">
        <f t="shared" si="6"/>
        <v>0.98213943266809844</v>
      </c>
    </row>
    <row r="64" spans="1:4" x14ac:dyDescent="0.25">
      <c r="A64" s="27">
        <v>63</v>
      </c>
      <c r="B64" s="3">
        <v>45352</v>
      </c>
      <c r="C64" s="7">
        <f>resultados_arima!C64</f>
        <v>278366</v>
      </c>
      <c r="D64" s="28">
        <f t="shared" si="6"/>
        <v>1.0448801502430005</v>
      </c>
    </row>
    <row r="65" spans="1:4" x14ac:dyDescent="0.25">
      <c r="A65" s="27">
        <v>64</v>
      </c>
      <c r="B65" s="5">
        <v>45383</v>
      </c>
      <c r="C65" s="7">
        <f>resultados_arima!C65</f>
        <v>224410</v>
      </c>
      <c r="D65" s="28">
        <f t="shared" si="6"/>
        <v>0.95016193016865058</v>
      </c>
    </row>
    <row r="66" spans="1:4" x14ac:dyDescent="0.25">
      <c r="A66" s="27">
        <v>65</v>
      </c>
      <c r="B66" s="3">
        <v>45413</v>
      </c>
      <c r="C66" s="7">
        <f>resultados_arima!C66</f>
        <v>182803</v>
      </c>
      <c r="D66" s="28">
        <f t="shared" si="6"/>
        <v>0.82692707104736218</v>
      </c>
    </row>
    <row r="67" spans="1:4" x14ac:dyDescent="0.25">
      <c r="A67" s="27">
        <v>66</v>
      </c>
      <c r="B67" s="5">
        <v>45444</v>
      </c>
      <c r="C67" s="7">
        <f>resultados_arima!C67</f>
        <v>169847</v>
      </c>
      <c r="D67" s="28">
        <f t="shared" si="6"/>
        <v>0.7791811374736124</v>
      </c>
    </row>
    <row r="68" spans="1:4" x14ac:dyDescent="0.25">
      <c r="A68" s="27">
        <v>67</v>
      </c>
      <c r="B68" s="3">
        <v>45474</v>
      </c>
      <c r="C68" s="7">
        <f>resultados_arima!C68</f>
        <v>232026</v>
      </c>
      <c r="D68" s="28">
        <f t="shared" si="6"/>
        <v>1.0089624357592821</v>
      </c>
    </row>
    <row r="69" spans="1:4" x14ac:dyDescent="0.25">
      <c r="A69" s="27">
        <v>68</v>
      </c>
      <c r="B69" s="5">
        <v>45505</v>
      </c>
      <c r="C69" s="7">
        <v>222066</v>
      </c>
      <c r="D69" s="28">
        <f t="shared" si="6"/>
        <v>0.93135663646624067</v>
      </c>
    </row>
    <row r="70" spans="1:4" x14ac:dyDescent="0.25">
      <c r="A70" s="27">
        <v>69</v>
      </c>
      <c r="B70" s="3">
        <v>45536</v>
      </c>
      <c r="C70" s="7">
        <v>211287</v>
      </c>
      <c r="D70" s="28">
        <f t="shared" si="6"/>
        <v>0.9422612002752907</v>
      </c>
    </row>
    <row r="71" spans="1:4" x14ac:dyDescent="0.25">
      <c r="A71" s="27">
        <v>70</v>
      </c>
      <c r="B71" s="5">
        <v>45566</v>
      </c>
      <c r="C71" s="7">
        <v>198780</v>
      </c>
      <c r="D71" s="28">
        <f t="shared" si="6"/>
        <v>0.98629516980101772</v>
      </c>
    </row>
    <row r="72" spans="1:4" x14ac:dyDescent="0.25">
      <c r="A72" s="27">
        <v>71</v>
      </c>
      <c r="B72" s="3">
        <v>45597</v>
      </c>
      <c r="C72" s="7">
        <v>252963</v>
      </c>
      <c r="D72" s="28">
        <f t="shared" si="6"/>
        <v>1.132161131561908</v>
      </c>
    </row>
    <row r="73" spans="1:4" x14ac:dyDescent="0.25">
      <c r="B73" s="3">
        <v>45627</v>
      </c>
      <c r="C73" s="7">
        <f>resultados_arima!C73</f>
        <v>272427</v>
      </c>
      <c r="D73" s="28">
        <f t="shared" si="6"/>
        <v>1.201537789536592</v>
      </c>
    </row>
    <row r="74" spans="1:4" x14ac:dyDescent="0.25">
      <c r="B74" s="3">
        <v>45658</v>
      </c>
      <c r="C74" s="7">
        <f>resultados_arima!C74</f>
        <v>268081</v>
      </c>
      <c r="D74" s="28">
        <f t="shared" si="6"/>
        <v>1.2141359149989435</v>
      </c>
    </row>
  </sheetData>
  <mergeCells count="3">
    <mergeCell ref="G2:R2"/>
    <mergeCell ref="G3:L3"/>
    <mergeCell ref="M3:R3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43"/>
  <sheetViews>
    <sheetView workbookViewId="0">
      <selection activeCell="Y12" sqref="Y12"/>
    </sheetView>
  </sheetViews>
  <sheetFormatPr baseColWidth="10" defaultColWidth="11.5703125" defaultRowHeight="13.5" x14ac:dyDescent="0.25"/>
  <cols>
    <col min="1" max="1" width="6.7109375" style="48" customWidth="1"/>
    <col min="2" max="2" width="3.85546875" style="48" bestFit="1" customWidth="1"/>
    <col min="3" max="3" width="6.28515625" style="48" bestFit="1" customWidth="1"/>
    <col min="4" max="4" width="6.7109375" style="48" customWidth="1"/>
    <col min="5" max="5" width="7.85546875" style="48" customWidth="1"/>
    <col min="6" max="7" width="8.42578125" style="48" customWidth="1"/>
    <col min="8" max="8" width="10.85546875" style="48" bestFit="1" customWidth="1"/>
    <col min="9" max="9" width="8.85546875" style="48" customWidth="1"/>
    <col min="10" max="10" width="7.85546875" style="48" bestFit="1" customWidth="1"/>
    <col min="11" max="11" width="9.28515625" style="48" bestFit="1" customWidth="1"/>
    <col min="12" max="12" width="14.85546875" style="48" customWidth="1"/>
    <col min="13" max="13" width="7.42578125" style="48" customWidth="1"/>
    <col min="14" max="14" width="8.140625" style="48" customWidth="1"/>
    <col min="15" max="15" width="7.7109375" style="48" customWidth="1"/>
    <col min="16" max="16" width="6.7109375" style="48" bestFit="1" customWidth="1"/>
    <col min="17" max="17" width="7.7109375" style="48" customWidth="1"/>
    <col min="18" max="18" width="7.140625" style="48" customWidth="1"/>
    <col min="19" max="20" width="7.7109375" style="48" customWidth="1"/>
    <col min="21" max="21" width="7.28515625" style="48" customWidth="1"/>
    <col min="22" max="22" width="6.7109375" style="48" customWidth="1"/>
    <col min="23" max="23" width="8.85546875" style="48" bestFit="1" customWidth="1"/>
    <col min="24" max="24" width="8.85546875" style="48" customWidth="1"/>
    <col min="25" max="16384" width="11.5703125" style="48"/>
  </cols>
  <sheetData>
    <row r="1" spans="1:31" ht="15.75" x14ac:dyDescent="0.25">
      <c r="A1" s="47" t="s">
        <v>25</v>
      </c>
    </row>
    <row r="2" spans="1:31" ht="15.75" x14ac:dyDescent="0.25">
      <c r="A2" s="47" t="s">
        <v>26</v>
      </c>
    </row>
    <row r="3" spans="1:31" ht="15.75" x14ac:dyDescent="0.25">
      <c r="A3" s="47" t="s">
        <v>27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0"/>
      <c r="W3" s="50"/>
      <c r="X3" s="50"/>
    </row>
    <row r="4" spans="1:31" ht="15.75" x14ac:dyDescent="0.25">
      <c r="A4" s="47" t="s">
        <v>28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0"/>
      <c r="W4" s="50"/>
      <c r="X4" s="50"/>
    </row>
    <row r="5" spans="1:31" ht="15.75" x14ac:dyDescent="0.25">
      <c r="A5" s="47" t="s">
        <v>29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50"/>
      <c r="W5" s="50"/>
      <c r="X5" s="50"/>
    </row>
    <row r="6" spans="1:31" ht="15.75" x14ac:dyDescent="0.25">
      <c r="A6" s="47" t="s">
        <v>30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50"/>
      <c r="X6" s="50"/>
    </row>
    <row r="7" spans="1:31" x14ac:dyDescent="0.25"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50"/>
      <c r="X7" s="50"/>
    </row>
    <row r="8" spans="1:31" ht="15.75" x14ac:dyDescent="0.25">
      <c r="A8" s="51" t="s">
        <v>31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50"/>
      <c r="X8" s="50"/>
    </row>
    <row r="9" spans="1:31" x14ac:dyDescent="0.25">
      <c r="A9" s="48" t="s">
        <v>32</v>
      </c>
      <c r="B9" s="48" t="s">
        <v>32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50"/>
      <c r="X9" s="50"/>
    </row>
    <row r="10" spans="1:31" ht="15.75" x14ac:dyDescent="0.25">
      <c r="A10" s="48" t="s">
        <v>33</v>
      </c>
      <c r="B10" s="48" t="s">
        <v>32</v>
      </c>
      <c r="C10" s="52" t="s">
        <v>34</v>
      </c>
      <c r="D10" s="53" t="s">
        <v>35</v>
      </c>
      <c r="E10" s="53" t="s">
        <v>36</v>
      </c>
      <c r="F10" s="54" t="s">
        <v>37</v>
      </c>
      <c r="G10" s="54" t="s">
        <v>38</v>
      </c>
      <c r="H10" s="54" t="s">
        <v>39</v>
      </c>
      <c r="I10" s="54" t="s">
        <v>40</v>
      </c>
      <c r="J10" s="49"/>
      <c r="K10" s="49"/>
      <c r="M10" s="51" t="s">
        <v>41</v>
      </c>
      <c r="R10" s="55"/>
    </row>
    <row r="11" spans="1:31" x14ac:dyDescent="0.25">
      <c r="A11" s="56">
        <v>42370</v>
      </c>
      <c r="B11" s="48" t="s">
        <v>42</v>
      </c>
      <c r="C11" s="49">
        <v>248684</v>
      </c>
      <c r="D11" s="49"/>
      <c r="E11" s="49"/>
      <c r="F11" s="49"/>
      <c r="G11" s="55">
        <f t="shared" ref="G11:H22" si="0">Y12</f>
        <v>1.2156942918381701</v>
      </c>
      <c r="H11" s="55">
        <f t="shared" si="0"/>
        <v>1.2141359149989435</v>
      </c>
      <c r="I11" s="54">
        <f>C11/H11</f>
        <v>204823.85614975932</v>
      </c>
      <c r="J11" s="49"/>
      <c r="K11" s="57"/>
      <c r="L11" s="50"/>
      <c r="O11" s="50">
        <v>2016</v>
      </c>
      <c r="P11" s="50">
        <v>2017</v>
      </c>
      <c r="Q11" s="50">
        <v>2018</v>
      </c>
      <c r="R11" s="50">
        <v>2019</v>
      </c>
      <c r="S11" s="50"/>
      <c r="T11" s="50"/>
      <c r="U11" s="50"/>
      <c r="V11" s="50">
        <v>2023</v>
      </c>
      <c r="W11" s="50">
        <v>2024</v>
      </c>
      <c r="X11" s="50">
        <v>2025</v>
      </c>
      <c r="Y11" s="53" t="s">
        <v>38</v>
      </c>
      <c r="Z11" s="53" t="s">
        <v>43</v>
      </c>
      <c r="AC11" s="50"/>
      <c r="AD11" s="50"/>
      <c r="AE11" s="50"/>
    </row>
    <row r="12" spans="1:31" x14ac:dyDescent="0.25">
      <c r="A12" s="56">
        <v>42401</v>
      </c>
      <c r="B12" s="48" t="s">
        <v>44</v>
      </c>
      <c r="C12" s="49">
        <v>211731</v>
      </c>
      <c r="D12" s="49"/>
      <c r="E12" s="49"/>
      <c r="F12" s="49"/>
      <c r="G12" s="55">
        <f t="shared" si="0"/>
        <v>0.98340003564166456</v>
      </c>
      <c r="H12" s="55">
        <f t="shared" si="0"/>
        <v>0.98213943266809844</v>
      </c>
      <c r="I12" s="54">
        <f>C12/H12</f>
        <v>215581.40622132193</v>
      </c>
      <c r="J12" s="49"/>
      <c r="K12" s="57"/>
      <c r="L12" s="50"/>
      <c r="N12" s="48" t="s">
        <v>42</v>
      </c>
      <c r="O12" s="55"/>
      <c r="P12" s="55">
        <f t="shared" ref="P12:P23" si="1">F23</f>
        <v>1.1905753059695279</v>
      </c>
      <c r="Q12" s="55">
        <f t="shared" ref="Q12:Q23" si="2">F35</f>
        <v>1.2707680544375561</v>
      </c>
      <c r="R12" s="55">
        <f t="shared" ref="R12:R23" si="3">F47</f>
        <v>1.3202919769016841</v>
      </c>
      <c r="S12" s="55"/>
      <c r="T12" s="55"/>
      <c r="U12" s="55"/>
      <c r="V12" s="55">
        <f t="shared" ref="V12:V23" si="4">F59</f>
        <v>1.076825437243617</v>
      </c>
      <c r="W12" s="55">
        <f t="shared" ref="W12:W23" si="5">F71</f>
        <v>1.3147500665050469</v>
      </c>
      <c r="X12" s="55">
        <f>F83</f>
        <v>1.1209549099715888</v>
      </c>
      <c r="Y12" s="55">
        <f>AVERAGEIF(O12:X12, "&gt;0")</f>
        <v>1.2156942918381701</v>
      </c>
      <c r="Z12" s="55">
        <f t="shared" ref="Z12:Z23" si="6">Y12*$Z$25</f>
        <v>1.2141359149989435</v>
      </c>
      <c r="AC12" s="55"/>
      <c r="AD12" s="55"/>
      <c r="AE12" s="55"/>
    </row>
    <row r="13" spans="1:31" x14ac:dyDescent="0.25">
      <c r="A13" s="56">
        <v>42430</v>
      </c>
      <c r="B13" s="48" t="s">
        <v>45</v>
      </c>
      <c r="C13" s="49">
        <v>210862</v>
      </c>
      <c r="D13" s="49"/>
      <c r="E13" s="49"/>
      <c r="F13" s="49"/>
      <c r="G13" s="55">
        <f t="shared" si="0"/>
        <v>1.0462212826531292</v>
      </c>
      <c r="H13" s="55">
        <f t="shared" si="0"/>
        <v>1.0448801502430005</v>
      </c>
      <c r="I13" s="54">
        <f t="shared" ref="I13:I58" si="7">C13/H13</f>
        <v>201804.96294332063</v>
      </c>
      <c r="J13" s="49"/>
      <c r="K13" s="58"/>
      <c r="L13" s="50"/>
      <c r="N13" s="48" t="s">
        <v>44</v>
      </c>
      <c r="O13" s="55"/>
      <c r="P13" s="55">
        <f t="shared" si="1"/>
        <v>1.0022538829568444</v>
      </c>
      <c r="Q13" s="55">
        <f t="shared" si="2"/>
        <v>0.98473151142977067</v>
      </c>
      <c r="R13" s="55">
        <f t="shared" si="3"/>
        <v>0.97271393059221323</v>
      </c>
      <c r="S13" s="55"/>
      <c r="T13" s="55"/>
      <c r="U13" s="55"/>
      <c r="V13" s="55">
        <f t="shared" si="4"/>
        <v>0.91914682797974556</v>
      </c>
      <c r="W13" s="55">
        <f t="shared" si="5"/>
        <v>1.0381540252497481</v>
      </c>
      <c r="X13" s="55">
        <f t="shared" ref="X13:X23" si="8">F84</f>
        <v>0</v>
      </c>
      <c r="Y13" s="55">
        <f>AVERAGEIF(O13:X13, "&gt;0")</f>
        <v>0.98340003564166456</v>
      </c>
      <c r="Z13" s="55">
        <f t="shared" si="6"/>
        <v>0.98213943266809844</v>
      </c>
      <c r="AC13" s="55"/>
      <c r="AD13" s="55"/>
      <c r="AE13" s="55"/>
    </row>
    <row r="14" spans="1:31" x14ac:dyDescent="0.25">
      <c r="A14" s="56">
        <v>42461</v>
      </c>
      <c r="B14" s="48" t="s">
        <v>46</v>
      </c>
      <c r="C14" s="49">
        <v>182419</v>
      </c>
      <c r="D14" s="49"/>
      <c r="E14" s="49"/>
      <c r="F14" s="49"/>
      <c r="G14" s="55">
        <f t="shared" si="0"/>
        <v>0.95138148913828291</v>
      </c>
      <c r="H14" s="55">
        <f t="shared" si="0"/>
        <v>0.95016193016865058</v>
      </c>
      <c r="I14" s="54">
        <f t="shared" si="7"/>
        <v>191987.27522962453</v>
      </c>
      <c r="J14" s="49"/>
      <c r="K14" s="58"/>
      <c r="L14" s="50"/>
      <c r="N14" s="48" t="s">
        <v>45</v>
      </c>
      <c r="O14" s="55"/>
      <c r="P14" s="55">
        <f t="shared" si="1"/>
        <v>1.0324867805815587</v>
      </c>
      <c r="Q14" s="55">
        <f t="shared" si="2"/>
        <v>1.0093819410057701</v>
      </c>
      <c r="R14" s="55">
        <f t="shared" si="3"/>
        <v>1.070491762510386</v>
      </c>
      <c r="S14" s="55"/>
      <c r="T14" s="55"/>
      <c r="U14" s="55"/>
      <c r="V14" s="55">
        <f t="shared" si="4"/>
        <v>0.97531782395682143</v>
      </c>
      <c r="W14" s="55">
        <f t="shared" si="5"/>
        <v>1.1434281052111097</v>
      </c>
      <c r="X14" s="55">
        <f t="shared" si="8"/>
        <v>0</v>
      </c>
      <c r="Y14" s="55">
        <f t="shared" ref="Y13:Y23" si="9">AVERAGEIF(O14:X14, "&gt;0")</f>
        <v>1.0462212826531292</v>
      </c>
      <c r="Z14" s="55">
        <f t="shared" si="6"/>
        <v>1.0448801502430005</v>
      </c>
      <c r="AC14" s="55"/>
      <c r="AD14" s="55"/>
      <c r="AE14" s="55"/>
    </row>
    <row r="15" spans="1:31" x14ac:dyDescent="0.25">
      <c r="A15" s="56">
        <v>42491</v>
      </c>
      <c r="B15" s="48" t="s">
        <v>47</v>
      </c>
      <c r="C15" s="49">
        <v>176403</v>
      </c>
      <c r="D15" s="49"/>
      <c r="E15" s="49"/>
      <c r="F15" s="49"/>
      <c r="G15" s="55">
        <f t="shared" si="0"/>
        <v>0.82798845468598947</v>
      </c>
      <c r="H15" s="55">
        <f t="shared" si="0"/>
        <v>0.82692707104736218</v>
      </c>
      <c r="I15" s="54">
        <f t="shared" si="7"/>
        <v>213323.52776475562</v>
      </c>
      <c r="J15" s="49"/>
      <c r="K15" s="58"/>
      <c r="L15" s="50"/>
      <c r="N15" s="48" t="s">
        <v>46</v>
      </c>
      <c r="O15" s="55"/>
      <c r="P15" s="55">
        <f t="shared" si="1"/>
        <v>0.95197518725924657</v>
      </c>
      <c r="Q15" s="55">
        <f t="shared" si="2"/>
        <v>0.92314693806654879</v>
      </c>
      <c r="R15" s="55">
        <f t="shared" si="3"/>
        <v>0.9825170507559412</v>
      </c>
      <c r="S15" s="55"/>
      <c r="T15" s="55"/>
      <c r="U15" s="55"/>
      <c r="V15" s="55">
        <f t="shared" si="4"/>
        <v>0.95787300207051396</v>
      </c>
      <c r="W15" s="55">
        <f t="shared" si="5"/>
        <v>0.94139526753916414</v>
      </c>
      <c r="X15" s="55">
        <f t="shared" si="8"/>
        <v>0</v>
      </c>
      <c r="Y15" s="55">
        <f t="shared" si="9"/>
        <v>0.95138148913828291</v>
      </c>
      <c r="Z15" s="55">
        <f t="shared" si="6"/>
        <v>0.95016193016865058</v>
      </c>
      <c r="AC15" s="55"/>
      <c r="AD15" s="55"/>
      <c r="AE15" s="55"/>
    </row>
    <row r="16" spans="1:31" x14ac:dyDescent="0.25">
      <c r="A16" s="56">
        <v>42522</v>
      </c>
      <c r="B16" s="48" t="s">
        <v>48</v>
      </c>
      <c r="C16" s="49">
        <v>160586</v>
      </c>
      <c r="D16" s="49"/>
      <c r="E16" s="49">
        <f>AVERAGE(D22:D23)</f>
        <v>204065.625</v>
      </c>
      <c r="F16" s="55">
        <f>C16/E16</f>
        <v>0.78693312506699742</v>
      </c>
      <c r="G16" s="55">
        <f t="shared" si="0"/>
        <v>0.78018123789334359</v>
      </c>
      <c r="H16" s="55">
        <f t="shared" si="0"/>
        <v>0.7791811374736124</v>
      </c>
      <c r="I16" s="54">
        <f t="shared" si="7"/>
        <v>206095.8514995345</v>
      </c>
      <c r="J16" s="49"/>
      <c r="K16" s="58"/>
      <c r="L16" s="50"/>
      <c r="N16" s="48" t="s">
        <v>47</v>
      </c>
      <c r="O16" s="55"/>
      <c r="P16" s="55">
        <f t="shared" si="1"/>
        <v>0.84794831936537263</v>
      </c>
      <c r="Q16" s="55">
        <f t="shared" si="2"/>
        <v>0.83157853849224062</v>
      </c>
      <c r="R16" s="55">
        <f t="shared" si="3"/>
        <v>0.85984324439651583</v>
      </c>
      <c r="S16" s="55"/>
      <c r="T16" s="55"/>
      <c r="U16" s="55"/>
      <c r="V16" s="55">
        <f t="shared" si="4"/>
        <v>0.82549904110269023</v>
      </c>
      <c r="W16" s="55">
        <f t="shared" si="5"/>
        <v>0.77507313007312839</v>
      </c>
      <c r="X16" s="55">
        <f t="shared" si="8"/>
        <v>0</v>
      </c>
      <c r="Y16" s="55">
        <f t="shared" si="9"/>
        <v>0.82798845468598947</v>
      </c>
      <c r="Z16" s="55">
        <f t="shared" si="6"/>
        <v>0.82692707104736218</v>
      </c>
      <c r="AC16" s="55"/>
      <c r="AD16" s="55"/>
      <c r="AE16" s="55"/>
    </row>
    <row r="17" spans="1:31" x14ac:dyDescent="0.25">
      <c r="A17" s="56">
        <v>42552</v>
      </c>
      <c r="B17" s="48" t="s">
        <v>49</v>
      </c>
      <c r="C17" s="49">
        <v>205385</v>
      </c>
      <c r="D17" s="49"/>
      <c r="E17" s="49">
        <f t="shared" ref="E17:E51" si="10">AVERAGE(D23:D24)</f>
        <v>203840.29166666666</v>
      </c>
      <c r="F17" s="55">
        <f t="shared" ref="F17:F58" si="11">C17/E17</f>
        <v>1.0075780323934158</v>
      </c>
      <c r="G17" s="55">
        <f t="shared" si="0"/>
        <v>1.0102574667950277</v>
      </c>
      <c r="H17" s="55">
        <f t="shared" si="0"/>
        <v>1.0089624357592821</v>
      </c>
      <c r="I17" s="54">
        <f t="shared" si="7"/>
        <v>203560.60118872521</v>
      </c>
      <c r="J17" s="49"/>
      <c r="K17" s="58"/>
      <c r="L17" s="50"/>
      <c r="N17" s="48" t="s">
        <v>48</v>
      </c>
      <c r="O17" s="55">
        <f t="shared" ref="O17:O23" si="12">F16</f>
        <v>0.78693312506699742</v>
      </c>
      <c r="P17" s="55">
        <f t="shared" si="1"/>
        <v>0.78627857970153558</v>
      </c>
      <c r="Q17" s="55">
        <f t="shared" si="2"/>
        <v>0.74234063001244099</v>
      </c>
      <c r="R17" s="55">
        <f t="shared" si="3"/>
        <v>0.81698737104303842</v>
      </c>
      <c r="S17" s="55"/>
      <c r="T17" s="55"/>
      <c r="U17" s="55"/>
      <c r="V17" s="55">
        <f t="shared" si="4"/>
        <v>0.82048015315750211</v>
      </c>
      <c r="W17" s="55">
        <f t="shared" si="5"/>
        <v>0.72806756837854758</v>
      </c>
      <c r="X17" s="55" t="e">
        <f t="shared" si="8"/>
        <v>#DIV/0!</v>
      </c>
      <c r="Y17" s="55">
        <f t="shared" si="9"/>
        <v>0.78018123789334359</v>
      </c>
      <c r="Z17" s="55">
        <f t="shared" si="6"/>
        <v>0.7791811374736124</v>
      </c>
      <c r="AC17" s="55"/>
      <c r="AD17" s="55"/>
      <c r="AE17" s="55"/>
    </row>
    <row r="18" spans="1:31" x14ac:dyDescent="0.25">
      <c r="A18" s="56">
        <v>42583</v>
      </c>
      <c r="B18" s="48" t="s">
        <v>50</v>
      </c>
      <c r="C18" s="49">
        <v>188354</v>
      </c>
      <c r="D18" s="49"/>
      <c r="E18" s="49">
        <f t="shared" si="10"/>
        <v>203910.95833333331</v>
      </c>
      <c r="F18" s="55">
        <f t="shared" si="11"/>
        <v>0.92370710009659041</v>
      </c>
      <c r="G18" s="55">
        <f t="shared" si="0"/>
        <v>0.93255205832420474</v>
      </c>
      <c r="H18" s="55">
        <f t="shared" si="0"/>
        <v>0.93135663646624067</v>
      </c>
      <c r="I18" s="54">
        <f t="shared" si="7"/>
        <v>202236.17100604335</v>
      </c>
      <c r="J18" s="49"/>
      <c r="K18" s="58"/>
      <c r="L18" s="50"/>
      <c r="N18" s="48" t="s">
        <v>49</v>
      </c>
      <c r="O18" s="55">
        <f t="shared" si="12"/>
        <v>1.0075780323934158</v>
      </c>
      <c r="P18" s="55">
        <f t="shared" si="1"/>
        <v>0.98425924219929584</v>
      </c>
      <c r="Q18" s="55">
        <f t="shared" si="2"/>
        <v>0.94337195229409609</v>
      </c>
      <c r="R18" s="55">
        <f t="shared" si="3"/>
        <v>1.0568056818673943</v>
      </c>
      <c r="S18" s="55"/>
      <c r="T18" s="55"/>
      <c r="U18" s="55"/>
      <c r="V18" s="55">
        <f t="shared" si="4"/>
        <v>1.0591211328882648</v>
      </c>
      <c r="W18" s="55">
        <f t="shared" si="5"/>
        <v>1.0104087591276998</v>
      </c>
      <c r="X18" s="55" t="e">
        <f t="shared" si="8"/>
        <v>#DIV/0!</v>
      </c>
      <c r="Y18" s="55">
        <f t="shared" si="9"/>
        <v>1.0102574667950277</v>
      </c>
      <c r="Z18" s="55">
        <f t="shared" si="6"/>
        <v>1.0089624357592821</v>
      </c>
      <c r="AC18" s="55"/>
      <c r="AD18" s="55"/>
      <c r="AE18" s="55"/>
    </row>
    <row r="19" spans="1:31" x14ac:dyDescent="0.25">
      <c r="A19" s="56">
        <v>42614</v>
      </c>
      <c r="B19" s="48" t="s">
        <v>51</v>
      </c>
      <c r="C19" s="49">
        <v>187990</v>
      </c>
      <c r="D19" s="49"/>
      <c r="E19" s="49">
        <f t="shared" si="10"/>
        <v>204873.54166666669</v>
      </c>
      <c r="F19" s="55">
        <f t="shared" si="11"/>
        <v>0.91759042417426184</v>
      </c>
      <c r="G19" s="55">
        <f t="shared" si="0"/>
        <v>0.94347061844081148</v>
      </c>
      <c r="H19" s="55">
        <f t="shared" si="0"/>
        <v>0.9422612002752907</v>
      </c>
      <c r="I19" s="54">
        <f t="shared" si="7"/>
        <v>199509.43532969087</v>
      </c>
      <c r="J19" s="49"/>
      <c r="K19" s="58"/>
      <c r="L19" s="50"/>
      <c r="N19" s="48" t="s">
        <v>50</v>
      </c>
      <c r="O19" s="55">
        <f t="shared" si="12"/>
        <v>0.92370710009659041</v>
      </c>
      <c r="P19" s="55">
        <f t="shared" si="1"/>
        <v>0.89802870868953111</v>
      </c>
      <c r="Q19" s="55">
        <f t="shared" si="2"/>
        <v>0.88129920379477844</v>
      </c>
      <c r="R19" s="55">
        <f t="shared" si="3"/>
        <v>0.97433760252928681</v>
      </c>
      <c r="S19" s="55"/>
      <c r="T19" s="55"/>
      <c r="U19" s="55"/>
      <c r="V19" s="55">
        <f t="shared" si="4"/>
        <v>0.93519165413444805</v>
      </c>
      <c r="W19" s="55">
        <f t="shared" si="5"/>
        <v>0.98274808070059338</v>
      </c>
      <c r="X19" s="55" t="e">
        <f t="shared" si="8"/>
        <v>#DIV/0!</v>
      </c>
      <c r="Y19" s="55">
        <f t="shared" si="9"/>
        <v>0.93255205832420474</v>
      </c>
      <c r="Z19" s="55">
        <f t="shared" si="6"/>
        <v>0.93135663646624067</v>
      </c>
      <c r="AC19" s="55"/>
      <c r="AD19" s="55"/>
      <c r="AE19" s="55"/>
    </row>
    <row r="20" spans="1:31" x14ac:dyDescent="0.25">
      <c r="A20" s="56">
        <v>42644</v>
      </c>
      <c r="B20" s="48" t="s">
        <v>52</v>
      </c>
      <c r="C20" s="49">
        <v>204246</v>
      </c>
      <c r="D20" s="49"/>
      <c r="E20" s="49">
        <f t="shared" si="10"/>
        <v>205750.5</v>
      </c>
      <c r="F20" s="55">
        <f t="shared" si="11"/>
        <v>0.9926877455947859</v>
      </c>
      <c r="G20" s="55">
        <f t="shared" si="0"/>
        <v>0.98756110677748898</v>
      </c>
      <c r="H20" s="55">
        <f t="shared" si="0"/>
        <v>0.98629516980101772</v>
      </c>
      <c r="I20" s="54">
        <f t="shared" si="7"/>
        <v>207084.05176637543</v>
      </c>
      <c r="J20" s="49"/>
      <c r="K20" s="58"/>
      <c r="L20" s="50"/>
      <c r="N20" s="48" t="s">
        <v>51</v>
      </c>
      <c r="O20" s="55">
        <f t="shared" si="12"/>
        <v>0.91759042417426184</v>
      </c>
      <c r="P20" s="55">
        <f t="shared" si="1"/>
        <v>0.9236752063748862</v>
      </c>
      <c r="Q20" s="55">
        <f t="shared" si="2"/>
        <v>0.92247544768931555</v>
      </c>
      <c r="R20" s="55">
        <f t="shared" si="3"/>
        <v>1.015748306144761</v>
      </c>
      <c r="S20" s="55"/>
      <c r="T20" s="55"/>
      <c r="U20" s="55"/>
      <c r="V20" s="55">
        <f t="shared" si="4"/>
        <v>0.93562624363279556</v>
      </c>
      <c r="W20" s="55">
        <f t="shared" si="5"/>
        <v>0.94570808262884931</v>
      </c>
      <c r="X20" s="55" t="e">
        <f t="shared" si="8"/>
        <v>#DIV/0!</v>
      </c>
      <c r="Y20" s="55">
        <f t="shared" si="9"/>
        <v>0.94347061844081148</v>
      </c>
      <c r="Z20" s="55">
        <f t="shared" si="6"/>
        <v>0.9422612002752907</v>
      </c>
      <c r="AC20" s="55"/>
      <c r="AD20" s="55"/>
      <c r="AE20" s="55"/>
    </row>
    <row r="21" spans="1:31" x14ac:dyDescent="0.25">
      <c r="A21" s="56">
        <v>42675</v>
      </c>
      <c r="B21" s="48" t="s">
        <v>53</v>
      </c>
      <c r="C21" s="49">
        <v>230713</v>
      </c>
      <c r="D21" s="49"/>
      <c r="E21" s="49">
        <f t="shared" si="10"/>
        <v>206176.33333333331</v>
      </c>
      <c r="F21" s="55">
        <f t="shared" si="11"/>
        <v>1.1190081629155626</v>
      </c>
      <c r="G21" s="55">
        <f t="shared" si="0"/>
        <v>1.1336142915120444</v>
      </c>
      <c r="H21" s="55">
        <f t="shared" si="0"/>
        <v>1.132161131561908</v>
      </c>
      <c r="I21" s="54">
        <f t="shared" si="7"/>
        <v>203781.06399193613</v>
      </c>
      <c r="J21" s="49"/>
      <c r="K21" s="58"/>
      <c r="L21" s="50"/>
      <c r="N21" s="48" t="s">
        <v>52</v>
      </c>
      <c r="O21" s="55">
        <f t="shared" si="12"/>
        <v>0.9926877455947859</v>
      </c>
      <c r="P21" s="55">
        <f t="shared" si="1"/>
        <v>1.0384622509277497</v>
      </c>
      <c r="Q21" s="55">
        <f t="shared" si="2"/>
        <v>0.960598962749172</v>
      </c>
      <c r="R21" s="55">
        <f t="shared" si="3"/>
        <v>1.0273190707668984</v>
      </c>
      <c r="S21" s="55"/>
      <c r="T21" s="55"/>
      <c r="U21" s="55"/>
      <c r="V21" s="55">
        <f t="shared" si="4"/>
        <v>1.026349919078865</v>
      </c>
      <c r="W21" s="55">
        <f t="shared" si="5"/>
        <v>0.87994869154746247</v>
      </c>
      <c r="X21" s="55">
        <f t="shared" si="8"/>
        <v>0</v>
      </c>
      <c r="Y21" s="55">
        <f t="shared" si="9"/>
        <v>0.98756110677748898</v>
      </c>
      <c r="Z21" s="55">
        <f t="shared" si="6"/>
        <v>0.98629516980101772</v>
      </c>
      <c r="AC21" s="55"/>
      <c r="AD21" s="55"/>
      <c r="AE21" s="55"/>
    </row>
    <row r="22" spans="1:31" x14ac:dyDescent="0.25">
      <c r="A22" s="56">
        <v>42705</v>
      </c>
      <c r="B22" s="48" t="s">
        <v>54</v>
      </c>
      <c r="C22" s="49">
        <v>242419</v>
      </c>
      <c r="D22" s="49">
        <f>AVERAGE(C11:C22)</f>
        <v>204149.33333333334</v>
      </c>
      <c r="E22" s="49">
        <f t="shared" si="10"/>
        <v>206728.45833333331</v>
      </c>
      <c r="F22" s="55">
        <f t="shared" si="11"/>
        <v>1.1726445500266756</v>
      </c>
      <c r="G22" s="55">
        <f t="shared" si="0"/>
        <v>1.203079996335302</v>
      </c>
      <c r="H22" s="55">
        <f t="shared" si="0"/>
        <v>1.201537789536592</v>
      </c>
      <c r="I22" s="54">
        <f t="shared" si="7"/>
        <v>201757.28313422081</v>
      </c>
      <c r="J22" s="49"/>
      <c r="K22" s="58"/>
      <c r="L22" s="50"/>
      <c r="N22" s="48" t="s">
        <v>53</v>
      </c>
      <c r="O22" s="55">
        <f t="shared" si="12"/>
        <v>1.1190081629155626</v>
      </c>
      <c r="P22" s="55">
        <f t="shared" si="1"/>
        <v>1.1276122001182118</v>
      </c>
      <c r="Q22" s="55">
        <f t="shared" si="2"/>
        <v>1.0923277744262168</v>
      </c>
      <c r="R22" s="55">
        <f t="shared" si="3"/>
        <v>1.147211995060039</v>
      </c>
      <c r="S22" s="55"/>
      <c r="T22" s="55"/>
      <c r="U22" s="55"/>
      <c r="V22" s="55">
        <f t="shared" si="4"/>
        <v>1.2280714325863102</v>
      </c>
      <c r="W22" s="55">
        <f t="shared" si="5"/>
        <v>1.0874541839659264</v>
      </c>
      <c r="X22" s="55">
        <f t="shared" si="8"/>
        <v>0</v>
      </c>
      <c r="Y22" s="55">
        <f t="shared" si="9"/>
        <v>1.1336142915120444</v>
      </c>
      <c r="Z22" s="55">
        <f t="shared" si="6"/>
        <v>1.132161131561908</v>
      </c>
      <c r="AC22" s="55"/>
      <c r="AD22" s="55"/>
      <c r="AE22" s="55"/>
    </row>
    <row r="23" spans="1:31" x14ac:dyDescent="0.25">
      <c r="A23" s="56">
        <v>42736</v>
      </c>
      <c r="B23" s="48" t="s">
        <v>42</v>
      </c>
      <c r="C23" s="49">
        <v>246675</v>
      </c>
      <c r="D23" s="49">
        <f t="shared" ref="D23:D58" si="13">AVERAGE(C12:C23)</f>
        <v>203981.91666666666</v>
      </c>
      <c r="E23" s="49">
        <f t="shared" si="10"/>
        <v>207189.75</v>
      </c>
      <c r="F23" s="55">
        <f t="shared" si="11"/>
        <v>1.1905753059695279</v>
      </c>
      <c r="G23" s="55">
        <f t="shared" ref="G23:H23" si="14">Y12</f>
        <v>1.2156942918381701</v>
      </c>
      <c r="H23" s="55">
        <f t="shared" si="14"/>
        <v>1.2141359149989435</v>
      </c>
      <c r="I23" s="54">
        <f t="shared" si="7"/>
        <v>203169.18143403629</v>
      </c>
      <c r="J23" s="49"/>
      <c r="K23" s="58"/>
      <c r="L23" s="50"/>
      <c r="N23" s="48" t="s">
        <v>54</v>
      </c>
      <c r="O23" s="55">
        <f t="shared" si="12"/>
        <v>1.1726445500266756</v>
      </c>
      <c r="P23" s="55">
        <f t="shared" si="1"/>
        <v>1.1808698711007402</v>
      </c>
      <c r="Q23" s="55">
        <f t="shared" si="2"/>
        <v>1.2142141503463522</v>
      </c>
      <c r="R23" s="55">
        <f t="shared" si="3"/>
        <v>1.4076744358149744</v>
      </c>
      <c r="S23" s="55"/>
      <c r="T23" s="55"/>
      <c r="U23" s="55"/>
      <c r="V23" s="55">
        <f t="shared" si="4"/>
        <v>1.0945771558170989</v>
      </c>
      <c r="W23" s="55">
        <f t="shared" si="5"/>
        <v>1.1484998149059715</v>
      </c>
      <c r="X23" s="55">
        <f t="shared" si="8"/>
        <v>0</v>
      </c>
      <c r="Y23" s="55">
        <f t="shared" si="9"/>
        <v>1.203079996335302</v>
      </c>
      <c r="Z23" s="55">
        <f t="shared" si="6"/>
        <v>1.201537789536592</v>
      </c>
      <c r="AC23" s="55"/>
      <c r="AD23" s="55"/>
      <c r="AE23" s="55"/>
    </row>
    <row r="24" spans="1:31" x14ac:dyDescent="0.25">
      <c r="A24" s="56">
        <v>42767</v>
      </c>
      <c r="B24" s="48" t="s">
        <v>44</v>
      </c>
      <c r="C24" s="49">
        <v>208332</v>
      </c>
      <c r="D24" s="49">
        <f t="shared" ref="D24:D34" si="15">AVERAGE(C13:C24)</f>
        <v>203698.66666666666</v>
      </c>
      <c r="E24" s="49">
        <f t="shared" si="10"/>
        <v>207863.5</v>
      </c>
      <c r="F24" s="55">
        <f t="shared" si="11"/>
        <v>1.0022538829568444</v>
      </c>
      <c r="G24" s="55">
        <f t="shared" ref="G24:G34" si="16">Y13</f>
        <v>0.98340003564166456</v>
      </c>
      <c r="H24" s="55">
        <f t="shared" ref="H24:H34" si="17">Z13</f>
        <v>0.98213943266809844</v>
      </c>
      <c r="I24" s="54">
        <f t="shared" si="7"/>
        <v>212120.59415437721</v>
      </c>
      <c r="J24" s="49"/>
      <c r="K24" s="58"/>
      <c r="L24" s="50"/>
      <c r="R24" s="55"/>
      <c r="S24" s="55"/>
      <c r="Y24" s="48" t="s">
        <v>55</v>
      </c>
      <c r="Z24" s="59">
        <f>SUM(Y12:Y23)</f>
        <v>12.01540233003546</v>
      </c>
      <c r="AA24" s="59">
        <f>SUM(Z12:Z23)</f>
        <v>11.999999999999998</v>
      </c>
    </row>
    <row r="25" spans="1:31" x14ac:dyDescent="0.25">
      <c r="A25" s="56">
        <v>42795</v>
      </c>
      <c r="B25" s="48" t="s">
        <v>45</v>
      </c>
      <c r="C25" s="49">
        <v>215957</v>
      </c>
      <c r="D25" s="49">
        <f t="shared" si="15"/>
        <v>204123.25</v>
      </c>
      <c r="E25" s="49">
        <f t="shared" si="10"/>
        <v>209162</v>
      </c>
      <c r="F25" s="55">
        <f t="shared" si="11"/>
        <v>1.0324867805815587</v>
      </c>
      <c r="G25" s="55">
        <f t="shared" si="16"/>
        <v>1.0462212826531292</v>
      </c>
      <c r="H25" s="55">
        <f t="shared" si="17"/>
        <v>1.0448801502430005</v>
      </c>
      <c r="I25" s="54">
        <f t="shared" si="7"/>
        <v>206681.12026989544</v>
      </c>
      <c r="J25" s="49"/>
      <c r="K25" s="58"/>
      <c r="L25" s="50"/>
      <c r="R25" s="55"/>
      <c r="S25" s="55"/>
      <c r="Z25" s="53">
        <f>12/Z24</f>
        <v>0.99871811782806819</v>
      </c>
    </row>
    <row r="26" spans="1:31" x14ac:dyDescent="0.25">
      <c r="A26" s="56">
        <v>42826</v>
      </c>
      <c r="B26" s="48" t="s">
        <v>46</v>
      </c>
      <c r="C26" s="49">
        <v>200426</v>
      </c>
      <c r="D26" s="49">
        <f t="shared" si="15"/>
        <v>205623.83333333334</v>
      </c>
      <c r="E26" s="49">
        <f t="shared" si="10"/>
        <v>210537</v>
      </c>
      <c r="F26" s="55">
        <f t="shared" si="11"/>
        <v>0.95197518725924657</v>
      </c>
      <c r="G26" s="55">
        <f t="shared" si="16"/>
        <v>0.95138148913828291</v>
      </c>
      <c r="H26" s="55">
        <f t="shared" si="17"/>
        <v>0.95016193016865058</v>
      </c>
      <c r="I26" s="54">
        <f t="shared" si="7"/>
        <v>210938.7817342093</v>
      </c>
      <c r="J26" s="49"/>
      <c r="K26" s="58"/>
      <c r="L26" s="50"/>
      <c r="R26" s="55"/>
      <c r="S26" s="55"/>
    </row>
    <row r="27" spans="1:31" x14ac:dyDescent="0.25">
      <c r="A27" s="56">
        <v>42856</v>
      </c>
      <c r="B27" s="48" t="s">
        <v>47</v>
      </c>
      <c r="C27" s="49">
        <v>179443</v>
      </c>
      <c r="D27" s="49">
        <f t="shared" si="15"/>
        <v>205877.16666666666</v>
      </c>
      <c r="E27" s="49">
        <f t="shared" si="10"/>
        <v>211620.20833333331</v>
      </c>
      <c r="F27" s="55">
        <f t="shared" si="11"/>
        <v>0.84794831936537263</v>
      </c>
      <c r="G27" s="55">
        <f t="shared" si="16"/>
        <v>0.82798845468598947</v>
      </c>
      <c r="H27" s="55">
        <f t="shared" si="17"/>
        <v>0.82692707104736218</v>
      </c>
      <c r="I27" s="54">
        <f t="shared" si="7"/>
        <v>216999.78907779936</v>
      </c>
      <c r="J27" s="49"/>
      <c r="K27" s="58"/>
      <c r="L27" s="50"/>
      <c r="M27" s="49"/>
      <c r="N27" s="49"/>
      <c r="O27" s="49"/>
      <c r="P27" s="49"/>
      <c r="Q27" s="49"/>
      <c r="R27" s="49"/>
      <c r="S27" s="49"/>
      <c r="T27" s="49"/>
      <c r="U27" s="49"/>
      <c r="V27" s="50"/>
      <c r="W27" s="50"/>
      <c r="X27" s="50"/>
    </row>
    <row r="28" spans="1:31" x14ac:dyDescent="0.25">
      <c r="A28" s="56">
        <v>42887</v>
      </c>
      <c r="B28" s="48" t="s">
        <v>48</v>
      </c>
      <c r="C28" s="49">
        <v>167766</v>
      </c>
      <c r="D28" s="49">
        <f t="shared" si="15"/>
        <v>206475.5</v>
      </c>
      <c r="E28" s="49">
        <f t="shared" si="10"/>
        <v>213367.125</v>
      </c>
      <c r="F28" s="55">
        <f t="shared" si="11"/>
        <v>0.78627857970153558</v>
      </c>
      <c r="G28" s="55">
        <f t="shared" si="16"/>
        <v>0.78018123789334359</v>
      </c>
      <c r="H28" s="55">
        <f t="shared" si="17"/>
        <v>0.7791811374736124</v>
      </c>
      <c r="I28" s="54">
        <f t="shared" si="7"/>
        <v>215310.65362279967</v>
      </c>
      <c r="J28" s="49"/>
      <c r="K28" s="58"/>
      <c r="L28" s="50"/>
      <c r="M28" s="49"/>
      <c r="N28" s="49"/>
      <c r="O28" s="49"/>
      <c r="P28" s="49"/>
      <c r="Q28" s="49"/>
      <c r="R28" s="49"/>
      <c r="S28" s="49"/>
      <c r="T28" s="49"/>
      <c r="U28" s="49"/>
      <c r="V28" s="50"/>
      <c r="W28" s="50"/>
      <c r="X28" s="50"/>
    </row>
    <row r="29" spans="1:31" x14ac:dyDescent="0.25">
      <c r="A29" s="56">
        <v>42917</v>
      </c>
      <c r="B29" s="48" t="s">
        <v>49</v>
      </c>
      <c r="C29" s="49">
        <v>211456</v>
      </c>
      <c r="D29" s="49">
        <f t="shared" si="15"/>
        <v>206981.41666666666</v>
      </c>
      <c r="E29" s="49">
        <f t="shared" si="10"/>
        <v>214837.70833333331</v>
      </c>
      <c r="F29" s="55">
        <f t="shared" si="11"/>
        <v>0.98425924219929584</v>
      </c>
      <c r="G29" s="55">
        <f t="shared" si="16"/>
        <v>1.0102574667950277</v>
      </c>
      <c r="H29" s="55">
        <f t="shared" si="17"/>
        <v>1.0089624357592821</v>
      </c>
      <c r="I29" s="54">
        <f t="shared" si="7"/>
        <v>209577.67356410195</v>
      </c>
      <c r="J29" s="49"/>
      <c r="K29" s="58"/>
      <c r="L29" s="50"/>
      <c r="M29" s="49"/>
      <c r="N29" s="49"/>
      <c r="O29" s="49"/>
      <c r="P29" s="49"/>
      <c r="Q29" s="49"/>
      <c r="R29" s="49"/>
      <c r="S29" s="49"/>
      <c r="T29" s="49"/>
      <c r="U29" s="49"/>
      <c r="V29" s="50"/>
      <c r="W29" s="50"/>
      <c r="X29" s="50"/>
    </row>
    <row r="30" spans="1:31" x14ac:dyDescent="0.25">
      <c r="A30" s="56">
        <v>42948</v>
      </c>
      <c r="B30" s="48" t="s">
        <v>50</v>
      </c>
      <c r="C30" s="49">
        <v>193354</v>
      </c>
      <c r="D30" s="49">
        <f t="shared" si="15"/>
        <v>207398.08333333334</v>
      </c>
      <c r="E30" s="49">
        <f t="shared" si="10"/>
        <v>215309.375</v>
      </c>
      <c r="F30" s="55">
        <f t="shared" si="11"/>
        <v>0.89802870868953111</v>
      </c>
      <c r="G30" s="55">
        <f t="shared" si="16"/>
        <v>0.93255205832420474</v>
      </c>
      <c r="H30" s="55">
        <f t="shared" si="17"/>
        <v>0.93135663646624067</v>
      </c>
      <c r="I30" s="54">
        <f t="shared" si="7"/>
        <v>207604.68378002328</v>
      </c>
      <c r="J30" s="49"/>
      <c r="K30" s="58"/>
      <c r="L30" s="50"/>
      <c r="M30" s="49"/>
      <c r="N30" s="49"/>
      <c r="O30" s="49"/>
      <c r="P30" s="49"/>
      <c r="Q30" s="49"/>
      <c r="R30" s="49"/>
      <c r="S30" s="49"/>
      <c r="T30" s="49"/>
      <c r="U30" s="49"/>
      <c r="V30" s="50"/>
      <c r="W30" s="50"/>
      <c r="X30" s="50"/>
    </row>
    <row r="31" spans="1:31" x14ac:dyDescent="0.25">
      <c r="A31" s="56">
        <v>42979</v>
      </c>
      <c r="B31" s="48" t="s">
        <v>51</v>
      </c>
      <c r="C31" s="49">
        <v>199160</v>
      </c>
      <c r="D31" s="49">
        <f t="shared" si="15"/>
        <v>208328.91666666666</v>
      </c>
      <c r="E31" s="49">
        <f t="shared" si="10"/>
        <v>215616.91666666669</v>
      </c>
      <c r="F31" s="55">
        <f t="shared" si="11"/>
        <v>0.9236752063748862</v>
      </c>
      <c r="G31" s="55">
        <f t="shared" si="16"/>
        <v>0.94347061844081148</v>
      </c>
      <c r="H31" s="55">
        <f t="shared" si="17"/>
        <v>0.9422612002752907</v>
      </c>
      <c r="I31" s="54">
        <f t="shared" si="7"/>
        <v>211363.8977619088</v>
      </c>
      <c r="J31" s="49"/>
      <c r="K31" s="58"/>
      <c r="L31" s="50"/>
      <c r="M31" s="49"/>
      <c r="N31" s="49"/>
      <c r="O31" s="49"/>
      <c r="P31" s="49"/>
      <c r="Q31" s="49"/>
      <c r="R31" s="49"/>
      <c r="S31" s="49"/>
      <c r="T31" s="49"/>
      <c r="U31" s="49"/>
      <c r="V31" s="50"/>
      <c r="W31" s="50"/>
      <c r="X31" s="50"/>
    </row>
    <row r="32" spans="1:31" x14ac:dyDescent="0.25">
      <c r="A32" s="56">
        <v>43009</v>
      </c>
      <c r="B32" s="48" t="s">
        <v>52</v>
      </c>
      <c r="C32" s="49">
        <v>224240</v>
      </c>
      <c r="D32" s="49">
        <f t="shared" si="15"/>
        <v>209995.08333333334</v>
      </c>
      <c r="E32" s="49">
        <f t="shared" si="10"/>
        <v>215934.66666666669</v>
      </c>
      <c r="F32" s="55">
        <f t="shared" si="11"/>
        <v>1.0384622509277497</v>
      </c>
      <c r="G32" s="55">
        <f t="shared" si="16"/>
        <v>0.98756110677748898</v>
      </c>
      <c r="H32" s="55">
        <f t="shared" si="17"/>
        <v>0.98629516980101772</v>
      </c>
      <c r="I32" s="54">
        <f t="shared" si="7"/>
        <v>227355.87364301883</v>
      </c>
      <c r="J32" s="49"/>
      <c r="K32" s="58"/>
      <c r="L32" s="50"/>
      <c r="M32" s="49"/>
      <c r="N32" s="49"/>
      <c r="O32" s="49"/>
      <c r="P32" s="49"/>
      <c r="Q32" s="49"/>
      <c r="R32" s="49"/>
      <c r="S32" s="49"/>
      <c r="T32" s="49"/>
      <c r="U32" s="49"/>
      <c r="V32" s="50"/>
      <c r="W32" s="50"/>
      <c r="X32" s="50"/>
    </row>
    <row r="33" spans="1:24" x14ac:dyDescent="0.25">
      <c r="A33" s="56">
        <v>43040</v>
      </c>
      <c r="B33" s="48" t="s">
        <v>53</v>
      </c>
      <c r="C33" s="49">
        <v>243719</v>
      </c>
      <c r="D33" s="49">
        <f t="shared" si="15"/>
        <v>211078.91666666666</v>
      </c>
      <c r="E33" s="49">
        <f t="shared" si="10"/>
        <v>216137.25</v>
      </c>
      <c r="F33" s="55">
        <f t="shared" si="11"/>
        <v>1.1276122001182118</v>
      </c>
      <c r="G33" s="55">
        <f t="shared" si="16"/>
        <v>1.1336142915120444</v>
      </c>
      <c r="H33" s="55">
        <f t="shared" si="17"/>
        <v>1.132161131561908</v>
      </c>
      <c r="I33" s="54">
        <f t="shared" si="7"/>
        <v>215268.82808966414</v>
      </c>
      <c r="J33" s="49"/>
      <c r="K33" s="58"/>
      <c r="L33" s="50"/>
      <c r="M33" s="49"/>
      <c r="N33" s="49"/>
      <c r="O33" s="49"/>
      <c r="P33" s="49"/>
      <c r="Q33" s="49"/>
      <c r="R33" s="49"/>
      <c r="S33" s="49"/>
      <c r="T33" s="49"/>
      <c r="U33" s="49"/>
      <c r="V33" s="50"/>
      <c r="W33" s="50"/>
      <c r="X33" s="50"/>
    </row>
    <row r="34" spans="1:24" x14ac:dyDescent="0.25">
      <c r="A34" s="56">
        <v>43070</v>
      </c>
      <c r="B34" s="48" t="s">
        <v>54</v>
      </c>
      <c r="C34" s="49">
        <v>255410</v>
      </c>
      <c r="D34" s="49">
        <f t="shared" si="15"/>
        <v>212161.5</v>
      </c>
      <c r="E34" s="49">
        <f t="shared" si="10"/>
        <v>216289.70833333331</v>
      </c>
      <c r="F34" s="55">
        <f t="shared" si="11"/>
        <v>1.1808698711007402</v>
      </c>
      <c r="G34" s="55">
        <f t="shared" si="16"/>
        <v>1.203079996335302</v>
      </c>
      <c r="H34" s="55">
        <f t="shared" si="17"/>
        <v>1.201537789536592</v>
      </c>
      <c r="I34" s="54">
        <f t="shared" si="7"/>
        <v>212569.26101217864</v>
      </c>
      <c r="J34" s="49"/>
      <c r="K34" s="58"/>
      <c r="L34" s="50"/>
      <c r="M34" s="49"/>
      <c r="N34" s="49"/>
      <c r="O34" s="49"/>
      <c r="P34" s="49"/>
      <c r="Q34" s="49"/>
      <c r="R34" s="49"/>
      <c r="S34" s="49"/>
      <c r="T34" s="49"/>
      <c r="U34" s="49"/>
      <c r="V34" s="50"/>
      <c r="W34" s="50"/>
      <c r="X34" s="50"/>
    </row>
    <row r="35" spans="1:24" x14ac:dyDescent="0.25">
      <c r="A35" s="56">
        <v>43101</v>
      </c>
      <c r="B35" s="48" t="s">
        <v>42</v>
      </c>
      <c r="C35" s="49">
        <v>275610</v>
      </c>
      <c r="D35" s="49">
        <f t="shared" si="13"/>
        <v>214572.75</v>
      </c>
      <c r="E35" s="49">
        <f t="shared" si="10"/>
        <v>216884.58333333331</v>
      </c>
      <c r="F35" s="55">
        <f t="shared" si="11"/>
        <v>1.2707680544375561</v>
      </c>
      <c r="G35" s="55">
        <f t="shared" ref="G35:G46" si="18">Y12</f>
        <v>1.2156942918381701</v>
      </c>
      <c r="H35" s="55">
        <f t="shared" ref="H35:H46" si="19">Z12</f>
        <v>1.2141359149989435</v>
      </c>
      <c r="I35" s="54">
        <f t="shared" si="7"/>
        <v>227000.94494794664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50"/>
      <c r="W35" s="50"/>
      <c r="X35" s="50"/>
    </row>
    <row r="36" spans="1:24" x14ac:dyDescent="0.25">
      <c r="A36" s="56">
        <v>43132</v>
      </c>
      <c r="B36" s="48" t="s">
        <v>44</v>
      </c>
      <c r="C36" s="49">
        <v>214691</v>
      </c>
      <c r="D36" s="49">
        <f t="shared" si="13"/>
        <v>215102.66666666666</v>
      </c>
      <c r="E36" s="49">
        <f t="shared" si="10"/>
        <v>218019.83333333331</v>
      </c>
      <c r="F36" s="55">
        <f t="shared" si="11"/>
        <v>0.98473151142977067</v>
      </c>
      <c r="G36" s="55">
        <f t="shared" si="18"/>
        <v>0.98340003564166456</v>
      </c>
      <c r="H36" s="55">
        <f t="shared" si="19"/>
        <v>0.98213943266809844</v>
      </c>
      <c r="I36" s="54">
        <f t="shared" si="7"/>
        <v>218595.23491157094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W36" s="50"/>
      <c r="X36" s="50"/>
    </row>
    <row r="37" spans="1:24" x14ac:dyDescent="0.25">
      <c r="A37" s="56">
        <v>43160</v>
      </c>
      <c r="B37" s="48" t="s">
        <v>45</v>
      </c>
      <c r="C37" s="49">
        <v>220918</v>
      </c>
      <c r="D37" s="49">
        <f t="shared" si="13"/>
        <v>215516.08333333334</v>
      </c>
      <c r="E37" s="49">
        <f t="shared" si="10"/>
        <v>218864.625</v>
      </c>
      <c r="F37" s="55">
        <f t="shared" si="11"/>
        <v>1.0093819410057701</v>
      </c>
      <c r="G37" s="55">
        <f t="shared" si="18"/>
        <v>1.0462212826531292</v>
      </c>
      <c r="H37" s="55">
        <f t="shared" si="19"/>
        <v>1.0448801502430005</v>
      </c>
      <c r="I37" s="54">
        <f t="shared" si="7"/>
        <v>211429.03322320999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50"/>
      <c r="W37" s="50"/>
      <c r="X37" s="50"/>
    </row>
    <row r="38" spans="1:24" x14ac:dyDescent="0.25">
      <c r="A38" s="56">
        <v>43191</v>
      </c>
      <c r="B38" s="48" t="s">
        <v>46</v>
      </c>
      <c r="C38" s="49">
        <v>202846</v>
      </c>
      <c r="D38" s="49">
        <f t="shared" si="13"/>
        <v>215717.75</v>
      </c>
      <c r="E38" s="49">
        <f t="shared" si="10"/>
        <v>219733.16666666669</v>
      </c>
      <c r="F38" s="55">
        <f t="shared" si="11"/>
        <v>0.92314693806654879</v>
      </c>
      <c r="G38" s="55">
        <f t="shared" si="18"/>
        <v>0.95138148913828291</v>
      </c>
      <c r="H38" s="55">
        <f t="shared" si="19"/>
        <v>0.95016193016865058</v>
      </c>
      <c r="I38" s="54">
        <f t="shared" si="7"/>
        <v>213485.71602315776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0"/>
      <c r="W38" s="50"/>
      <c r="X38" s="50"/>
    </row>
    <row r="39" spans="1:24" x14ac:dyDescent="0.25">
      <c r="A39" s="56">
        <v>43221</v>
      </c>
      <c r="B39" s="48" t="s">
        <v>47</v>
      </c>
      <c r="C39" s="49">
        <v>184649</v>
      </c>
      <c r="D39" s="49">
        <f t="shared" si="13"/>
        <v>216151.58333333334</v>
      </c>
      <c r="E39" s="49">
        <f t="shared" si="10"/>
        <v>222046.375</v>
      </c>
      <c r="F39" s="55">
        <f t="shared" si="11"/>
        <v>0.83157853849224062</v>
      </c>
      <c r="G39" s="55">
        <f t="shared" si="18"/>
        <v>0.82798845468598947</v>
      </c>
      <c r="H39" s="55">
        <f t="shared" si="19"/>
        <v>0.82692707104736218</v>
      </c>
      <c r="I39" s="54">
        <f t="shared" si="7"/>
        <v>223295.38657638678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50"/>
      <c r="W39" s="50"/>
      <c r="X39" s="50"/>
    </row>
    <row r="40" spans="1:24" x14ac:dyDescent="0.25">
      <c r="A40" s="56">
        <v>43252</v>
      </c>
      <c r="B40" s="48" t="s">
        <v>48</v>
      </c>
      <c r="C40" s="49">
        <v>167422</v>
      </c>
      <c r="D40" s="49">
        <f t="shared" si="13"/>
        <v>216122.91666666666</v>
      </c>
      <c r="E40" s="49">
        <f t="shared" si="10"/>
        <v>225532.58333333331</v>
      </c>
      <c r="F40" s="55">
        <f t="shared" si="11"/>
        <v>0.74234063001244099</v>
      </c>
      <c r="G40" s="55">
        <f t="shared" si="18"/>
        <v>0.78018123789334359</v>
      </c>
      <c r="H40" s="55">
        <f t="shared" si="19"/>
        <v>0.7791811374736124</v>
      </c>
      <c r="I40" s="54">
        <f t="shared" si="7"/>
        <v>214869.16449600254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50"/>
      <c r="W40" s="50"/>
      <c r="X40" s="50"/>
    </row>
    <row r="41" spans="1:24" x14ac:dyDescent="0.25">
      <c r="A41" s="56">
        <v>43282</v>
      </c>
      <c r="B41" s="48" t="s">
        <v>49</v>
      </c>
      <c r="C41" s="49">
        <v>215459</v>
      </c>
      <c r="D41" s="49">
        <f t="shared" si="13"/>
        <v>216456.5</v>
      </c>
      <c r="E41" s="49">
        <f t="shared" si="10"/>
        <v>228392.41666666669</v>
      </c>
      <c r="F41" s="55">
        <f t="shared" si="11"/>
        <v>0.94337195229409609</v>
      </c>
      <c r="G41" s="55">
        <f t="shared" si="18"/>
        <v>1.0102574667950277</v>
      </c>
      <c r="H41" s="55">
        <f t="shared" si="19"/>
        <v>1.0089624357592821</v>
      </c>
      <c r="I41" s="54">
        <f t="shared" si="7"/>
        <v>213545.1156195513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50"/>
      <c r="W41" s="50"/>
      <c r="X41" s="50"/>
    </row>
    <row r="42" spans="1:24" x14ac:dyDescent="0.25">
      <c r="A42" s="56">
        <v>43313</v>
      </c>
      <c r="B42" s="48" t="s">
        <v>50</v>
      </c>
      <c r="C42" s="49">
        <v>203628</v>
      </c>
      <c r="D42" s="49">
        <f t="shared" si="13"/>
        <v>217312.66666666666</v>
      </c>
      <c r="E42" s="49">
        <f t="shared" si="10"/>
        <v>231054.33333333334</v>
      </c>
      <c r="F42" s="55">
        <f t="shared" si="11"/>
        <v>0.88129920379477844</v>
      </c>
      <c r="G42" s="55">
        <f t="shared" si="18"/>
        <v>0.93255205832420474</v>
      </c>
      <c r="H42" s="55">
        <f t="shared" si="19"/>
        <v>0.93135663646624067</v>
      </c>
      <c r="I42" s="54">
        <f t="shared" si="7"/>
        <v>218635.90382799724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0"/>
      <c r="W42" s="50"/>
      <c r="X42" s="50"/>
    </row>
    <row r="43" spans="1:24" x14ac:dyDescent="0.25">
      <c r="A43" s="56">
        <v>43344</v>
      </c>
      <c r="B43" s="48" t="s">
        <v>51</v>
      </c>
      <c r="C43" s="49">
        <v>216132</v>
      </c>
      <c r="D43" s="49">
        <f t="shared" si="13"/>
        <v>218727</v>
      </c>
      <c r="E43" s="49">
        <f t="shared" si="10"/>
        <v>234295.66666666669</v>
      </c>
      <c r="F43" s="55">
        <f t="shared" si="11"/>
        <v>0.92247544768931555</v>
      </c>
      <c r="G43" s="55">
        <f t="shared" si="18"/>
        <v>0.94347061844081148</v>
      </c>
      <c r="H43" s="55">
        <f t="shared" si="19"/>
        <v>0.9422612002752907</v>
      </c>
      <c r="I43" s="54">
        <f t="shared" si="7"/>
        <v>229375.88848702988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50"/>
      <c r="W43" s="50"/>
      <c r="X43" s="50"/>
    </row>
    <row r="44" spans="1:24" x14ac:dyDescent="0.25">
      <c r="A44" s="56">
        <v>43374</v>
      </c>
      <c r="B44" s="48" t="s">
        <v>52</v>
      </c>
      <c r="C44" s="49">
        <v>227543</v>
      </c>
      <c r="D44" s="49">
        <f t="shared" si="13"/>
        <v>219002.25</v>
      </c>
      <c r="E44" s="49">
        <f t="shared" si="10"/>
        <v>236876.16666666669</v>
      </c>
      <c r="F44" s="55">
        <f t="shared" si="11"/>
        <v>0.960598962749172</v>
      </c>
      <c r="G44" s="55">
        <f t="shared" si="18"/>
        <v>0.98756110677748898</v>
      </c>
      <c r="H44" s="55">
        <f t="shared" si="19"/>
        <v>0.98629516980101772</v>
      </c>
      <c r="I44" s="54">
        <f t="shared" si="7"/>
        <v>230704.76969476201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50"/>
      <c r="X44" s="50"/>
    </row>
    <row r="45" spans="1:24" x14ac:dyDescent="0.25">
      <c r="A45" s="56">
        <v>43405</v>
      </c>
      <c r="B45" s="48" t="s">
        <v>53</v>
      </c>
      <c r="C45" s="49">
        <v>261261</v>
      </c>
      <c r="D45" s="49">
        <f t="shared" si="13"/>
        <v>220464.08333333334</v>
      </c>
      <c r="E45" s="49">
        <f t="shared" si="10"/>
        <v>239178.20833333334</v>
      </c>
      <c r="F45" s="55">
        <f t="shared" si="11"/>
        <v>1.0923277744262168</v>
      </c>
      <c r="G45" s="55">
        <f t="shared" si="18"/>
        <v>1.1336142915120444</v>
      </c>
      <c r="H45" s="55">
        <f t="shared" si="19"/>
        <v>1.132161131561908</v>
      </c>
      <c r="I45" s="54">
        <f t="shared" si="7"/>
        <v>230763.08903094853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50"/>
      <c r="W45" s="50"/>
      <c r="X45" s="50"/>
    </row>
    <row r="46" spans="1:24" x14ac:dyDescent="0.25">
      <c r="A46" s="56">
        <v>43435</v>
      </c>
      <c r="B46" s="48" t="s">
        <v>54</v>
      </c>
      <c r="C46" s="49">
        <v>293385</v>
      </c>
      <c r="D46" s="49">
        <f t="shared" si="13"/>
        <v>223628.66666666666</v>
      </c>
      <c r="E46" s="49">
        <f t="shared" si="10"/>
        <v>241625.41666666669</v>
      </c>
      <c r="F46" s="55">
        <f t="shared" si="11"/>
        <v>1.2142141503463522</v>
      </c>
      <c r="G46" s="55">
        <f t="shared" si="18"/>
        <v>1.203079996335302</v>
      </c>
      <c r="H46" s="55">
        <f t="shared" si="19"/>
        <v>1.201537789536592</v>
      </c>
      <c r="I46" s="54">
        <f t="shared" si="7"/>
        <v>244174.59238893556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50"/>
      <c r="W46" s="50"/>
      <c r="X46" s="50"/>
    </row>
    <row r="47" spans="1:24" x14ac:dyDescent="0.25">
      <c r="A47" s="56">
        <v>43466</v>
      </c>
      <c r="B47" s="48" t="s">
        <v>42</v>
      </c>
      <c r="C47" s="49">
        <v>321304</v>
      </c>
      <c r="D47" s="49">
        <f t="shared" si="13"/>
        <v>227436.5</v>
      </c>
      <c r="E47" s="49">
        <f t="shared" si="10"/>
        <v>243358.29166666669</v>
      </c>
      <c r="F47" s="55">
        <f t="shared" si="11"/>
        <v>1.3202919769016841</v>
      </c>
      <c r="G47" s="55">
        <f t="shared" ref="G47:G58" si="20">Y12</f>
        <v>1.2156942918381701</v>
      </c>
      <c r="H47" s="55">
        <f t="shared" ref="H47:H58" si="21">Z12</f>
        <v>1.2141359149989435</v>
      </c>
      <c r="I47" s="54">
        <f t="shared" si="7"/>
        <v>264635.94069719914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50"/>
      <c r="W47" s="50"/>
      <c r="X47" s="50"/>
    </row>
    <row r="48" spans="1:24" x14ac:dyDescent="0.25">
      <c r="A48" s="56">
        <v>43497</v>
      </c>
      <c r="B48" s="48" t="s">
        <v>44</v>
      </c>
      <c r="C48" s="49">
        <v>237633</v>
      </c>
      <c r="D48" s="49">
        <f t="shared" si="13"/>
        <v>229348.33333333334</v>
      </c>
      <c r="E48" s="49">
        <f t="shared" si="10"/>
        <v>244298.95833333334</v>
      </c>
      <c r="F48" s="55">
        <f t="shared" si="11"/>
        <v>0.97271393059221323</v>
      </c>
      <c r="G48" s="55">
        <f t="shared" si="20"/>
        <v>0.98340003564166456</v>
      </c>
      <c r="H48" s="55">
        <f t="shared" si="21"/>
        <v>0.98213943266809844</v>
      </c>
      <c r="I48" s="54">
        <f t="shared" si="7"/>
        <v>241954.44363173743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0"/>
      <c r="W48" s="50"/>
      <c r="X48" s="50"/>
    </row>
    <row r="49" spans="1:24" x14ac:dyDescent="0.25">
      <c r="A49" s="56">
        <v>43525</v>
      </c>
      <c r="B49" s="48" t="s">
        <v>45</v>
      </c>
      <c r="C49" s="49">
        <v>261862</v>
      </c>
      <c r="D49" s="49">
        <f t="shared" si="13"/>
        <v>232760.33333333334</v>
      </c>
      <c r="E49" s="49">
        <f t="shared" si="10"/>
        <v>244618.41666666669</v>
      </c>
      <c r="F49" s="55">
        <f t="shared" si="11"/>
        <v>1.070491762510386</v>
      </c>
      <c r="G49" s="55">
        <f t="shared" si="20"/>
        <v>1.0462212826531292</v>
      </c>
      <c r="H49" s="55">
        <f t="shared" si="21"/>
        <v>1.0448801502430005</v>
      </c>
      <c r="I49" s="54">
        <f t="shared" si="7"/>
        <v>250614.38858715096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50"/>
      <c r="W49" s="50"/>
      <c r="X49" s="50"/>
    </row>
    <row r="50" spans="1:24" x14ac:dyDescent="0.25">
      <c r="A50" s="56">
        <v>43556</v>
      </c>
      <c r="B50" s="48" t="s">
        <v>46</v>
      </c>
      <c r="C50" s="49">
        <v>239694</v>
      </c>
      <c r="D50" s="49">
        <f t="shared" si="13"/>
        <v>235831</v>
      </c>
      <c r="E50" s="49">
        <f t="shared" si="10"/>
        <v>243959.125</v>
      </c>
      <c r="F50" s="55">
        <f t="shared" si="11"/>
        <v>0.9825170507559412</v>
      </c>
      <c r="G50" s="55">
        <f t="shared" si="20"/>
        <v>0.95138148913828291</v>
      </c>
      <c r="H50" s="55">
        <f t="shared" si="21"/>
        <v>0.95016193016865058</v>
      </c>
      <c r="I50" s="54">
        <f t="shared" si="7"/>
        <v>252266.47415504756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50"/>
      <c r="X50" s="50"/>
    </row>
    <row r="51" spans="1:24" x14ac:dyDescent="0.25">
      <c r="A51" s="56">
        <v>43586</v>
      </c>
      <c r="B51" s="48" t="s">
        <v>47</v>
      </c>
      <c r="C51" s="49">
        <v>209733</v>
      </c>
      <c r="D51" s="49">
        <f t="shared" si="13"/>
        <v>237921.33333333334</v>
      </c>
      <c r="E51" s="49">
        <f t="shared" si="10"/>
        <v>243920.04166666669</v>
      </c>
      <c r="F51" s="55">
        <f t="shared" si="11"/>
        <v>0.85984324439651583</v>
      </c>
      <c r="G51" s="55">
        <f t="shared" si="20"/>
        <v>0.82798845468598947</v>
      </c>
      <c r="H51" s="55">
        <f t="shared" si="21"/>
        <v>0.82692707104736218</v>
      </c>
      <c r="I51" s="54">
        <f t="shared" si="7"/>
        <v>253629.37959493595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50"/>
      <c r="W51" s="50"/>
      <c r="X51" s="50"/>
    </row>
    <row r="52" spans="1:24" x14ac:dyDescent="0.25">
      <c r="A52" s="56">
        <v>43617</v>
      </c>
      <c r="B52" s="48" t="s">
        <v>48</v>
      </c>
      <c r="C52" s="49">
        <v>197587</v>
      </c>
      <c r="D52" s="49">
        <f t="shared" si="13"/>
        <v>240435.08333333334</v>
      </c>
      <c r="E52" s="49">
        <f>AVERAGE(D58:D59)</f>
        <v>241848.29166666669</v>
      </c>
      <c r="F52" s="55">
        <f t="shared" si="11"/>
        <v>0.81698737104303842</v>
      </c>
      <c r="G52" s="55">
        <f t="shared" si="20"/>
        <v>0.78018123789334359</v>
      </c>
      <c r="H52" s="55">
        <f t="shared" si="21"/>
        <v>0.7791811374736124</v>
      </c>
      <c r="I52" s="54">
        <f t="shared" si="7"/>
        <v>253582.88400133589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50"/>
      <c r="W52" s="50"/>
      <c r="X52" s="50"/>
    </row>
    <row r="53" spans="1:24" x14ac:dyDescent="0.25">
      <c r="A53" s="56">
        <v>43647</v>
      </c>
      <c r="B53" s="48" t="s">
        <v>49</v>
      </c>
      <c r="C53" s="49">
        <v>244027</v>
      </c>
      <c r="D53" s="49">
        <f t="shared" si="13"/>
        <v>242815.75</v>
      </c>
      <c r="E53" s="49">
        <f t="shared" ref="E53:E58" si="22">AVERAGE(D59:D60)</f>
        <v>230910</v>
      </c>
      <c r="F53" s="55">
        <f t="shared" si="11"/>
        <v>1.0568056818673943</v>
      </c>
      <c r="G53" s="55">
        <f t="shared" si="20"/>
        <v>1.0102574667950277</v>
      </c>
      <c r="H53" s="55">
        <f t="shared" si="21"/>
        <v>1.0089624357592821</v>
      </c>
      <c r="I53" s="54">
        <f t="shared" si="7"/>
        <v>241859.35110295808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50"/>
      <c r="W53" s="50"/>
      <c r="X53" s="50"/>
    </row>
    <row r="54" spans="1:24" x14ac:dyDescent="0.25">
      <c r="A54" s="56">
        <v>43678</v>
      </c>
      <c r="B54" s="48" t="s">
        <v>50</v>
      </c>
      <c r="C54" s="49">
        <v>216649</v>
      </c>
      <c r="D54" s="49">
        <f t="shared" si="13"/>
        <v>243900.83333333334</v>
      </c>
      <c r="E54" s="49">
        <f t="shared" si="22"/>
        <v>222355.16666666669</v>
      </c>
      <c r="F54" s="55">
        <f t="shared" si="11"/>
        <v>0.97433760252928681</v>
      </c>
      <c r="G54" s="55">
        <f t="shared" si="20"/>
        <v>0.93255205832420474</v>
      </c>
      <c r="H54" s="55">
        <f t="shared" si="21"/>
        <v>0.93135663646624067</v>
      </c>
      <c r="I54" s="54">
        <f t="shared" si="7"/>
        <v>232616.5847939958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50"/>
      <c r="W54" s="50"/>
      <c r="X54" s="50"/>
    </row>
    <row r="55" spans="1:24" x14ac:dyDescent="0.25">
      <c r="A55" s="56">
        <v>43709</v>
      </c>
      <c r="B55" s="48" t="s">
        <v>51</v>
      </c>
      <c r="C55" s="49">
        <v>225687</v>
      </c>
      <c r="D55" s="49">
        <f t="shared" si="13"/>
        <v>244697.08333333334</v>
      </c>
      <c r="E55" s="49">
        <f t="shared" si="22"/>
        <v>222187.91666666669</v>
      </c>
      <c r="F55" s="55">
        <f t="shared" si="11"/>
        <v>1.015748306144761</v>
      </c>
      <c r="G55" s="55">
        <f t="shared" si="20"/>
        <v>0.94347061844081148</v>
      </c>
      <c r="H55" s="55">
        <f t="shared" si="21"/>
        <v>0.9422612002752907</v>
      </c>
      <c r="I55" s="54">
        <f t="shared" si="7"/>
        <v>239516.38880393608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50"/>
      <c r="W55" s="50"/>
      <c r="X55" s="50"/>
    </row>
    <row r="56" spans="1:24" x14ac:dyDescent="0.25">
      <c r="A56" s="56">
        <v>43739</v>
      </c>
      <c r="B56" s="48" t="s">
        <v>52</v>
      </c>
      <c r="C56" s="49">
        <v>225655</v>
      </c>
      <c r="D56" s="49">
        <f t="shared" si="13"/>
        <v>244539.75</v>
      </c>
      <c r="E56" s="49">
        <f t="shared" si="22"/>
        <v>219654.25</v>
      </c>
      <c r="F56" s="55">
        <f t="shared" si="11"/>
        <v>1.0273190707668984</v>
      </c>
      <c r="G56" s="55">
        <f t="shared" si="20"/>
        <v>0.98756110677748898</v>
      </c>
      <c r="H56" s="55">
        <f t="shared" si="21"/>
        <v>0.98629516980101772</v>
      </c>
      <c r="I56" s="54">
        <f t="shared" si="7"/>
        <v>228790.53543933027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50"/>
      <c r="W56" s="50"/>
      <c r="X56" s="50"/>
    </row>
    <row r="57" spans="1:24" x14ac:dyDescent="0.25">
      <c r="A57" s="56">
        <v>43770</v>
      </c>
      <c r="B57" s="48" t="s">
        <v>53</v>
      </c>
      <c r="C57" s="49">
        <v>247326</v>
      </c>
      <c r="D57" s="49">
        <f t="shared" si="13"/>
        <v>243378.5</v>
      </c>
      <c r="E57" s="49">
        <f t="shared" si="22"/>
        <v>215588.75</v>
      </c>
      <c r="F57" s="55">
        <f t="shared" si="11"/>
        <v>1.147211995060039</v>
      </c>
      <c r="G57" s="55">
        <f t="shared" si="20"/>
        <v>1.1336142915120444</v>
      </c>
      <c r="H57" s="55">
        <f t="shared" si="21"/>
        <v>1.132161131561908</v>
      </c>
      <c r="I57" s="54">
        <f t="shared" si="7"/>
        <v>218454.77035481136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50"/>
      <c r="W57" s="50"/>
      <c r="X57" s="50"/>
    </row>
    <row r="58" spans="1:24" x14ac:dyDescent="0.25">
      <c r="A58" s="56">
        <v>43800</v>
      </c>
      <c r="B58" s="48" t="s">
        <v>54</v>
      </c>
      <c r="C58" s="49">
        <v>306382</v>
      </c>
      <c r="D58" s="49">
        <f t="shared" si="13"/>
        <v>244461.58333333334</v>
      </c>
      <c r="E58" s="49">
        <f t="shared" si="22"/>
        <v>217651.17857142858</v>
      </c>
      <c r="F58" s="55">
        <f t="shared" si="11"/>
        <v>1.4076744358149744</v>
      </c>
      <c r="G58" s="55">
        <f t="shared" si="20"/>
        <v>1.203079996335302</v>
      </c>
      <c r="H58" s="55">
        <f t="shared" si="21"/>
        <v>1.201537789536592</v>
      </c>
      <c r="I58" s="54">
        <f t="shared" si="7"/>
        <v>254991.5638676376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50"/>
      <c r="W58" s="50"/>
      <c r="X58" s="50"/>
    </row>
    <row r="59" spans="1:24" x14ac:dyDescent="0.25">
      <c r="A59" s="78">
        <v>44927</v>
      </c>
      <c r="B59" s="79" t="s">
        <v>42</v>
      </c>
      <c r="C59" s="80">
        <v>239235</v>
      </c>
      <c r="D59" s="49">
        <f>AVERAGE(C59:C59)</f>
        <v>239235</v>
      </c>
      <c r="E59" s="49">
        <f t="shared" ref="E59:E93" si="23">AVERAGE(D65:D66)</f>
        <v>222166.92857142858</v>
      </c>
      <c r="F59" s="55">
        <f t="shared" ref="F59:F91" si="24">C59/E59</f>
        <v>1.076825437243617</v>
      </c>
      <c r="G59" s="55">
        <f t="shared" ref="G59:G70" si="25">Y12</f>
        <v>1.2156942918381701</v>
      </c>
      <c r="H59" s="55">
        <f t="shared" ref="H59:H70" si="26">Z12</f>
        <v>1.2141359149989435</v>
      </c>
      <c r="I59" s="54">
        <f t="shared" ref="I59:I85" si="27">C59/H59</f>
        <v>197041.36665803861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50"/>
      <c r="W59" s="50"/>
      <c r="X59" s="50"/>
    </row>
    <row r="60" spans="1:24" x14ac:dyDescent="0.25">
      <c r="A60" s="56">
        <v>44958</v>
      </c>
      <c r="B60" s="48" t="s">
        <v>44</v>
      </c>
      <c r="C60" s="49">
        <v>205935</v>
      </c>
      <c r="D60" s="49">
        <f>AVERAGE(C59:C60)</f>
        <v>222585</v>
      </c>
      <c r="E60" s="49">
        <f t="shared" si="23"/>
        <v>224050.16666666669</v>
      </c>
      <c r="F60" s="55">
        <f t="shared" si="24"/>
        <v>0.91914682797974556</v>
      </c>
      <c r="G60" s="55">
        <f t="shared" si="25"/>
        <v>0.98340003564166456</v>
      </c>
      <c r="H60" s="55">
        <f t="shared" si="26"/>
        <v>0.98213943266809844</v>
      </c>
      <c r="I60" s="54">
        <f t="shared" si="27"/>
        <v>209680.00382649651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0"/>
      <c r="W60" s="50"/>
      <c r="X60" s="50"/>
    </row>
    <row r="61" spans="1:24" x14ac:dyDescent="0.25">
      <c r="A61" s="56">
        <v>44986</v>
      </c>
      <c r="B61" s="48" t="s">
        <v>45</v>
      </c>
      <c r="C61" s="49">
        <v>221206</v>
      </c>
      <c r="D61" s="49">
        <f>AVERAGE(C59:C61)</f>
        <v>222125.33333333334</v>
      </c>
      <c r="E61" s="49">
        <f t="shared" si="23"/>
        <v>226804.01666666666</v>
      </c>
      <c r="F61" s="55">
        <f t="shared" si="24"/>
        <v>0.97531782395682143</v>
      </c>
      <c r="G61" s="55">
        <f t="shared" si="25"/>
        <v>1.0462212826531292</v>
      </c>
      <c r="H61" s="55">
        <f t="shared" si="26"/>
        <v>1.0448801502430005</v>
      </c>
      <c r="I61" s="54">
        <f t="shared" si="27"/>
        <v>211704.66292096337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50"/>
      <c r="W61" s="50"/>
      <c r="X61" s="50"/>
    </row>
    <row r="62" spans="1:24" x14ac:dyDescent="0.25">
      <c r="A62" s="56">
        <v>45017</v>
      </c>
      <c r="B62" s="48" t="s">
        <v>46</v>
      </c>
      <c r="C62" s="49">
        <v>222626</v>
      </c>
      <c r="D62" s="49">
        <f>AVERAGE(C59:C62)</f>
        <v>222250.5</v>
      </c>
      <c r="E62" s="49">
        <f t="shared" si="23"/>
        <v>232417.03181818183</v>
      </c>
      <c r="F62" s="55">
        <f t="shared" si="24"/>
        <v>0.95787300207051396</v>
      </c>
      <c r="G62" s="55">
        <f t="shared" si="25"/>
        <v>0.95138148913828291</v>
      </c>
      <c r="H62" s="55">
        <f t="shared" si="26"/>
        <v>0.95016193016865058</v>
      </c>
      <c r="I62" s="54">
        <f t="shared" si="27"/>
        <v>234303.22025266223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50"/>
      <c r="W62" s="50"/>
      <c r="X62" s="50"/>
    </row>
    <row r="63" spans="1:24" x14ac:dyDescent="0.25">
      <c r="A63" s="56">
        <v>45047</v>
      </c>
      <c r="B63" s="48" t="s">
        <v>47</v>
      </c>
      <c r="C63" s="49">
        <v>196288</v>
      </c>
      <c r="D63" s="49">
        <f>AVERAGE(C59:C63)</f>
        <v>217058</v>
      </c>
      <c r="E63" s="49">
        <f t="shared" si="23"/>
        <v>237781.01515151514</v>
      </c>
      <c r="F63" s="55">
        <f t="shared" si="24"/>
        <v>0.82549904110269023</v>
      </c>
      <c r="G63" s="55">
        <f t="shared" si="25"/>
        <v>0.82798845468598947</v>
      </c>
      <c r="H63" s="55">
        <f t="shared" si="26"/>
        <v>0.82692707104736218</v>
      </c>
      <c r="I63" s="54">
        <f t="shared" si="27"/>
        <v>237370.38836010924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50"/>
      <c r="W63" s="50"/>
      <c r="X63" s="50"/>
    </row>
    <row r="64" spans="1:24" x14ac:dyDescent="0.25">
      <c r="A64" s="56">
        <v>45078</v>
      </c>
      <c r="B64" s="48" t="s">
        <v>48</v>
      </c>
      <c r="C64" s="49">
        <v>199427</v>
      </c>
      <c r="D64" s="49">
        <f>AVERAGE(C59:C64)</f>
        <v>214119.5</v>
      </c>
      <c r="E64" s="49">
        <f t="shared" si="23"/>
        <v>243061.33333333331</v>
      </c>
      <c r="F64" s="55">
        <f t="shared" si="24"/>
        <v>0.82048015315750211</v>
      </c>
      <c r="G64" s="55">
        <f t="shared" si="25"/>
        <v>0.78018123789334359</v>
      </c>
      <c r="H64" s="55">
        <f t="shared" si="26"/>
        <v>0.7791811374736124</v>
      </c>
      <c r="I64" s="54">
        <f t="shared" si="27"/>
        <v>255944.33747025064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50"/>
      <c r="W64" s="50"/>
      <c r="X64" s="50"/>
    </row>
    <row r="65" spans="1:24" x14ac:dyDescent="0.25">
      <c r="A65" s="56">
        <v>45108</v>
      </c>
      <c r="B65" s="48" t="s">
        <v>49</v>
      </c>
      <c r="C65" s="49">
        <v>263563</v>
      </c>
      <c r="D65" s="49">
        <f>AVERAGE(C59:C65)</f>
        <v>221182.85714285713</v>
      </c>
      <c r="E65" s="49">
        <f t="shared" si="23"/>
        <v>248850.66666666669</v>
      </c>
      <c r="F65" s="55">
        <f t="shared" si="24"/>
        <v>1.0591211328882648</v>
      </c>
      <c r="G65" s="55">
        <f t="shared" si="25"/>
        <v>1.0102574667950277</v>
      </c>
      <c r="H65" s="55">
        <f t="shared" si="26"/>
        <v>1.0089624357592821</v>
      </c>
      <c r="I65" s="54">
        <f t="shared" si="27"/>
        <v>261221.8162529103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50"/>
      <c r="W65" s="50"/>
      <c r="X65" s="50"/>
    </row>
    <row r="66" spans="1:24" x14ac:dyDescent="0.25">
      <c r="A66" s="56">
        <v>45139</v>
      </c>
      <c r="B66" s="48" t="s">
        <v>50</v>
      </c>
      <c r="C66" s="49">
        <v>236928</v>
      </c>
      <c r="D66" s="49">
        <f>AVERAGE(C59:C66)</f>
        <v>223151</v>
      </c>
      <c r="E66" s="49">
        <f t="shared" si="23"/>
        <v>253347</v>
      </c>
      <c r="F66" s="55">
        <f t="shared" si="24"/>
        <v>0.93519165413444805</v>
      </c>
      <c r="G66" s="55">
        <f t="shared" si="25"/>
        <v>0.93255205832420474</v>
      </c>
      <c r="H66" s="55">
        <f t="shared" si="26"/>
        <v>0.93135663646624067</v>
      </c>
      <c r="I66" s="54">
        <f t="shared" si="27"/>
        <v>254390.19890270362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50"/>
      <c r="W66" s="50"/>
      <c r="X66" s="50"/>
    </row>
    <row r="67" spans="1:24" x14ac:dyDescent="0.25">
      <c r="A67" s="56">
        <v>45170</v>
      </c>
      <c r="B67" s="48" t="s">
        <v>51</v>
      </c>
      <c r="C67" s="49">
        <v>239336</v>
      </c>
      <c r="D67" s="49">
        <f>AVERAGE(C59:C67)</f>
        <v>224949.33333333334</v>
      </c>
      <c r="E67" s="49">
        <f t="shared" si="23"/>
        <v>255803</v>
      </c>
      <c r="F67" s="55">
        <f t="shared" si="24"/>
        <v>0.93562624363279556</v>
      </c>
      <c r="G67" s="55">
        <f t="shared" si="25"/>
        <v>0.94347061844081148</v>
      </c>
      <c r="H67" s="55">
        <f t="shared" si="26"/>
        <v>0.9422612002752907</v>
      </c>
      <c r="I67" s="54">
        <f t="shared" si="27"/>
        <v>254001.75655123621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50"/>
      <c r="W67" s="50"/>
      <c r="X67" s="50"/>
    </row>
    <row r="68" spans="1:24" x14ac:dyDescent="0.25">
      <c r="A68" s="56">
        <v>45200</v>
      </c>
      <c r="B68" s="48" t="s">
        <v>52</v>
      </c>
      <c r="C68" s="49">
        <v>262043</v>
      </c>
      <c r="D68" s="49">
        <f>AVERAGE(C59:C68)</f>
        <v>228658.7</v>
      </c>
      <c r="E68" s="49">
        <f t="shared" si="23"/>
        <v>255315.45833333334</v>
      </c>
      <c r="F68" s="55">
        <f t="shared" si="24"/>
        <v>1.026349919078865</v>
      </c>
      <c r="G68" s="55">
        <f t="shared" si="25"/>
        <v>0.98756110677748898</v>
      </c>
      <c r="H68" s="55">
        <f t="shared" si="26"/>
        <v>0.98629516980101772</v>
      </c>
      <c r="I68" s="54">
        <f t="shared" si="27"/>
        <v>265684.15624793788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50"/>
      <c r="W68" s="50"/>
      <c r="X68" s="50"/>
    </row>
    <row r="69" spans="1:24" x14ac:dyDescent="0.25">
      <c r="A69" s="56">
        <v>45231</v>
      </c>
      <c r="B69" s="48" t="s">
        <v>53</v>
      </c>
      <c r="C69" s="49">
        <v>311342</v>
      </c>
      <c r="D69" s="49">
        <f>AVERAGE(C59:C69)</f>
        <v>236175.36363636365</v>
      </c>
      <c r="E69" s="49">
        <f t="shared" si="23"/>
        <v>253521.08333333334</v>
      </c>
      <c r="F69" s="55">
        <f t="shared" si="24"/>
        <v>1.2280714325863102</v>
      </c>
      <c r="G69" s="55">
        <f t="shared" si="25"/>
        <v>1.1336142915120444</v>
      </c>
      <c r="H69" s="55">
        <f t="shared" si="26"/>
        <v>1.132161131561908</v>
      </c>
      <c r="I69" s="54">
        <f t="shared" si="27"/>
        <v>274997.95861255057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50"/>
      <c r="W69" s="50"/>
      <c r="X69" s="50"/>
    </row>
    <row r="70" spans="1:24" x14ac:dyDescent="0.25">
      <c r="A70" s="56">
        <v>45261</v>
      </c>
      <c r="B70" s="48" t="s">
        <v>54</v>
      </c>
      <c r="C70" s="49">
        <v>274711</v>
      </c>
      <c r="D70" s="49">
        <f t="shared" ref="D70:D91" si="28">AVERAGE(C59:C70)</f>
        <v>239386.66666666666</v>
      </c>
      <c r="E70" s="49">
        <f t="shared" si="23"/>
        <v>250974.54166666669</v>
      </c>
      <c r="F70" s="55">
        <f t="shared" si="24"/>
        <v>1.0945771558170989</v>
      </c>
      <c r="G70" s="55">
        <f t="shared" si="25"/>
        <v>1.203079996335302</v>
      </c>
      <c r="H70" s="55">
        <f t="shared" si="26"/>
        <v>1.201537789536592</v>
      </c>
      <c r="I70" s="54">
        <f t="shared" si="27"/>
        <v>228632.84233944095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50"/>
      <c r="W70" s="50"/>
      <c r="X70" s="50"/>
    </row>
    <row r="71" spans="1:24" x14ac:dyDescent="0.25">
      <c r="A71" s="56">
        <v>45292</v>
      </c>
      <c r="B71" s="48" t="s">
        <v>42</v>
      </c>
      <c r="C71" s="49">
        <v>327427</v>
      </c>
      <c r="D71" s="49">
        <f t="shared" si="28"/>
        <v>246736</v>
      </c>
      <c r="E71" s="49">
        <f t="shared" si="23"/>
        <v>249041.25</v>
      </c>
      <c r="F71" s="55">
        <f t="shared" si="24"/>
        <v>1.3147500665050469</v>
      </c>
      <c r="G71" s="55">
        <f t="shared" ref="G71:G82" si="29">Y12</f>
        <v>1.2156942918381701</v>
      </c>
      <c r="H71" s="55">
        <f t="shared" ref="H71:H82" si="30">Z12</f>
        <v>1.2141359149989435</v>
      </c>
      <c r="I71" s="54">
        <f t="shared" si="27"/>
        <v>269679.033422123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50"/>
      <c r="W71" s="50"/>
      <c r="X71" s="50"/>
    </row>
    <row r="72" spans="1:24" x14ac:dyDescent="0.25">
      <c r="A72" s="56">
        <v>45323</v>
      </c>
      <c r="B72" s="48" t="s">
        <v>44</v>
      </c>
      <c r="C72" s="49">
        <v>256687</v>
      </c>
      <c r="D72" s="49">
        <f t="shared" si="28"/>
        <v>250965.33333333334</v>
      </c>
      <c r="E72" s="49">
        <f t="shared" si="23"/>
        <v>247253.29166666669</v>
      </c>
      <c r="F72" s="55">
        <f t="shared" si="24"/>
        <v>1.0381540252497481</v>
      </c>
      <c r="G72" s="55">
        <f t="shared" si="29"/>
        <v>0.98340003564166456</v>
      </c>
      <c r="H72" s="55">
        <f t="shared" si="30"/>
        <v>0.98213943266809844</v>
      </c>
      <c r="I72" s="54">
        <f t="shared" si="27"/>
        <v>261354.94763984709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50"/>
      <c r="W72" s="50"/>
      <c r="X72" s="50"/>
    </row>
    <row r="73" spans="1:24" x14ac:dyDescent="0.25">
      <c r="A73" s="56">
        <v>45352</v>
      </c>
      <c r="B73" s="48" t="s">
        <v>45</v>
      </c>
      <c r="C73" s="49">
        <v>278366</v>
      </c>
      <c r="D73" s="49">
        <f t="shared" si="28"/>
        <v>255728.66666666666</v>
      </c>
      <c r="E73" s="49">
        <f t="shared" si="23"/>
        <v>243448.625</v>
      </c>
      <c r="F73" s="55">
        <f t="shared" si="24"/>
        <v>1.1434281052111097</v>
      </c>
      <c r="G73" s="55">
        <f t="shared" si="29"/>
        <v>1.0462212826531292</v>
      </c>
      <c r="H73" s="55">
        <f t="shared" si="30"/>
        <v>1.0448801502430005</v>
      </c>
      <c r="I73" s="54">
        <f t="shared" si="27"/>
        <v>266409.50154451909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50"/>
      <c r="W73" s="50"/>
      <c r="X73" s="50"/>
    </row>
    <row r="74" spans="1:24" x14ac:dyDescent="0.25">
      <c r="A74" s="56">
        <v>45383</v>
      </c>
      <c r="B74" s="48" t="s">
        <v>46</v>
      </c>
      <c r="C74" s="49">
        <v>224410</v>
      </c>
      <c r="D74" s="49">
        <f t="shared" si="28"/>
        <v>255877.33333333334</v>
      </c>
      <c r="E74" s="49">
        <f t="shared" si="23"/>
        <v>238380.20833333331</v>
      </c>
      <c r="F74" s="55">
        <f t="shared" si="24"/>
        <v>0.94139526753916414</v>
      </c>
      <c r="G74" s="55">
        <f t="shared" si="29"/>
        <v>0.95138148913828291</v>
      </c>
      <c r="H74" s="55">
        <f t="shared" si="30"/>
        <v>0.95016193016865058</v>
      </c>
      <c r="I74" s="54">
        <f t="shared" si="27"/>
        <v>236180.79495162258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50"/>
      <c r="W74" s="50"/>
      <c r="X74" s="50"/>
    </row>
    <row r="75" spans="1:24" x14ac:dyDescent="0.25">
      <c r="A75" s="56">
        <v>45413</v>
      </c>
      <c r="B75" s="48" t="s">
        <v>47</v>
      </c>
      <c r="C75" s="49">
        <v>182803</v>
      </c>
      <c r="D75" s="49">
        <f t="shared" si="28"/>
        <v>254753.58333333334</v>
      </c>
      <c r="E75" s="49">
        <f t="shared" si="23"/>
        <v>235852.58333333331</v>
      </c>
      <c r="F75" s="55">
        <f t="shared" si="24"/>
        <v>0.77507313007312839</v>
      </c>
      <c r="G75" s="55">
        <f t="shared" si="29"/>
        <v>0.82798845468598947</v>
      </c>
      <c r="H75" s="55">
        <f t="shared" si="30"/>
        <v>0.82692707104736218</v>
      </c>
      <c r="I75" s="54">
        <f t="shared" si="27"/>
        <v>221063.02526590036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0"/>
      <c r="W75" s="50"/>
      <c r="X75" s="50"/>
    </row>
    <row r="76" spans="1:24" x14ac:dyDescent="0.25">
      <c r="A76" s="56">
        <v>45444</v>
      </c>
      <c r="B76" s="48" t="s">
        <v>48</v>
      </c>
      <c r="C76" s="49">
        <v>169847</v>
      </c>
      <c r="D76" s="49">
        <f t="shared" si="28"/>
        <v>252288.58333333334</v>
      </c>
      <c r="E76" s="49">
        <f t="shared" si="23"/>
        <v>233284.66666666666</v>
      </c>
      <c r="F76" s="55">
        <f t="shared" si="24"/>
        <v>0.72806756837854758</v>
      </c>
      <c r="G76" s="55">
        <f t="shared" si="29"/>
        <v>0.78018123789334359</v>
      </c>
      <c r="H76" s="55">
        <f t="shared" si="30"/>
        <v>0.7791811374736124</v>
      </c>
      <c r="I76" s="54">
        <f t="shared" si="27"/>
        <v>217981.40616019725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50"/>
      <c r="W76" s="50"/>
      <c r="X76" s="50"/>
    </row>
    <row r="77" spans="1:24" x14ac:dyDescent="0.25">
      <c r="A77" s="56">
        <v>45474</v>
      </c>
      <c r="B77" s="48" t="s">
        <v>49</v>
      </c>
      <c r="C77" s="49">
        <v>232026</v>
      </c>
      <c r="D77" s="49">
        <f t="shared" si="28"/>
        <v>249660.5</v>
      </c>
      <c r="E77" s="49">
        <f t="shared" si="23"/>
        <v>229635.77651515149</v>
      </c>
      <c r="F77" s="55">
        <f t="shared" si="24"/>
        <v>1.0104087591276998</v>
      </c>
      <c r="G77" s="55">
        <f t="shared" si="29"/>
        <v>1.0102574667950277</v>
      </c>
      <c r="H77" s="55">
        <f t="shared" si="30"/>
        <v>1.0089624357592821</v>
      </c>
      <c r="I77" s="54">
        <f t="shared" si="27"/>
        <v>229964.95387401784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50"/>
      <c r="W77" s="50"/>
      <c r="X77" s="50"/>
    </row>
    <row r="78" spans="1:24" x14ac:dyDescent="0.25">
      <c r="A78" s="56">
        <v>45505</v>
      </c>
      <c r="B78" s="48" t="s">
        <v>50</v>
      </c>
      <c r="C78" s="49">
        <v>222066</v>
      </c>
      <c r="D78" s="49">
        <f t="shared" si="28"/>
        <v>248422</v>
      </c>
      <c r="E78" s="49">
        <f t="shared" si="23"/>
        <v>225964.31818181818</v>
      </c>
      <c r="F78" s="55">
        <f t="shared" si="24"/>
        <v>0.98274808070059338</v>
      </c>
      <c r="G78" s="55">
        <f t="shared" si="29"/>
        <v>0.93255205832420474</v>
      </c>
      <c r="H78" s="55">
        <f t="shared" si="30"/>
        <v>0.93135663646624067</v>
      </c>
      <c r="I78" s="54">
        <f t="shared" si="27"/>
        <v>238432.83153332566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50"/>
      <c r="W78" s="50"/>
      <c r="X78" s="50"/>
    </row>
    <row r="79" spans="1:24" x14ac:dyDescent="0.25">
      <c r="A79" s="56">
        <v>45536</v>
      </c>
      <c r="B79" s="48" t="s">
        <v>51</v>
      </c>
      <c r="C79" s="49">
        <v>211287</v>
      </c>
      <c r="D79" s="49">
        <f t="shared" si="28"/>
        <v>246084.58333333334</v>
      </c>
      <c r="E79" s="49">
        <f t="shared" si="23"/>
        <v>223416.72222222222</v>
      </c>
      <c r="F79" s="55">
        <f t="shared" si="24"/>
        <v>0.94570808262884931</v>
      </c>
      <c r="G79" s="55">
        <f t="shared" si="29"/>
        <v>0.94347061844081148</v>
      </c>
      <c r="H79" s="55">
        <f t="shared" si="30"/>
        <v>0.9422612002752907</v>
      </c>
      <c r="I79" s="54">
        <f t="shared" si="27"/>
        <v>224234.00214109471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50"/>
      <c r="W79" s="50"/>
      <c r="X79" s="50"/>
    </row>
    <row r="80" spans="1:24" x14ac:dyDescent="0.25">
      <c r="A80" s="56">
        <v>45566</v>
      </c>
      <c r="B80" s="48" t="s">
        <v>52</v>
      </c>
      <c r="C80" s="49">
        <v>198780</v>
      </c>
      <c r="D80" s="49">
        <f t="shared" si="28"/>
        <v>240812.66666666666</v>
      </c>
      <c r="E80" s="49">
        <f t="shared" si="23"/>
        <v>225899.53472222222</v>
      </c>
      <c r="F80" s="55">
        <f t="shared" si="24"/>
        <v>0.87994869154746247</v>
      </c>
      <c r="G80" s="55">
        <f t="shared" si="29"/>
        <v>0.98756110677748898</v>
      </c>
      <c r="H80" s="55">
        <f t="shared" si="30"/>
        <v>0.98629516980101772</v>
      </c>
      <c r="I80" s="54">
        <f t="shared" si="27"/>
        <v>201542.10026203748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50"/>
      <c r="W80" s="50"/>
      <c r="X80" s="50"/>
    </row>
    <row r="81" spans="1:24" x14ac:dyDescent="0.25">
      <c r="A81" s="56">
        <v>45597</v>
      </c>
      <c r="B81" s="48" t="s">
        <v>53</v>
      </c>
      <c r="C81" s="49">
        <v>252963</v>
      </c>
      <c r="D81" s="49">
        <f t="shared" si="28"/>
        <v>235947.75</v>
      </c>
      <c r="E81" s="49">
        <f t="shared" si="23"/>
        <v>232619.45535714284</v>
      </c>
      <c r="F81" s="55">
        <f t="shared" si="24"/>
        <v>1.0874541839659264</v>
      </c>
      <c r="G81" s="55">
        <f t="shared" si="29"/>
        <v>1.1336142915120444</v>
      </c>
      <c r="H81" s="55">
        <f t="shared" si="30"/>
        <v>1.132161131561908</v>
      </c>
      <c r="I81" s="54">
        <f t="shared" si="27"/>
        <v>223433.74361476008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50"/>
      <c r="W81" s="50"/>
      <c r="X81" s="50"/>
    </row>
    <row r="82" spans="1:24" x14ac:dyDescent="0.25">
      <c r="A82" s="56">
        <v>45627</v>
      </c>
      <c r="B82" s="48" t="s">
        <v>54</v>
      </c>
      <c r="C82" s="49">
        <v>272427</v>
      </c>
      <c r="D82" s="49">
        <f t="shared" si="28"/>
        <v>235757.41666666666</v>
      </c>
      <c r="E82" s="49">
        <f t="shared" si="23"/>
        <v>237202.47619047618</v>
      </c>
      <c r="F82" s="55">
        <f t="shared" si="24"/>
        <v>1.1484998149059715</v>
      </c>
      <c r="G82" s="55">
        <f t="shared" si="29"/>
        <v>1.203079996335302</v>
      </c>
      <c r="H82" s="55">
        <f t="shared" si="30"/>
        <v>1.201537789536592</v>
      </c>
      <c r="I82" s="54">
        <f t="shared" si="27"/>
        <v>226731.94498948668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50"/>
      <c r="W82" s="50"/>
      <c r="X82" s="50"/>
    </row>
    <row r="83" spans="1:24" x14ac:dyDescent="0.25">
      <c r="A83" s="56">
        <v>45658</v>
      </c>
      <c r="B83" s="48" t="s">
        <v>42</v>
      </c>
      <c r="C83" s="49">
        <v>268081</v>
      </c>
      <c r="D83" s="49">
        <f t="shared" si="28"/>
        <v>230811.91666666666</v>
      </c>
      <c r="E83" s="49">
        <f t="shared" si="23"/>
        <v>239154.13333333333</v>
      </c>
      <c r="F83" s="55">
        <f t="shared" si="24"/>
        <v>1.1209549099715888</v>
      </c>
      <c r="G83" s="55">
        <f t="shared" ref="G83:G94" si="31">Y12</f>
        <v>1.2156942918381701</v>
      </c>
      <c r="H83" s="55">
        <f t="shared" ref="H83:H94" si="32">Z12</f>
        <v>1.2141359149989435</v>
      </c>
      <c r="I83" s="54">
        <f t="shared" si="27"/>
        <v>220799.82701132211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50"/>
      <c r="W83" s="50"/>
      <c r="X83" s="50"/>
    </row>
    <row r="84" spans="1:24" x14ac:dyDescent="0.25">
      <c r="A84" s="56">
        <v>45689</v>
      </c>
      <c r="B84" s="48" t="s">
        <v>44</v>
      </c>
      <c r="C84" s="49"/>
      <c r="D84" s="49">
        <f t="shared" si="28"/>
        <v>228459.63636363635</v>
      </c>
      <c r="E84" s="49">
        <f t="shared" si="23"/>
        <v>244385.17499999999</v>
      </c>
      <c r="F84" s="55">
        <f t="shared" si="24"/>
        <v>0</v>
      </c>
      <c r="G84" s="55">
        <f t="shared" si="31"/>
        <v>0.98340003564166456</v>
      </c>
      <c r="H84" s="55">
        <f t="shared" si="32"/>
        <v>0.98213943266809844</v>
      </c>
      <c r="I84" s="54">
        <f t="shared" si="27"/>
        <v>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50"/>
      <c r="W84" s="50"/>
      <c r="X84" s="50"/>
    </row>
    <row r="85" spans="1:24" x14ac:dyDescent="0.25">
      <c r="A85" s="56">
        <v>45717</v>
      </c>
      <c r="B85" s="48" t="s">
        <v>45</v>
      </c>
      <c r="C85" s="49"/>
      <c r="D85" s="49">
        <f t="shared" si="28"/>
        <v>223469</v>
      </c>
      <c r="E85" s="49">
        <f t="shared" si="23"/>
        <v>256276.54166666666</v>
      </c>
      <c r="F85" s="55">
        <f t="shared" si="24"/>
        <v>0</v>
      </c>
      <c r="G85" s="55">
        <f t="shared" si="31"/>
        <v>1.0462212826531292</v>
      </c>
      <c r="H85" s="55">
        <f t="shared" si="32"/>
        <v>1.0448801502430005</v>
      </c>
      <c r="I85" s="54">
        <f t="shared" si="27"/>
        <v>0</v>
      </c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50"/>
      <c r="W85" s="50"/>
      <c r="X85" s="50"/>
    </row>
    <row r="86" spans="1:24" x14ac:dyDescent="0.25">
      <c r="A86" s="56">
        <v>45748</v>
      </c>
      <c r="B86" s="48" t="s">
        <v>46</v>
      </c>
      <c r="C86" s="49"/>
      <c r="D86" s="49">
        <f t="shared" si="28"/>
        <v>223364.44444444444</v>
      </c>
      <c r="E86" s="49">
        <f t="shared" si="23"/>
        <v>267372.16666666663</v>
      </c>
      <c r="F86" s="55">
        <f t="shared" si="24"/>
        <v>0</v>
      </c>
      <c r="G86" s="55">
        <f t="shared" si="31"/>
        <v>0.95138148913828291</v>
      </c>
      <c r="H86" s="55">
        <f t="shared" si="32"/>
        <v>0.95016193016865058</v>
      </c>
      <c r="I86" s="54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50"/>
      <c r="W86" s="50"/>
      <c r="X86" s="50"/>
    </row>
    <row r="87" spans="1:24" x14ac:dyDescent="0.25">
      <c r="A87" s="56">
        <v>45778</v>
      </c>
      <c r="B87" s="48" t="s">
        <v>47</v>
      </c>
      <c r="C87" s="49"/>
      <c r="D87" s="49">
        <f t="shared" si="28"/>
        <v>228434.625</v>
      </c>
      <c r="E87" s="49">
        <f t="shared" si="23"/>
        <v>269167.5</v>
      </c>
      <c r="F87" s="55">
        <f t="shared" si="24"/>
        <v>0</v>
      </c>
      <c r="G87" s="55">
        <f t="shared" si="31"/>
        <v>0.82798845468598947</v>
      </c>
      <c r="H87" s="55">
        <f t="shared" si="32"/>
        <v>0.82692707104736218</v>
      </c>
      <c r="I87" s="54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50"/>
      <c r="W87" s="50"/>
      <c r="X87" s="50"/>
    </row>
    <row r="88" spans="1:24" x14ac:dyDescent="0.25">
      <c r="A88" s="56">
        <v>45809</v>
      </c>
      <c r="B88" s="48" t="s">
        <v>48</v>
      </c>
      <c r="C88" s="49"/>
      <c r="D88" s="49">
        <f t="shared" si="28"/>
        <v>236804.28571428571</v>
      </c>
      <c r="E88" s="49" t="e">
        <f t="shared" si="23"/>
        <v>#DIV/0!</v>
      </c>
      <c r="F88" s="55" t="e">
        <f t="shared" si="24"/>
        <v>#DIV/0!</v>
      </c>
      <c r="G88" s="55">
        <f t="shared" si="31"/>
        <v>0.78018123789334359</v>
      </c>
      <c r="H88" s="55">
        <f t="shared" si="32"/>
        <v>0.7791811374736124</v>
      </c>
      <c r="I88" s="54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50"/>
      <c r="W88" s="50"/>
      <c r="X88" s="50"/>
    </row>
    <row r="89" spans="1:24" x14ac:dyDescent="0.25">
      <c r="A89" s="56">
        <v>45839</v>
      </c>
      <c r="B89" s="48" t="s">
        <v>49</v>
      </c>
      <c r="C89" s="49"/>
      <c r="D89" s="49">
        <f t="shared" si="28"/>
        <v>237600.66666666666</v>
      </c>
      <c r="E89" s="49" t="e">
        <f t="shared" si="23"/>
        <v>#DIV/0!</v>
      </c>
      <c r="F89" s="55" t="e">
        <f t="shared" si="24"/>
        <v>#DIV/0!</v>
      </c>
      <c r="G89" s="55">
        <f t="shared" si="31"/>
        <v>1.0102574667950277</v>
      </c>
      <c r="H89" s="55">
        <f t="shared" si="32"/>
        <v>1.0089624357592821</v>
      </c>
      <c r="I89" s="54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50"/>
      <c r="W89" s="50"/>
      <c r="X89" s="50"/>
    </row>
    <row r="90" spans="1:24" x14ac:dyDescent="0.25">
      <c r="A90" s="56">
        <v>45870</v>
      </c>
      <c r="B90" s="48" t="s">
        <v>50</v>
      </c>
      <c r="C90" s="49"/>
      <c r="D90" s="49">
        <f t="shared" si="28"/>
        <v>240707.6</v>
      </c>
      <c r="E90" s="49" t="e">
        <f t="shared" si="23"/>
        <v>#DIV/0!</v>
      </c>
      <c r="F90" s="55" t="e">
        <f t="shared" si="24"/>
        <v>#DIV/0!</v>
      </c>
      <c r="G90" s="55">
        <f t="shared" si="31"/>
        <v>0.93255205832420474</v>
      </c>
      <c r="H90" s="55">
        <f t="shared" si="32"/>
        <v>0.93135663646624067</v>
      </c>
      <c r="I90" s="54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50"/>
      <c r="W90" s="50"/>
      <c r="X90" s="50"/>
    </row>
    <row r="91" spans="1:24" x14ac:dyDescent="0.25">
      <c r="A91" s="56">
        <v>45901</v>
      </c>
      <c r="B91" s="48" t="s">
        <v>51</v>
      </c>
      <c r="C91" s="49"/>
      <c r="D91" s="49">
        <f t="shared" si="28"/>
        <v>248062.75</v>
      </c>
      <c r="E91" s="49" t="e">
        <f t="shared" si="23"/>
        <v>#DIV/0!</v>
      </c>
      <c r="F91" s="55" t="e">
        <f t="shared" si="24"/>
        <v>#DIV/0!</v>
      </c>
      <c r="G91" s="55">
        <f t="shared" si="31"/>
        <v>0.94347061844081148</v>
      </c>
      <c r="H91" s="55">
        <f t="shared" si="32"/>
        <v>0.9422612002752907</v>
      </c>
      <c r="I91" s="54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50"/>
      <c r="W91" s="50"/>
      <c r="X91" s="50"/>
    </row>
    <row r="92" spans="1:24" x14ac:dyDescent="0.25">
      <c r="A92" s="56">
        <v>45931</v>
      </c>
      <c r="B92" s="48" t="s">
        <v>52</v>
      </c>
      <c r="C92" s="49"/>
      <c r="D92" s="49">
        <f>AVERAGE(C81:C92)</f>
        <v>264490.33333333331</v>
      </c>
      <c r="E92" s="49" t="e">
        <f t="shared" si="23"/>
        <v>#DIV/0!</v>
      </c>
      <c r="F92" s="55"/>
      <c r="G92" s="55">
        <f t="shared" si="31"/>
        <v>0.98756110677748898</v>
      </c>
      <c r="H92" s="55">
        <f t="shared" si="32"/>
        <v>0.98629516980101772</v>
      </c>
      <c r="I92" s="54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50"/>
      <c r="W92" s="50"/>
      <c r="X92" s="50"/>
    </row>
    <row r="93" spans="1:24" x14ac:dyDescent="0.25">
      <c r="A93" s="56">
        <v>45962</v>
      </c>
      <c r="B93" s="48" t="s">
        <v>53</v>
      </c>
      <c r="C93" s="49"/>
      <c r="D93" s="49">
        <f t="shared" ref="D93:D102" si="33">AVERAGE(C82:C93)</f>
        <v>270254</v>
      </c>
      <c r="E93" s="49" t="e">
        <f t="shared" si="23"/>
        <v>#DIV/0!</v>
      </c>
      <c r="F93" s="55"/>
      <c r="G93" s="55">
        <f t="shared" si="31"/>
        <v>1.1336142915120444</v>
      </c>
      <c r="H93" s="55">
        <f t="shared" si="32"/>
        <v>1.132161131561908</v>
      </c>
      <c r="I93" s="54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50"/>
      <c r="W93" s="50"/>
      <c r="X93" s="50"/>
    </row>
    <row r="94" spans="1:24" x14ac:dyDescent="0.25">
      <c r="A94" s="56">
        <v>45992</v>
      </c>
      <c r="B94" s="48" t="s">
        <v>54</v>
      </c>
      <c r="C94" s="49"/>
      <c r="D94" s="49">
        <f t="shared" si="33"/>
        <v>268081</v>
      </c>
      <c r="E94" s="49"/>
      <c r="F94" s="55"/>
      <c r="G94" s="55">
        <f t="shared" si="31"/>
        <v>1.203079996335302</v>
      </c>
      <c r="H94" s="55">
        <f t="shared" si="32"/>
        <v>1.201537789536592</v>
      </c>
      <c r="I94" s="54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50"/>
      <c r="W94" s="50"/>
      <c r="X94" s="50"/>
    </row>
    <row r="95" spans="1:24" x14ac:dyDescent="0.25">
      <c r="A95" s="56">
        <v>46023</v>
      </c>
      <c r="B95" s="48" t="s">
        <v>42</v>
      </c>
      <c r="C95" s="49"/>
      <c r="D95" s="49" t="e">
        <f t="shared" si="33"/>
        <v>#DIV/0!</v>
      </c>
      <c r="E95" s="49"/>
      <c r="F95" s="55"/>
      <c r="G95" s="55">
        <f t="shared" ref="G95:G106" si="34">Y12</f>
        <v>1.2156942918381701</v>
      </c>
      <c r="H95" s="55">
        <f t="shared" ref="H95:H106" si="35">Z12</f>
        <v>1.2141359149989435</v>
      </c>
      <c r="I95" s="54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50"/>
      <c r="W95" s="50"/>
      <c r="X95" s="50"/>
    </row>
    <row r="96" spans="1:24" x14ac:dyDescent="0.25">
      <c r="A96" s="56">
        <v>46054</v>
      </c>
      <c r="B96" s="48" t="s">
        <v>44</v>
      </c>
      <c r="C96" s="49"/>
      <c r="D96" s="49" t="e">
        <f t="shared" si="33"/>
        <v>#DIV/0!</v>
      </c>
      <c r="E96" s="49"/>
      <c r="F96" s="55"/>
      <c r="G96" s="55">
        <f t="shared" si="34"/>
        <v>0.98340003564166456</v>
      </c>
      <c r="H96" s="55">
        <f t="shared" si="35"/>
        <v>0.98213943266809844</v>
      </c>
      <c r="I96" s="54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50"/>
      <c r="W96" s="50"/>
      <c r="X96" s="50"/>
    </row>
    <row r="97" spans="1:24" x14ac:dyDescent="0.25">
      <c r="A97" s="56">
        <v>46082</v>
      </c>
      <c r="B97" s="48" t="s">
        <v>45</v>
      </c>
      <c r="C97" s="49"/>
      <c r="D97" s="49" t="e">
        <f t="shared" si="33"/>
        <v>#DIV/0!</v>
      </c>
      <c r="E97" s="49"/>
      <c r="F97" s="55"/>
      <c r="G97" s="55">
        <f t="shared" si="34"/>
        <v>1.0462212826531292</v>
      </c>
      <c r="H97" s="55">
        <f t="shared" si="35"/>
        <v>1.0448801502430005</v>
      </c>
      <c r="I97" s="54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50"/>
      <c r="W97" s="50"/>
      <c r="X97" s="50"/>
    </row>
    <row r="98" spans="1:24" x14ac:dyDescent="0.25">
      <c r="A98" s="56">
        <v>46113</v>
      </c>
      <c r="B98" s="48" t="s">
        <v>46</v>
      </c>
      <c r="C98" s="49"/>
      <c r="D98" s="49" t="e">
        <f t="shared" si="33"/>
        <v>#DIV/0!</v>
      </c>
      <c r="E98" s="49"/>
      <c r="F98" s="55"/>
      <c r="G98" s="55">
        <f t="shared" si="34"/>
        <v>0.95138148913828291</v>
      </c>
      <c r="H98" s="55">
        <f t="shared" si="35"/>
        <v>0.95016193016865058</v>
      </c>
      <c r="I98" s="54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50"/>
      <c r="W98" s="50"/>
      <c r="X98" s="50"/>
    </row>
    <row r="99" spans="1:24" x14ac:dyDescent="0.25">
      <c r="A99" s="56">
        <v>46143</v>
      </c>
      <c r="B99" s="48" t="s">
        <v>47</v>
      </c>
      <c r="C99" s="49"/>
      <c r="D99" s="49" t="e">
        <f t="shared" si="33"/>
        <v>#DIV/0!</v>
      </c>
      <c r="E99" s="49"/>
      <c r="F99" s="55"/>
      <c r="G99" s="55">
        <f t="shared" si="34"/>
        <v>0.82798845468598947</v>
      </c>
      <c r="H99" s="55">
        <f t="shared" si="35"/>
        <v>0.82692707104736218</v>
      </c>
      <c r="I99" s="54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50"/>
      <c r="W99" s="50"/>
      <c r="X99" s="50"/>
    </row>
    <row r="100" spans="1:24" x14ac:dyDescent="0.25">
      <c r="A100" s="56">
        <v>46174</v>
      </c>
      <c r="B100" s="48" t="s">
        <v>48</v>
      </c>
      <c r="C100" s="49"/>
      <c r="D100" s="49" t="e">
        <f t="shared" si="33"/>
        <v>#DIV/0!</v>
      </c>
      <c r="E100" s="49"/>
      <c r="F100" s="55"/>
      <c r="G100" s="55">
        <f t="shared" si="34"/>
        <v>0.78018123789334359</v>
      </c>
      <c r="H100" s="55">
        <f t="shared" si="35"/>
        <v>0.7791811374736124</v>
      </c>
      <c r="I100" s="54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50"/>
      <c r="W100" s="50"/>
      <c r="X100" s="50"/>
    </row>
    <row r="101" spans="1:24" x14ac:dyDescent="0.25">
      <c r="A101" s="56">
        <v>46204</v>
      </c>
      <c r="B101" s="48" t="s">
        <v>49</v>
      </c>
      <c r="C101" s="49"/>
      <c r="D101" s="49" t="e">
        <f t="shared" si="33"/>
        <v>#DIV/0!</v>
      </c>
      <c r="E101" s="49"/>
      <c r="F101" s="55"/>
      <c r="G101" s="55">
        <f t="shared" si="34"/>
        <v>1.0102574667950277</v>
      </c>
      <c r="H101" s="55">
        <f t="shared" si="35"/>
        <v>1.0089624357592821</v>
      </c>
      <c r="I101" s="54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50"/>
      <c r="W101" s="50"/>
      <c r="X101" s="50"/>
    </row>
    <row r="102" spans="1:24" x14ac:dyDescent="0.25">
      <c r="A102" s="56">
        <v>46235</v>
      </c>
      <c r="B102" s="48" t="s">
        <v>50</v>
      </c>
      <c r="C102" s="49"/>
      <c r="D102" s="49" t="e">
        <f t="shared" si="33"/>
        <v>#DIV/0!</v>
      </c>
      <c r="E102" s="49"/>
      <c r="F102" s="55"/>
      <c r="G102" s="55">
        <f t="shared" si="34"/>
        <v>0.93255205832420474</v>
      </c>
      <c r="H102" s="55">
        <f t="shared" si="35"/>
        <v>0.93135663646624067</v>
      </c>
      <c r="I102" s="54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50"/>
      <c r="W102" s="50"/>
      <c r="X102" s="50"/>
    </row>
    <row r="103" spans="1:24" x14ac:dyDescent="0.25">
      <c r="A103" s="56">
        <v>46266</v>
      </c>
      <c r="B103" s="48" t="s">
        <v>51</v>
      </c>
      <c r="C103" s="49"/>
      <c r="D103" s="49"/>
      <c r="E103" s="49"/>
      <c r="F103" s="55"/>
      <c r="G103" s="55">
        <f t="shared" si="34"/>
        <v>0.94347061844081148</v>
      </c>
      <c r="H103" s="55">
        <f t="shared" si="35"/>
        <v>0.9422612002752907</v>
      </c>
      <c r="I103" s="54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50"/>
      <c r="W103" s="50"/>
      <c r="X103" s="50"/>
    </row>
    <row r="104" spans="1:24" x14ac:dyDescent="0.25">
      <c r="A104" s="56">
        <v>46296</v>
      </c>
      <c r="B104" s="48" t="s">
        <v>52</v>
      </c>
      <c r="C104" s="49"/>
      <c r="D104" s="49"/>
      <c r="E104" s="49"/>
      <c r="F104" s="55"/>
      <c r="G104" s="55">
        <f t="shared" si="34"/>
        <v>0.98756110677748898</v>
      </c>
      <c r="H104" s="55">
        <f t="shared" si="35"/>
        <v>0.98629516980101772</v>
      </c>
      <c r="I104" s="54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50"/>
      <c r="W104" s="50"/>
      <c r="X104" s="50"/>
    </row>
    <row r="105" spans="1:24" x14ac:dyDescent="0.25">
      <c r="A105" s="56">
        <v>46327</v>
      </c>
      <c r="B105" s="48" t="s">
        <v>53</v>
      </c>
      <c r="C105" s="49"/>
      <c r="D105" s="49"/>
      <c r="E105" s="49"/>
      <c r="F105" s="55"/>
      <c r="G105" s="55">
        <f t="shared" si="34"/>
        <v>1.1336142915120444</v>
      </c>
      <c r="H105" s="55">
        <f t="shared" si="35"/>
        <v>1.132161131561908</v>
      </c>
      <c r="I105" s="54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50"/>
      <c r="W105" s="50"/>
      <c r="X105" s="50"/>
    </row>
    <row r="106" spans="1:24" x14ac:dyDescent="0.25">
      <c r="A106" s="56">
        <v>46357</v>
      </c>
      <c r="B106" s="48" t="s">
        <v>54</v>
      </c>
      <c r="C106" s="49"/>
      <c r="D106" s="49"/>
      <c r="E106" s="49"/>
      <c r="F106" s="55"/>
      <c r="G106" s="55">
        <f t="shared" si="34"/>
        <v>1.203079996335302</v>
      </c>
      <c r="H106" s="55">
        <f t="shared" si="35"/>
        <v>1.201537789536592</v>
      </c>
      <c r="I106" s="54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50"/>
      <c r="W106" s="50"/>
      <c r="X106" s="50"/>
    </row>
    <row r="107" spans="1:24" x14ac:dyDescent="0.25">
      <c r="A107" s="56">
        <v>46388</v>
      </c>
      <c r="B107" s="48" t="s">
        <v>42</v>
      </c>
      <c r="C107" s="49"/>
      <c r="D107" s="49"/>
      <c r="E107" s="49"/>
      <c r="F107" s="55"/>
      <c r="G107" s="55">
        <f t="shared" ref="G107:G118" si="36">Y12</f>
        <v>1.2156942918381701</v>
      </c>
      <c r="H107" s="55">
        <f t="shared" ref="H107:H118" si="37">Z12</f>
        <v>1.2141359149989435</v>
      </c>
      <c r="I107" s="54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50"/>
      <c r="W107" s="50"/>
      <c r="X107" s="50"/>
    </row>
    <row r="108" spans="1:24" x14ac:dyDescent="0.25">
      <c r="A108" s="56">
        <v>46419</v>
      </c>
      <c r="B108" s="48" t="s">
        <v>44</v>
      </c>
      <c r="C108" s="49"/>
      <c r="D108" s="49"/>
      <c r="E108" s="49"/>
      <c r="F108" s="55"/>
      <c r="G108" s="55">
        <f t="shared" si="36"/>
        <v>0.98340003564166456</v>
      </c>
      <c r="H108" s="55">
        <f t="shared" si="37"/>
        <v>0.98213943266809844</v>
      </c>
      <c r="I108" s="54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50"/>
      <c r="W108" s="50"/>
      <c r="X108" s="50"/>
    </row>
    <row r="109" spans="1:24" x14ac:dyDescent="0.25">
      <c r="A109" s="56">
        <v>46447</v>
      </c>
      <c r="B109" s="48" t="s">
        <v>45</v>
      </c>
      <c r="C109" s="49"/>
      <c r="D109" s="49"/>
      <c r="E109" s="49"/>
      <c r="F109" s="55"/>
      <c r="G109" s="55">
        <f t="shared" si="36"/>
        <v>1.0462212826531292</v>
      </c>
      <c r="H109" s="55">
        <f t="shared" si="37"/>
        <v>1.0448801502430005</v>
      </c>
      <c r="I109" s="54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50"/>
      <c r="W109" s="50"/>
      <c r="X109" s="50"/>
    </row>
    <row r="110" spans="1:24" x14ac:dyDescent="0.25">
      <c r="A110" s="56">
        <v>46478</v>
      </c>
      <c r="B110" s="48" t="s">
        <v>46</v>
      </c>
      <c r="C110" s="49"/>
      <c r="D110" s="49"/>
      <c r="E110" s="49"/>
      <c r="F110" s="55"/>
      <c r="G110" s="55">
        <f t="shared" si="36"/>
        <v>0.95138148913828291</v>
      </c>
      <c r="H110" s="55">
        <f t="shared" si="37"/>
        <v>0.95016193016865058</v>
      </c>
      <c r="I110" s="54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50"/>
      <c r="W110" s="50"/>
      <c r="X110" s="50"/>
    </row>
    <row r="111" spans="1:24" x14ac:dyDescent="0.25">
      <c r="A111" s="56">
        <v>46508</v>
      </c>
      <c r="B111" s="48" t="s">
        <v>47</v>
      </c>
      <c r="C111" s="49"/>
      <c r="D111" s="49"/>
      <c r="E111" s="49"/>
      <c r="F111" s="55"/>
      <c r="G111" s="55">
        <f t="shared" si="36"/>
        <v>0.82798845468598947</v>
      </c>
      <c r="H111" s="55">
        <f t="shared" si="37"/>
        <v>0.82692707104736218</v>
      </c>
      <c r="I111" s="54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50"/>
      <c r="W111" s="50"/>
      <c r="X111" s="50"/>
    </row>
    <row r="112" spans="1:24" x14ac:dyDescent="0.25">
      <c r="A112" s="56">
        <v>46539</v>
      </c>
      <c r="B112" s="48" t="s">
        <v>48</v>
      </c>
      <c r="C112" s="49"/>
      <c r="D112" s="49"/>
      <c r="E112" s="49"/>
      <c r="F112" s="55"/>
      <c r="G112" s="55">
        <f t="shared" si="36"/>
        <v>0.78018123789334359</v>
      </c>
      <c r="H112" s="55">
        <f t="shared" si="37"/>
        <v>0.7791811374736124</v>
      </c>
      <c r="I112" s="54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50"/>
      <c r="W112" s="50"/>
      <c r="X112" s="50"/>
    </row>
    <row r="113" spans="1:24" x14ac:dyDescent="0.25">
      <c r="A113" s="56">
        <v>46569</v>
      </c>
      <c r="B113" s="48" t="s">
        <v>49</v>
      </c>
      <c r="C113" s="49"/>
      <c r="D113" s="49"/>
      <c r="E113" s="49"/>
      <c r="F113" s="55"/>
      <c r="G113" s="55">
        <f t="shared" si="36"/>
        <v>1.0102574667950277</v>
      </c>
      <c r="H113" s="55">
        <f t="shared" si="37"/>
        <v>1.0089624357592821</v>
      </c>
      <c r="I113" s="54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50"/>
      <c r="W113" s="50"/>
      <c r="X113" s="50"/>
    </row>
    <row r="114" spans="1:24" x14ac:dyDescent="0.25">
      <c r="A114" s="56">
        <v>46600</v>
      </c>
      <c r="B114" s="48" t="s">
        <v>50</v>
      </c>
      <c r="C114" s="49"/>
      <c r="D114" s="49"/>
      <c r="E114" s="49"/>
      <c r="F114" s="55"/>
      <c r="G114" s="55">
        <f t="shared" si="36"/>
        <v>0.93255205832420474</v>
      </c>
      <c r="H114" s="55">
        <f t="shared" si="37"/>
        <v>0.93135663646624067</v>
      </c>
      <c r="I114" s="54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50"/>
      <c r="W114" s="50"/>
      <c r="X114" s="50"/>
    </row>
    <row r="115" spans="1:24" x14ac:dyDescent="0.25">
      <c r="A115" s="56">
        <v>46631</v>
      </c>
      <c r="B115" s="48" t="s">
        <v>51</v>
      </c>
      <c r="C115" s="49"/>
      <c r="D115" s="49"/>
      <c r="E115" s="49"/>
      <c r="F115" s="55"/>
      <c r="G115" s="55">
        <f t="shared" si="36"/>
        <v>0.94347061844081148</v>
      </c>
      <c r="H115" s="55">
        <f t="shared" si="37"/>
        <v>0.9422612002752907</v>
      </c>
      <c r="I115" s="54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50"/>
      <c r="W115" s="50"/>
      <c r="X115" s="50"/>
    </row>
    <row r="116" spans="1:24" x14ac:dyDescent="0.25">
      <c r="A116" s="56">
        <v>46661</v>
      </c>
      <c r="B116" s="48" t="s">
        <v>52</v>
      </c>
      <c r="C116" s="49"/>
      <c r="D116" s="49"/>
      <c r="E116" s="49"/>
      <c r="F116" s="55"/>
      <c r="G116" s="55">
        <f t="shared" si="36"/>
        <v>0.98756110677748898</v>
      </c>
      <c r="H116" s="55">
        <f t="shared" si="37"/>
        <v>0.98629516980101772</v>
      </c>
      <c r="I116" s="54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50"/>
      <c r="W116" s="50"/>
      <c r="X116" s="50"/>
    </row>
    <row r="117" spans="1:24" x14ac:dyDescent="0.25">
      <c r="A117" s="56">
        <v>46692</v>
      </c>
      <c r="B117" s="48" t="s">
        <v>53</v>
      </c>
      <c r="C117" s="49"/>
      <c r="D117" s="49"/>
      <c r="E117" s="49"/>
      <c r="F117" s="55"/>
      <c r="G117" s="55">
        <f t="shared" si="36"/>
        <v>1.1336142915120444</v>
      </c>
      <c r="H117" s="55">
        <f t="shared" si="37"/>
        <v>1.132161131561908</v>
      </c>
      <c r="I117" s="54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50"/>
      <c r="W117" s="50"/>
      <c r="X117" s="50"/>
    </row>
    <row r="118" spans="1:24" x14ac:dyDescent="0.25">
      <c r="A118" s="56">
        <v>46722</v>
      </c>
      <c r="B118" s="48" t="s">
        <v>54</v>
      </c>
      <c r="C118" s="49"/>
      <c r="D118" s="49"/>
      <c r="E118" s="49"/>
      <c r="F118" s="55"/>
      <c r="G118" s="55">
        <f t="shared" si="36"/>
        <v>1.203079996335302</v>
      </c>
      <c r="H118" s="55">
        <f t="shared" si="37"/>
        <v>1.201537789536592</v>
      </c>
      <c r="I118" s="54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50"/>
      <c r="W118" s="50"/>
      <c r="X118" s="50"/>
    </row>
    <row r="119" spans="1:24" x14ac:dyDescent="0.25">
      <c r="A119" s="56">
        <v>46753</v>
      </c>
      <c r="B119" s="48" t="s">
        <v>42</v>
      </c>
      <c r="C119" s="49"/>
      <c r="D119" s="49"/>
      <c r="E119" s="49"/>
      <c r="F119" s="55"/>
      <c r="G119" s="55">
        <f t="shared" ref="G119:G130" si="38">Y12</f>
        <v>1.2156942918381701</v>
      </c>
      <c r="H119" s="55">
        <f t="shared" ref="H119:H130" si="39">Z12</f>
        <v>1.2141359149989435</v>
      </c>
      <c r="I119" s="54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50"/>
      <c r="W119" s="50"/>
      <c r="X119" s="50"/>
    </row>
    <row r="120" spans="1:24" x14ac:dyDescent="0.25">
      <c r="A120" s="56">
        <v>46784</v>
      </c>
      <c r="B120" s="48" t="s">
        <v>44</v>
      </c>
      <c r="C120" s="49"/>
      <c r="D120" s="49"/>
      <c r="E120" s="49"/>
      <c r="F120" s="55"/>
      <c r="G120" s="55">
        <f t="shared" si="38"/>
        <v>0.98340003564166456</v>
      </c>
      <c r="H120" s="55">
        <f t="shared" si="39"/>
        <v>0.98213943266809844</v>
      </c>
      <c r="I120" s="54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50"/>
      <c r="W120" s="50"/>
      <c r="X120" s="50"/>
    </row>
    <row r="121" spans="1:24" x14ac:dyDescent="0.25">
      <c r="A121" s="56">
        <v>46813</v>
      </c>
      <c r="B121" s="48" t="s">
        <v>45</v>
      </c>
      <c r="C121" s="49"/>
      <c r="D121" s="49"/>
      <c r="E121" s="49"/>
      <c r="F121" s="55"/>
      <c r="G121" s="55">
        <f t="shared" si="38"/>
        <v>1.0462212826531292</v>
      </c>
      <c r="H121" s="55">
        <f t="shared" si="39"/>
        <v>1.0448801502430005</v>
      </c>
      <c r="I121" s="54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50"/>
      <c r="W121" s="50"/>
      <c r="X121" s="50"/>
    </row>
    <row r="122" spans="1:24" x14ac:dyDescent="0.25">
      <c r="A122" s="56">
        <v>46844</v>
      </c>
      <c r="B122" s="48" t="s">
        <v>46</v>
      </c>
      <c r="C122" s="49"/>
      <c r="D122" s="49"/>
      <c r="E122" s="49"/>
      <c r="F122" s="55"/>
      <c r="G122" s="55">
        <f t="shared" si="38"/>
        <v>0.95138148913828291</v>
      </c>
      <c r="H122" s="55">
        <f t="shared" si="39"/>
        <v>0.95016193016865058</v>
      </c>
      <c r="I122" s="54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50"/>
      <c r="W122" s="50"/>
      <c r="X122" s="50"/>
    </row>
    <row r="123" spans="1:24" x14ac:dyDescent="0.25">
      <c r="A123" s="56">
        <v>46874</v>
      </c>
      <c r="B123" s="48" t="s">
        <v>47</v>
      </c>
      <c r="C123" s="49"/>
      <c r="D123" s="49"/>
      <c r="E123" s="49"/>
      <c r="F123" s="55"/>
      <c r="G123" s="55">
        <f t="shared" si="38"/>
        <v>0.82798845468598947</v>
      </c>
      <c r="H123" s="55">
        <f t="shared" si="39"/>
        <v>0.82692707104736218</v>
      </c>
      <c r="I123" s="54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50"/>
      <c r="W123" s="50"/>
      <c r="X123" s="50"/>
    </row>
    <row r="124" spans="1:24" x14ac:dyDescent="0.25">
      <c r="A124" s="56">
        <v>46905</v>
      </c>
      <c r="B124" s="48" t="s">
        <v>48</v>
      </c>
      <c r="C124" s="49"/>
      <c r="D124" s="49"/>
      <c r="E124" s="49"/>
      <c r="F124" s="55"/>
      <c r="G124" s="55">
        <f t="shared" si="38"/>
        <v>0.78018123789334359</v>
      </c>
      <c r="H124" s="55">
        <f t="shared" si="39"/>
        <v>0.7791811374736124</v>
      </c>
      <c r="I124" s="54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50"/>
      <c r="W124" s="50"/>
      <c r="X124" s="50"/>
    </row>
    <row r="125" spans="1:24" x14ac:dyDescent="0.25">
      <c r="A125" s="56">
        <v>46935</v>
      </c>
      <c r="B125" s="48" t="s">
        <v>49</v>
      </c>
      <c r="C125" s="49"/>
      <c r="D125" s="49"/>
      <c r="E125" s="49"/>
      <c r="F125" s="55"/>
      <c r="G125" s="55">
        <f t="shared" si="38"/>
        <v>1.0102574667950277</v>
      </c>
      <c r="H125" s="55">
        <f t="shared" si="39"/>
        <v>1.0089624357592821</v>
      </c>
      <c r="I125" s="54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50"/>
      <c r="W125" s="50"/>
      <c r="X125" s="50"/>
    </row>
    <row r="126" spans="1:24" x14ac:dyDescent="0.25">
      <c r="A126" s="56">
        <v>46966</v>
      </c>
      <c r="B126" s="48" t="s">
        <v>50</v>
      </c>
      <c r="C126" s="49"/>
      <c r="D126" s="49"/>
      <c r="E126" s="49"/>
      <c r="F126" s="55"/>
      <c r="G126" s="55">
        <f t="shared" si="38"/>
        <v>0.93255205832420474</v>
      </c>
      <c r="H126" s="55">
        <f t="shared" si="39"/>
        <v>0.93135663646624067</v>
      </c>
      <c r="I126" s="54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50"/>
      <c r="W126" s="50"/>
      <c r="X126" s="50"/>
    </row>
    <row r="127" spans="1:24" x14ac:dyDescent="0.25">
      <c r="A127" s="56">
        <v>46997</v>
      </c>
      <c r="B127" s="48" t="s">
        <v>51</v>
      </c>
      <c r="C127" s="49"/>
      <c r="D127" s="49"/>
      <c r="E127" s="49"/>
      <c r="F127" s="55"/>
      <c r="G127" s="55">
        <f t="shared" si="38"/>
        <v>0.94347061844081148</v>
      </c>
      <c r="H127" s="55">
        <f t="shared" si="39"/>
        <v>0.9422612002752907</v>
      </c>
      <c r="I127" s="54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50"/>
      <c r="W127" s="50"/>
      <c r="X127" s="50"/>
    </row>
    <row r="128" spans="1:24" x14ac:dyDescent="0.25">
      <c r="A128" s="56">
        <v>47027</v>
      </c>
      <c r="B128" s="48" t="s">
        <v>52</v>
      </c>
      <c r="C128" s="49"/>
      <c r="D128" s="49"/>
      <c r="E128" s="49"/>
      <c r="F128" s="55"/>
      <c r="G128" s="55">
        <f t="shared" si="38"/>
        <v>0.98756110677748898</v>
      </c>
      <c r="H128" s="55">
        <f t="shared" si="39"/>
        <v>0.98629516980101772</v>
      </c>
      <c r="I128" s="54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50"/>
      <c r="W128" s="50"/>
      <c r="X128" s="50"/>
    </row>
    <row r="129" spans="1:24" x14ac:dyDescent="0.25">
      <c r="A129" s="56">
        <v>47058</v>
      </c>
      <c r="B129" s="48" t="s">
        <v>53</v>
      </c>
      <c r="C129" s="49"/>
      <c r="D129" s="49"/>
      <c r="E129" s="49"/>
      <c r="F129" s="55"/>
      <c r="G129" s="55">
        <f t="shared" si="38"/>
        <v>1.1336142915120444</v>
      </c>
      <c r="H129" s="55">
        <f t="shared" si="39"/>
        <v>1.132161131561908</v>
      </c>
      <c r="I129" s="54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50"/>
      <c r="W129" s="50"/>
      <c r="X129" s="50"/>
    </row>
    <row r="130" spans="1:24" x14ac:dyDescent="0.25">
      <c r="A130" s="56">
        <v>47088</v>
      </c>
      <c r="B130" s="48" t="s">
        <v>54</v>
      </c>
      <c r="C130" s="49"/>
      <c r="D130" s="49"/>
      <c r="E130" s="49"/>
      <c r="F130" s="55"/>
      <c r="G130" s="55">
        <f t="shared" si="38"/>
        <v>1.203079996335302</v>
      </c>
      <c r="H130" s="55">
        <f t="shared" si="39"/>
        <v>1.201537789536592</v>
      </c>
      <c r="I130" s="54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50"/>
      <c r="W130" s="50"/>
      <c r="X130" s="50"/>
    </row>
    <row r="131" spans="1:24" x14ac:dyDescent="0.25">
      <c r="A131" s="56">
        <v>47119</v>
      </c>
      <c r="B131" s="48" t="s">
        <v>42</v>
      </c>
      <c r="C131" s="49"/>
      <c r="D131" s="49"/>
      <c r="E131" s="49"/>
      <c r="F131" s="55"/>
      <c r="G131" s="55">
        <f t="shared" ref="G131:G142" si="40">Y12</f>
        <v>1.2156942918381701</v>
      </c>
      <c r="H131" s="55">
        <f t="shared" ref="H131:H142" si="41">Z12</f>
        <v>1.2141359149989435</v>
      </c>
      <c r="I131" s="54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50"/>
      <c r="W131" s="50"/>
      <c r="X131" s="50"/>
    </row>
    <row r="132" spans="1:24" x14ac:dyDescent="0.25">
      <c r="A132" s="56">
        <v>47150</v>
      </c>
      <c r="B132" s="48" t="s">
        <v>44</v>
      </c>
      <c r="C132" s="49"/>
      <c r="D132" s="49"/>
      <c r="E132" s="49"/>
      <c r="F132" s="55"/>
      <c r="G132" s="55">
        <f t="shared" si="40"/>
        <v>0.98340003564166456</v>
      </c>
      <c r="H132" s="55">
        <f t="shared" si="41"/>
        <v>0.98213943266809844</v>
      </c>
      <c r="I132" s="54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50"/>
      <c r="W132" s="50"/>
      <c r="X132" s="50"/>
    </row>
    <row r="133" spans="1:24" x14ac:dyDescent="0.25">
      <c r="A133" s="56">
        <v>47178</v>
      </c>
      <c r="B133" s="48" t="s">
        <v>45</v>
      </c>
      <c r="C133" s="49"/>
      <c r="D133" s="49"/>
      <c r="E133" s="49"/>
      <c r="F133" s="55"/>
      <c r="G133" s="55">
        <f t="shared" si="40"/>
        <v>1.0462212826531292</v>
      </c>
      <c r="H133" s="55">
        <f t="shared" si="41"/>
        <v>1.0448801502430005</v>
      </c>
      <c r="I133" s="54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50"/>
      <c r="W133" s="50"/>
      <c r="X133" s="50"/>
    </row>
    <row r="134" spans="1:24" x14ac:dyDescent="0.25">
      <c r="A134" s="56">
        <v>47209</v>
      </c>
      <c r="B134" s="48" t="s">
        <v>46</v>
      </c>
      <c r="C134" s="49"/>
      <c r="D134" s="49"/>
      <c r="E134" s="49"/>
      <c r="F134" s="55"/>
      <c r="G134" s="55">
        <f t="shared" si="40"/>
        <v>0.95138148913828291</v>
      </c>
      <c r="H134" s="55">
        <f t="shared" si="41"/>
        <v>0.95016193016865058</v>
      </c>
      <c r="I134" s="54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50"/>
      <c r="W134" s="50"/>
      <c r="X134" s="50"/>
    </row>
    <row r="135" spans="1:24" x14ac:dyDescent="0.25">
      <c r="A135" s="56">
        <v>47239</v>
      </c>
      <c r="B135" s="48" t="s">
        <v>47</v>
      </c>
      <c r="C135" s="49"/>
      <c r="D135" s="49"/>
      <c r="E135" s="49"/>
      <c r="F135" s="55"/>
      <c r="G135" s="55">
        <f t="shared" si="40"/>
        <v>0.82798845468598947</v>
      </c>
      <c r="H135" s="55">
        <f t="shared" si="41"/>
        <v>0.82692707104736218</v>
      </c>
      <c r="I135" s="54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50"/>
      <c r="W135" s="50"/>
      <c r="X135" s="50"/>
    </row>
    <row r="136" spans="1:24" x14ac:dyDescent="0.25">
      <c r="A136" s="56">
        <v>47270</v>
      </c>
      <c r="B136" s="48" t="s">
        <v>48</v>
      </c>
      <c r="C136" s="49"/>
      <c r="D136" s="49"/>
      <c r="E136" s="49"/>
      <c r="F136" s="55"/>
      <c r="G136" s="55">
        <f t="shared" si="40"/>
        <v>0.78018123789334359</v>
      </c>
      <c r="H136" s="55">
        <f t="shared" si="41"/>
        <v>0.7791811374736124</v>
      </c>
      <c r="I136" s="54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50"/>
      <c r="W136" s="50"/>
      <c r="X136" s="50"/>
    </row>
    <row r="137" spans="1:24" x14ac:dyDescent="0.25">
      <c r="A137" s="56">
        <v>47300</v>
      </c>
      <c r="B137" s="48" t="s">
        <v>49</v>
      </c>
      <c r="C137" s="49"/>
      <c r="D137" s="49"/>
      <c r="E137" s="49"/>
      <c r="F137" s="55"/>
      <c r="G137" s="55">
        <f t="shared" si="40"/>
        <v>1.0102574667950277</v>
      </c>
      <c r="H137" s="55">
        <f t="shared" si="41"/>
        <v>1.0089624357592821</v>
      </c>
      <c r="I137" s="54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50"/>
      <c r="W137" s="50"/>
      <c r="X137" s="50"/>
    </row>
    <row r="138" spans="1:24" x14ac:dyDescent="0.25">
      <c r="A138" s="56">
        <v>47331</v>
      </c>
      <c r="B138" s="48" t="s">
        <v>50</v>
      </c>
      <c r="C138" s="49"/>
      <c r="D138" s="49"/>
      <c r="E138" s="49"/>
      <c r="F138" s="55"/>
      <c r="G138" s="55">
        <f t="shared" si="40"/>
        <v>0.93255205832420474</v>
      </c>
      <c r="H138" s="55">
        <f t="shared" si="41"/>
        <v>0.93135663646624067</v>
      </c>
      <c r="I138" s="54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50"/>
      <c r="W138" s="50"/>
      <c r="X138" s="50"/>
    </row>
    <row r="139" spans="1:24" x14ac:dyDescent="0.25">
      <c r="A139" s="56">
        <v>47362</v>
      </c>
      <c r="B139" s="48" t="s">
        <v>51</v>
      </c>
      <c r="C139" s="49"/>
      <c r="D139" s="49"/>
      <c r="E139" s="49"/>
      <c r="F139" s="55"/>
      <c r="G139" s="55">
        <f t="shared" si="40"/>
        <v>0.94347061844081148</v>
      </c>
      <c r="H139" s="55">
        <f t="shared" si="41"/>
        <v>0.9422612002752907</v>
      </c>
      <c r="I139" s="54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50"/>
      <c r="W139" s="50"/>
      <c r="X139" s="50"/>
    </row>
    <row r="140" spans="1:24" x14ac:dyDescent="0.25">
      <c r="A140" s="56">
        <v>47392</v>
      </c>
      <c r="B140" s="48" t="s">
        <v>52</v>
      </c>
      <c r="C140" s="49"/>
      <c r="D140" s="49"/>
      <c r="E140" s="49"/>
      <c r="F140" s="55"/>
      <c r="G140" s="55">
        <f t="shared" si="40"/>
        <v>0.98756110677748898</v>
      </c>
      <c r="H140" s="55">
        <f t="shared" si="41"/>
        <v>0.98629516980101772</v>
      </c>
      <c r="I140" s="54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50"/>
      <c r="W140" s="50"/>
      <c r="X140" s="50"/>
    </row>
    <row r="141" spans="1:24" x14ac:dyDescent="0.25">
      <c r="A141" s="56">
        <v>47423</v>
      </c>
      <c r="B141" s="48" t="s">
        <v>53</v>
      </c>
      <c r="C141" s="49"/>
      <c r="D141" s="49"/>
      <c r="E141" s="49"/>
      <c r="F141" s="55"/>
      <c r="G141" s="55">
        <f t="shared" si="40"/>
        <v>1.1336142915120444</v>
      </c>
      <c r="H141" s="55">
        <f t="shared" si="41"/>
        <v>1.132161131561908</v>
      </c>
      <c r="I141" s="54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50"/>
      <c r="W141" s="50"/>
      <c r="X141" s="50"/>
    </row>
    <row r="142" spans="1:24" x14ac:dyDescent="0.25">
      <c r="A142" s="56">
        <v>47453</v>
      </c>
      <c r="C142" s="49"/>
      <c r="D142" s="49"/>
      <c r="E142" s="49"/>
      <c r="F142" s="55"/>
      <c r="G142" s="55">
        <f t="shared" si="40"/>
        <v>1.203079996335302</v>
      </c>
      <c r="H142" s="55">
        <f t="shared" si="41"/>
        <v>1.201537789536592</v>
      </c>
      <c r="I142" s="54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50"/>
      <c r="W142" s="50"/>
      <c r="X142" s="50"/>
    </row>
    <row r="143" spans="1:24" x14ac:dyDescent="0.25">
      <c r="A143" s="56">
        <v>47484</v>
      </c>
      <c r="C143" s="49"/>
      <c r="D143" s="49"/>
      <c r="E143" s="49"/>
      <c r="F143" s="55"/>
      <c r="G143" s="55">
        <f t="shared" ref="G143:G154" si="42">Y12</f>
        <v>1.2156942918381701</v>
      </c>
      <c r="H143" s="55">
        <f t="shared" ref="H143:H154" si="43">Z12</f>
        <v>1.2141359149989435</v>
      </c>
      <c r="I143" s="54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50"/>
      <c r="W143" s="50"/>
      <c r="X143" s="50"/>
    </row>
    <row r="144" spans="1:24" x14ac:dyDescent="0.25">
      <c r="A144" s="56">
        <v>47515</v>
      </c>
      <c r="D144" s="49"/>
      <c r="E144" s="49"/>
      <c r="F144" s="55"/>
      <c r="G144" s="55">
        <f t="shared" si="42"/>
        <v>0.98340003564166456</v>
      </c>
      <c r="H144" s="55">
        <f t="shared" si="43"/>
        <v>0.98213943266809844</v>
      </c>
      <c r="I144" s="54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50"/>
      <c r="W144" s="50"/>
      <c r="X144" s="50"/>
    </row>
    <row r="145" spans="1:24" x14ac:dyDescent="0.25">
      <c r="A145" s="56">
        <v>47543</v>
      </c>
      <c r="D145" s="49"/>
      <c r="E145" s="49"/>
      <c r="F145" s="55"/>
      <c r="G145" s="55">
        <f t="shared" si="42"/>
        <v>1.0462212826531292</v>
      </c>
      <c r="H145" s="55">
        <f t="shared" si="43"/>
        <v>1.0448801502430005</v>
      </c>
      <c r="I145" s="54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50"/>
      <c r="W145" s="50"/>
      <c r="X145" s="50"/>
    </row>
    <row r="146" spans="1:24" x14ac:dyDescent="0.25">
      <c r="A146" s="56">
        <v>47574</v>
      </c>
      <c r="D146" s="49"/>
      <c r="E146" s="49"/>
      <c r="F146" s="55"/>
      <c r="G146" s="55">
        <f t="shared" si="42"/>
        <v>0.95138148913828291</v>
      </c>
      <c r="H146" s="55">
        <f t="shared" si="43"/>
        <v>0.95016193016865058</v>
      </c>
      <c r="I146" s="54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50"/>
      <c r="W146" s="50"/>
      <c r="X146" s="50"/>
    </row>
    <row r="147" spans="1:24" x14ac:dyDescent="0.25">
      <c r="A147" s="56">
        <v>47604</v>
      </c>
      <c r="D147" s="49"/>
      <c r="E147" s="49"/>
      <c r="F147" s="55"/>
      <c r="G147" s="55">
        <f t="shared" si="42"/>
        <v>0.82798845468598947</v>
      </c>
      <c r="H147" s="55">
        <f t="shared" si="43"/>
        <v>0.82692707104736218</v>
      </c>
      <c r="I147" s="54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50"/>
      <c r="W147" s="50"/>
      <c r="X147" s="50"/>
    </row>
    <row r="148" spans="1:24" x14ac:dyDescent="0.25">
      <c r="A148" s="56">
        <v>47635</v>
      </c>
      <c r="D148" s="49"/>
      <c r="E148" s="49"/>
      <c r="F148" s="55"/>
      <c r="G148" s="55">
        <f t="shared" si="42"/>
        <v>0.78018123789334359</v>
      </c>
      <c r="H148" s="55">
        <f t="shared" si="43"/>
        <v>0.7791811374736124</v>
      </c>
      <c r="I148" s="54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50"/>
      <c r="W148" s="50"/>
      <c r="X148" s="50"/>
    </row>
    <row r="149" spans="1:24" x14ac:dyDescent="0.25">
      <c r="A149" s="56">
        <v>47665</v>
      </c>
      <c r="D149" s="49"/>
      <c r="E149" s="49"/>
      <c r="F149" s="55"/>
      <c r="G149" s="55">
        <f t="shared" si="42"/>
        <v>1.0102574667950277</v>
      </c>
      <c r="H149" s="55">
        <f t="shared" si="43"/>
        <v>1.0089624357592821</v>
      </c>
      <c r="I149" s="54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50"/>
      <c r="W149" s="50"/>
      <c r="X149" s="50"/>
    </row>
    <row r="150" spans="1:24" x14ac:dyDescent="0.25">
      <c r="A150" s="56">
        <v>47696</v>
      </c>
      <c r="D150" s="49"/>
      <c r="E150" s="49"/>
      <c r="F150" s="55"/>
      <c r="G150" s="55">
        <f t="shared" si="42"/>
        <v>0.93255205832420474</v>
      </c>
      <c r="H150" s="55">
        <f t="shared" si="43"/>
        <v>0.93135663646624067</v>
      </c>
      <c r="I150" s="54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50"/>
      <c r="W150" s="50"/>
      <c r="X150" s="50"/>
    </row>
    <row r="151" spans="1:24" x14ac:dyDescent="0.25">
      <c r="A151" s="56">
        <v>47727</v>
      </c>
      <c r="D151" s="49"/>
      <c r="E151" s="49"/>
      <c r="F151" s="55"/>
      <c r="G151" s="55">
        <f t="shared" si="42"/>
        <v>0.94347061844081148</v>
      </c>
      <c r="H151" s="55">
        <f t="shared" si="43"/>
        <v>0.9422612002752907</v>
      </c>
      <c r="I151" s="54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50"/>
      <c r="W151" s="50"/>
      <c r="X151" s="50"/>
    </row>
    <row r="152" spans="1:24" x14ac:dyDescent="0.25">
      <c r="A152" s="56">
        <v>47757</v>
      </c>
      <c r="D152" s="49"/>
      <c r="E152" s="49"/>
      <c r="F152" s="55"/>
      <c r="G152" s="55">
        <f t="shared" si="42"/>
        <v>0.98756110677748898</v>
      </c>
      <c r="H152" s="55">
        <f t="shared" si="43"/>
        <v>0.98629516980101772</v>
      </c>
      <c r="I152" s="54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50"/>
      <c r="W152" s="50"/>
      <c r="X152" s="50"/>
    </row>
    <row r="153" spans="1:24" x14ac:dyDescent="0.25">
      <c r="A153" s="56">
        <v>47788</v>
      </c>
      <c r="D153" s="49"/>
      <c r="E153" s="49"/>
      <c r="F153" s="55"/>
      <c r="G153" s="55">
        <f t="shared" si="42"/>
        <v>1.1336142915120444</v>
      </c>
      <c r="H153" s="55">
        <f t="shared" si="43"/>
        <v>1.132161131561908</v>
      </c>
      <c r="I153" s="54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50"/>
      <c r="W153" s="50"/>
      <c r="X153" s="50"/>
    </row>
    <row r="154" spans="1:24" x14ac:dyDescent="0.25">
      <c r="A154" s="56">
        <v>47818</v>
      </c>
      <c r="D154" s="49"/>
      <c r="E154" s="49"/>
      <c r="F154" s="55"/>
      <c r="G154" s="55">
        <f t="shared" si="42"/>
        <v>1.203079996335302</v>
      </c>
      <c r="H154" s="55">
        <f t="shared" si="43"/>
        <v>1.201537789536592</v>
      </c>
      <c r="I154" s="54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50"/>
      <c r="W154" s="50"/>
      <c r="X154" s="50"/>
    </row>
    <row r="155" spans="1:24" x14ac:dyDescent="0.25">
      <c r="A155" s="56">
        <v>47849</v>
      </c>
      <c r="D155" s="49"/>
      <c r="E155" s="49"/>
      <c r="F155" s="55"/>
      <c r="G155" s="55">
        <f t="shared" ref="G155:G166" si="44">Y12</f>
        <v>1.2156942918381701</v>
      </c>
      <c r="H155" s="55">
        <f t="shared" ref="H155:H166" si="45">Z12</f>
        <v>1.2141359149989435</v>
      </c>
      <c r="I155" s="54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50"/>
      <c r="W155" s="50"/>
      <c r="X155" s="50"/>
    </row>
    <row r="156" spans="1:24" x14ac:dyDescent="0.25">
      <c r="A156" s="56">
        <v>47880</v>
      </c>
      <c r="D156" s="49"/>
      <c r="E156" s="49"/>
      <c r="F156" s="55"/>
      <c r="G156" s="55">
        <f t="shared" si="44"/>
        <v>0.98340003564166456</v>
      </c>
      <c r="H156" s="55">
        <f t="shared" si="45"/>
        <v>0.98213943266809844</v>
      </c>
      <c r="I156" s="54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50"/>
      <c r="W156" s="50"/>
      <c r="X156" s="50"/>
    </row>
    <row r="157" spans="1:24" x14ac:dyDescent="0.25">
      <c r="A157" s="56">
        <v>47908</v>
      </c>
      <c r="D157" s="49"/>
      <c r="E157" s="49"/>
      <c r="F157" s="55"/>
      <c r="G157" s="55">
        <f t="shared" si="44"/>
        <v>1.0462212826531292</v>
      </c>
      <c r="H157" s="55">
        <f t="shared" si="45"/>
        <v>1.0448801502430005</v>
      </c>
      <c r="I157" s="54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50"/>
      <c r="W157" s="50"/>
      <c r="X157" s="50"/>
    </row>
    <row r="158" spans="1:24" x14ac:dyDescent="0.25">
      <c r="A158" s="56">
        <v>47939</v>
      </c>
      <c r="D158" s="49"/>
      <c r="E158" s="49"/>
      <c r="F158" s="55"/>
      <c r="G158" s="55">
        <f t="shared" si="44"/>
        <v>0.95138148913828291</v>
      </c>
      <c r="H158" s="55">
        <f t="shared" si="45"/>
        <v>0.95016193016865058</v>
      </c>
      <c r="I158" s="54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50"/>
      <c r="W158" s="50"/>
      <c r="X158" s="50"/>
    </row>
    <row r="159" spans="1:24" x14ac:dyDescent="0.25">
      <c r="A159" s="56">
        <v>47969</v>
      </c>
      <c r="D159" s="49"/>
      <c r="E159" s="49"/>
      <c r="F159" s="55"/>
      <c r="G159" s="55">
        <f t="shared" si="44"/>
        <v>0.82798845468598947</v>
      </c>
      <c r="H159" s="55">
        <f t="shared" si="45"/>
        <v>0.82692707104736218</v>
      </c>
      <c r="I159" s="54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50"/>
      <c r="W159" s="50"/>
      <c r="X159" s="50"/>
    </row>
    <row r="160" spans="1:24" x14ac:dyDescent="0.25">
      <c r="A160" s="56">
        <v>48000</v>
      </c>
      <c r="D160" s="49"/>
      <c r="E160" s="49"/>
      <c r="F160" s="55"/>
      <c r="G160" s="55">
        <f t="shared" si="44"/>
        <v>0.78018123789334359</v>
      </c>
      <c r="H160" s="55">
        <f t="shared" si="45"/>
        <v>0.7791811374736124</v>
      </c>
      <c r="I160" s="54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50"/>
      <c r="W160" s="50"/>
      <c r="X160" s="50"/>
    </row>
    <row r="161" spans="1:24" x14ac:dyDescent="0.25">
      <c r="A161" s="56">
        <v>48030</v>
      </c>
      <c r="D161" s="49"/>
      <c r="E161" s="49"/>
      <c r="F161" s="55"/>
      <c r="G161" s="55">
        <f t="shared" si="44"/>
        <v>1.0102574667950277</v>
      </c>
      <c r="H161" s="55">
        <f t="shared" si="45"/>
        <v>1.0089624357592821</v>
      </c>
      <c r="I161" s="54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50"/>
      <c r="W161" s="50"/>
      <c r="X161" s="50"/>
    </row>
    <row r="162" spans="1:24" x14ac:dyDescent="0.25">
      <c r="A162" s="56">
        <v>48061</v>
      </c>
      <c r="D162" s="49"/>
      <c r="E162" s="49"/>
      <c r="F162" s="55"/>
      <c r="G162" s="55">
        <f t="shared" si="44"/>
        <v>0.93255205832420474</v>
      </c>
      <c r="H162" s="55">
        <f t="shared" si="45"/>
        <v>0.93135663646624067</v>
      </c>
      <c r="I162" s="54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50"/>
      <c r="W162" s="50"/>
      <c r="X162" s="50"/>
    </row>
    <row r="163" spans="1:24" x14ac:dyDescent="0.25">
      <c r="A163" s="56">
        <v>48092</v>
      </c>
      <c r="D163" s="49"/>
      <c r="E163" s="49"/>
      <c r="F163" s="55"/>
      <c r="G163" s="55">
        <f t="shared" si="44"/>
        <v>0.94347061844081148</v>
      </c>
      <c r="H163" s="55">
        <f t="shared" si="45"/>
        <v>0.9422612002752907</v>
      </c>
      <c r="I163" s="54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50"/>
      <c r="W163" s="50"/>
      <c r="X163" s="50"/>
    </row>
    <row r="164" spans="1:24" x14ac:dyDescent="0.25">
      <c r="A164" s="56">
        <v>48122</v>
      </c>
      <c r="D164" s="49"/>
      <c r="E164" s="49"/>
      <c r="F164" s="55"/>
      <c r="G164" s="55">
        <f t="shared" si="44"/>
        <v>0.98756110677748898</v>
      </c>
      <c r="H164" s="55">
        <f t="shared" si="45"/>
        <v>0.98629516980101772</v>
      </c>
      <c r="I164" s="54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50"/>
      <c r="W164" s="50"/>
      <c r="X164" s="50"/>
    </row>
    <row r="165" spans="1:24" x14ac:dyDescent="0.25">
      <c r="A165" s="56">
        <v>48153</v>
      </c>
      <c r="D165" s="49"/>
      <c r="E165" s="49"/>
      <c r="F165" s="55"/>
      <c r="G165" s="55">
        <f t="shared" si="44"/>
        <v>1.1336142915120444</v>
      </c>
      <c r="H165" s="55">
        <f t="shared" si="45"/>
        <v>1.132161131561908</v>
      </c>
      <c r="I165" s="54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50"/>
      <c r="W165" s="50"/>
      <c r="X165" s="50"/>
    </row>
    <row r="166" spans="1:24" x14ac:dyDescent="0.25">
      <c r="A166" s="56">
        <v>48183</v>
      </c>
      <c r="D166" s="49"/>
      <c r="E166" s="49"/>
      <c r="F166" s="55"/>
      <c r="G166" s="55">
        <f t="shared" si="44"/>
        <v>1.203079996335302</v>
      </c>
      <c r="H166" s="55">
        <f t="shared" si="45"/>
        <v>1.201537789536592</v>
      </c>
      <c r="I166" s="54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50"/>
      <c r="W166" s="50"/>
      <c r="X166" s="50"/>
    </row>
    <row r="167" spans="1:24" x14ac:dyDescent="0.25">
      <c r="A167" s="56">
        <v>48214</v>
      </c>
      <c r="D167" s="49"/>
      <c r="E167" s="49"/>
      <c r="F167" s="55"/>
      <c r="G167" s="55">
        <f t="shared" ref="G167:G176" si="46">Y12</f>
        <v>1.2156942918381701</v>
      </c>
      <c r="H167" s="55">
        <f t="shared" ref="H167:H176" si="47">Z12</f>
        <v>1.2141359149989435</v>
      </c>
      <c r="I167" s="54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50"/>
      <c r="W167" s="50"/>
      <c r="X167" s="50"/>
    </row>
    <row r="168" spans="1:24" x14ac:dyDescent="0.25">
      <c r="A168" s="56">
        <v>48245</v>
      </c>
      <c r="D168" s="49"/>
      <c r="E168" s="49"/>
      <c r="F168" s="55"/>
      <c r="G168" s="55">
        <f t="shared" si="46"/>
        <v>0.98340003564166456</v>
      </c>
      <c r="H168" s="55">
        <f t="shared" si="47"/>
        <v>0.98213943266809844</v>
      </c>
      <c r="I168" s="54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50"/>
      <c r="W168" s="50"/>
      <c r="X168" s="50"/>
    </row>
    <row r="169" spans="1:24" x14ac:dyDescent="0.25">
      <c r="A169" s="56">
        <v>48274</v>
      </c>
      <c r="D169" s="49"/>
      <c r="E169" s="49"/>
      <c r="F169" s="55"/>
      <c r="G169" s="55">
        <f t="shared" si="46"/>
        <v>1.0462212826531292</v>
      </c>
      <c r="H169" s="55">
        <f t="shared" si="47"/>
        <v>1.0448801502430005</v>
      </c>
      <c r="I169" s="54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50"/>
      <c r="W169" s="50"/>
      <c r="X169" s="50"/>
    </row>
    <row r="170" spans="1:24" x14ac:dyDescent="0.25">
      <c r="A170" s="56">
        <v>48305</v>
      </c>
      <c r="D170" s="49"/>
      <c r="E170" s="49"/>
      <c r="F170" s="55"/>
      <c r="G170" s="55">
        <f t="shared" si="46"/>
        <v>0.95138148913828291</v>
      </c>
      <c r="H170" s="55">
        <f t="shared" si="47"/>
        <v>0.95016193016865058</v>
      </c>
      <c r="I170" s="54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50"/>
      <c r="W170" s="50"/>
      <c r="X170" s="50"/>
    </row>
    <row r="171" spans="1:24" x14ac:dyDescent="0.25">
      <c r="A171" s="56">
        <v>48335</v>
      </c>
      <c r="D171" s="49"/>
      <c r="E171" s="49"/>
      <c r="F171" s="55"/>
      <c r="G171" s="55">
        <f t="shared" si="46"/>
        <v>0.82798845468598947</v>
      </c>
      <c r="H171" s="55">
        <f t="shared" si="47"/>
        <v>0.82692707104736218</v>
      </c>
      <c r="I171" s="54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50"/>
      <c r="W171" s="50"/>
      <c r="X171" s="50"/>
    </row>
    <row r="172" spans="1:24" x14ac:dyDescent="0.25">
      <c r="A172" s="56">
        <v>48366</v>
      </c>
      <c r="D172" s="49"/>
      <c r="E172" s="49"/>
      <c r="F172" s="55"/>
      <c r="G172" s="55">
        <f t="shared" si="46"/>
        <v>0.78018123789334359</v>
      </c>
      <c r="H172" s="55">
        <f t="shared" si="47"/>
        <v>0.7791811374736124</v>
      </c>
      <c r="I172" s="54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50"/>
      <c r="W172" s="50"/>
      <c r="X172" s="50"/>
    </row>
    <row r="173" spans="1:24" x14ac:dyDescent="0.25">
      <c r="A173" s="56">
        <v>48396</v>
      </c>
      <c r="D173" s="49"/>
      <c r="E173" s="49"/>
      <c r="F173" s="55"/>
      <c r="G173" s="55">
        <f t="shared" si="46"/>
        <v>1.0102574667950277</v>
      </c>
      <c r="H173" s="55">
        <f t="shared" si="47"/>
        <v>1.0089624357592821</v>
      </c>
      <c r="I173" s="54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50"/>
      <c r="W173" s="50"/>
      <c r="X173" s="50"/>
    </row>
    <row r="174" spans="1:24" x14ac:dyDescent="0.25">
      <c r="A174" s="56">
        <v>48427</v>
      </c>
      <c r="D174" s="49"/>
      <c r="E174" s="49"/>
      <c r="F174" s="55"/>
      <c r="G174" s="55">
        <f t="shared" si="46"/>
        <v>0.93255205832420474</v>
      </c>
      <c r="H174" s="55">
        <f t="shared" si="47"/>
        <v>0.93135663646624067</v>
      </c>
      <c r="I174" s="54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50"/>
      <c r="W174" s="50"/>
      <c r="X174" s="50"/>
    </row>
    <row r="175" spans="1:24" x14ac:dyDescent="0.25">
      <c r="A175" s="56">
        <v>48458</v>
      </c>
      <c r="D175" s="49"/>
      <c r="E175" s="49"/>
      <c r="F175" s="55"/>
      <c r="G175" s="55">
        <f t="shared" si="46"/>
        <v>0.94347061844081148</v>
      </c>
      <c r="H175" s="55">
        <f t="shared" si="47"/>
        <v>0.9422612002752907</v>
      </c>
      <c r="I175" s="54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50"/>
      <c r="W175" s="50"/>
      <c r="X175" s="50"/>
    </row>
    <row r="176" spans="1:24" x14ac:dyDescent="0.25">
      <c r="A176" s="56">
        <v>48488</v>
      </c>
      <c r="D176" s="49"/>
      <c r="E176" s="49"/>
      <c r="F176" s="55"/>
      <c r="G176" s="55">
        <f t="shared" si="46"/>
        <v>0.98756110677748898</v>
      </c>
      <c r="H176" s="55">
        <f t="shared" si="47"/>
        <v>0.98629516980101772</v>
      </c>
      <c r="I176" s="54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50"/>
      <c r="W176" s="50"/>
      <c r="X176" s="50"/>
    </row>
    <row r="177" spans="1:24" x14ac:dyDescent="0.25">
      <c r="A177" s="56">
        <v>47453</v>
      </c>
      <c r="C177" s="49"/>
      <c r="D177" s="49"/>
      <c r="E177" s="49"/>
      <c r="F177" s="55"/>
      <c r="G177" s="55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50"/>
      <c r="W177" s="50"/>
      <c r="X177" s="50"/>
    </row>
    <row r="178" spans="1:24" x14ac:dyDescent="0.25">
      <c r="A178" s="56">
        <v>47484</v>
      </c>
      <c r="C178" s="49"/>
      <c r="D178" s="49"/>
      <c r="E178" s="49"/>
      <c r="F178" s="55"/>
      <c r="G178" s="55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50"/>
      <c r="W178" s="50"/>
      <c r="X178" s="50"/>
    </row>
    <row r="179" spans="1:24" x14ac:dyDescent="0.25">
      <c r="A179" s="56">
        <v>47515</v>
      </c>
      <c r="F179" s="55"/>
      <c r="G179" s="55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50"/>
      <c r="W179" s="50"/>
      <c r="X179" s="50"/>
    </row>
    <row r="180" spans="1:24" x14ac:dyDescent="0.25">
      <c r="A180" s="56">
        <v>47543</v>
      </c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50"/>
      <c r="W180" s="50"/>
      <c r="X180" s="50"/>
    </row>
    <row r="181" spans="1:24" x14ac:dyDescent="0.25">
      <c r="A181" s="56">
        <v>47574</v>
      </c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50"/>
      <c r="W181" s="50"/>
      <c r="X181" s="50"/>
    </row>
    <row r="182" spans="1:24" x14ac:dyDescent="0.25">
      <c r="A182" s="56">
        <v>47604</v>
      </c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50"/>
      <c r="W182" s="50"/>
      <c r="X182" s="50"/>
    </row>
    <row r="183" spans="1:24" x14ac:dyDescent="0.25">
      <c r="A183" s="56">
        <v>47635</v>
      </c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50"/>
      <c r="W183" s="50"/>
      <c r="X183" s="50"/>
    </row>
    <row r="184" spans="1:24" x14ac:dyDescent="0.25">
      <c r="A184" s="56">
        <v>47665</v>
      </c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50"/>
      <c r="W184" s="50"/>
      <c r="X184" s="50"/>
    </row>
    <row r="185" spans="1:24" x14ac:dyDescent="0.25">
      <c r="A185" s="56">
        <v>47696</v>
      </c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50"/>
      <c r="W185" s="50"/>
      <c r="X185" s="50"/>
    </row>
    <row r="186" spans="1:24" x14ac:dyDescent="0.25">
      <c r="A186" s="56">
        <v>47727</v>
      </c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50"/>
      <c r="W186" s="50"/>
      <c r="X186" s="50"/>
    </row>
    <row r="187" spans="1:24" x14ac:dyDescent="0.25">
      <c r="A187" s="56">
        <v>47757</v>
      </c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50"/>
      <c r="W187" s="50"/>
      <c r="X187" s="50"/>
    </row>
    <row r="188" spans="1:24" x14ac:dyDescent="0.25">
      <c r="A188" s="56">
        <v>47788</v>
      </c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50"/>
      <c r="W188" s="50"/>
      <c r="X188" s="50"/>
    </row>
    <row r="189" spans="1:24" x14ac:dyDescent="0.25">
      <c r="A189" s="56">
        <v>47818</v>
      </c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50"/>
      <c r="W189" s="50"/>
      <c r="X189" s="50"/>
    </row>
    <row r="190" spans="1:24" x14ac:dyDescent="0.25">
      <c r="A190" s="56">
        <v>47849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50"/>
      <c r="W190" s="50"/>
      <c r="X190" s="50"/>
    </row>
    <row r="191" spans="1:24" x14ac:dyDescent="0.25">
      <c r="A191" s="56">
        <v>47880</v>
      </c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50"/>
      <c r="W191" s="50"/>
      <c r="X191" s="50"/>
    </row>
    <row r="192" spans="1:24" x14ac:dyDescent="0.25">
      <c r="A192" s="56">
        <v>47908</v>
      </c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50"/>
      <c r="W192" s="50"/>
      <c r="X192" s="50"/>
    </row>
    <row r="193" spans="1:24" x14ac:dyDescent="0.25">
      <c r="A193" s="56">
        <v>47939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50"/>
      <c r="W193" s="50"/>
      <c r="X193" s="50"/>
    </row>
    <row r="194" spans="1:24" x14ac:dyDescent="0.25">
      <c r="A194" s="56">
        <v>47969</v>
      </c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50"/>
      <c r="W194" s="50"/>
      <c r="X194" s="50"/>
    </row>
    <row r="195" spans="1:24" x14ac:dyDescent="0.25">
      <c r="A195" s="56">
        <v>48000</v>
      </c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50"/>
      <c r="W195" s="50"/>
      <c r="X195" s="50"/>
    </row>
    <row r="196" spans="1:24" x14ac:dyDescent="0.25">
      <c r="A196" s="56">
        <v>48030</v>
      </c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50"/>
      <c r="W196" s="50"/>
      <c r="X196" s="50"/>
    </row>
    <row r="197" spans="1:24" x14ac:dyDescent="0.25">
      <c r="A197" s="56">
        <v>48061</v>
      </c>
      <c r="F197" s="55"/>
      <c r="G197" s="55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50"/>
      <c r="W197" s="50"/>
      <c r="X197" s="50"/>
    </row>
    <row r="198" spans="1:24" x14ac:dyDescent="0.25">
      <c r="A198" s="56">
        <v>48092</v>
      </c>
      <c r="F198" s="55"/>
      <c r="G198" s="55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50"/>
      <c r="W198" s="50"/>
      <c r="X198" s="50"/>
    </row>
    <row r="199" spans="1:24" ht="15" x14ac:dyDescent="0.25">
      <c r="A199" s="56">
        <v>48122</v>
      </c>
      <c r="F199" s="60"/>
      <c r="G199" s="60"/>
      <c r="H199" s="61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50"/>
      <c r="W199" s="50"/>
      <c r="X199" s="50"/>
    </row>
    <row r="200" spans="1:24" ht="15" x14ac:dyDescent="0.25">
      <c r="A200" s="56">
        <v>48153</v>
      </c>
      <c r="F200" s="60"/>
      <c r="G200" s="60"/>
      <c r="H200" s="61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50"/>
      <c r="W200" s="50"/>
      <c r="X200" s="50"/>
    </row>
    <row r="201" spans="1:24" ht="15" x14ac:dyDescent="0.25">
      <c r="A201" s="56">
        <v>48183</v>
      </c>
      <c r="F201" s="60"/>
      <c r="G201" s="60"/>
      <c r="H201" s="61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50"/>
      <c r="W201" s="50"/>
      <c r="X201" s="50"/>
    </row>
    <row r="202" spans="1:24" ht="15" x14ac:dyDescent="0.25">
      <c r="A202" s="56">
        <v>48214</v>
      </c>
      <c r="F202" s="60"/>
      <c r="G202" s="60"/>
      <c r="H202" s="61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50"/>
      <c r="W202" s="50"/>
      <c r="X202" s="50"/>
    </row>
    <row r="203" spans="1:24" ht="15" x14ac:dyDescent="0.25">
      <c r="A203" s="56">
        <v>48245</v>
      </c>
      <c r="F203" s="60"/>
      <c r="G203" s="60"/>
      <c r="H203" s="61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50"/>
      <c r="W203" s="50"/>
      <c r="X203" s="50"/>
    </row>
    <row r="204" spans="1:24" x14ac:dyDescent="0.25">
      <c r="A204" s="56">
        <v>48274</v>
      </c>
      <c r="F204" s="61"/>
      <c r="G204" s="61"/>
      <c r="H204" s="61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50"/>
      <c r="W204" s="50"/>
      <c r="X204" s="50"/>
    </row>
    <row r="205" spans="1:24" x14ac:dyDescent="0.25">
      <c r="A205" s="56">
        <v>48305</v>
      </c>
      <c r="F205" s="61"/>
      <c r="G205" s="61"/>
      <c r="H205" s="61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4" x14ac:dyDescent="0.25">
      <c r="A206" s="56">
        <v>48335</v>
      </c>
      <c r="F206" s="61"/>
      <c r="G206" s="61"/>
      <c r="H206" s="61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4" x14ac:dyDescent="0.25">
      <c r="A207" s="56">
        <v>48366</v>
      </c>
      <c r="F207" s="61"/>
      <c r="G207" s="61"/>
      <c r="H207" s="61"/>
    </row>
    <row r="208" spans="1:24" x14ac:dyDescent="0.25">
      <c r="A208" s="56">
        <v>48396</v>
      </c>
      <c r="F208" s="61"/>
      <c r="G208" s="61"/>
      <c r="H208" s="61"/>
    </row>
    <row r="209" spans="1:8" x14ac:dyDescent="0.25">
      <c r="A209" s="56">
        <v>48427</v>
      </c>
      <c r="F209" s="61"/>
      <c r="G209" s="61"/>
      <c r="H209" s="61"/>
    </row>
    <row r="210" spans="1:8" x14ac:dyDescent="0.25">
      <c r="A210" s="56">
        <v>48458</v>
      </c>
      <c r="F210" s="61"/>
      <c r="G210" s="61"/>
      <c r="H210" s="61"/>
    </row>
    <row r="211" spans="1:8" x14ac:dyDescent="0.25">
      <c r="A211" s="56">
        <v>48488</v>
      </c>
      <c r="F211" s="55"/>
      <c r="G211" s="55"/>
    </row>
    <row r="212" spans="1:8" x14ac:dyDescent="0.25">
      <c r="F212" s="55"/>
      <c r="G212" s="55"/>
    </row>
    <row r="213" spans="1:8" x14ac:dyDescent="0.25">
      <c r="F213" s="55"/>
      <c r="G213" s="55"/>
    </row>
    <row r="214" spans="1:8" x14ac:dyDescent="0.25">
      <c r="F214" s="55"/>
      <c r="G214" s="55"/>
    </row>
    <row r="215" spans="1:8" x14ac:dyDescent="0.25">
      <c r="F215" s="55"/>
      <c r="G215" s="55"/>
    </row>
    <row r="216" spans="1:8" x14ac:dyDescent="0.25">
      <c r="F216" s="55"/>
      <c r="G216" s="55"/>
    </row>
    <row r="217" spans="1:8" x14ac:dyDescent="0.25">
      <c r="F217" s="55"/>
      <c r="G217" s="55"/>
    </row>
    <row r="218" spans="1:8" x14ac:dyDescent="0.25">
      <c r="F218" s="55"/>
      <c r="G218" s="55"/>
    </row>
    <row r="219" spans="1:8" x14ac:dyDescent="0.25">
      <c r="F219" s="55"/>
      <c r="G219" s="55"/>
    </row>
    <row r="220" spans="1:8" x14ac:dyDescent="0.25">
      <c r="F220" s="55"/>
      <c r="G220" s="55"/>
    </row>
    <row r="221" spans="1:8" x14ac:dyDescent="0.25">
      <c r="F221" s="55"/>
      <c r="G221" s="55"/>
    </row>
    <row r="222" spans="1:8" x14ac:dyDescent="0.25">
      <c r="F222" s="55"/>
      <c r="G222" s="55"/>
    </row>
    <row r="223" spans="1:8" x14ac:dyDescent="0.25">
      <c r="F223" s="55"/>
      <c r="G223" s="55"/>
    </row>
    <row r="224" spans="1:8" x14ac:dyDescent="0.25">
      <c r="F224" s="55"/>
      <c r="G224" s="55"/>
    </row>
    <row r="225" spans="6:7" x14ac:dyDescent="0.25">
      <c r="F225" s="55"/>
      <c r="G225" s="55"/>
    </row>
    <row r="226" spans="6:7" x14ac:dyDescent="0.25">
      <c r="F226" s="55"/>
      <c r="G226" s="55"/>
    </row>
    <row r="227" spans="6:7" x14ac:dyDescent="0.25">
      <c r="F227" s="55"/>
      <c r="G227" s="55"/>
    </row>
    <row r="228" spans="6:7" x14ac:dyDescent="0.25">
      <c r="F228" s="55"/>
      <c r="G228" s="55"/>
    </row>
    <row r="229" spans="6:7" x14ac:dyDescent="0.25">
      <c r="F229" s="55"/>
      <c r="G229" s="55"/>
    </row>
    <row r="230" spans="6:7" x14ac:dyDescent="0.25">
      <c r="F230" s="55"/>
      <c r="G230" s="55"/>
    </row>
    <row r="231" spans="6:7" x14ac:dyDescent="0.25">
      <c r="F231" s="55"/>
      <c r="G231" s="55"/>
    </row>
    <row r="232" spans="6:7" x14ac:dyDescent="0.25">
      <c r="F232" s="55"/>
      <c r="G232" s="55"/>
    </row>
    <row r="233" spans="6:7" x14ac:dyDescent="0.25">
      <c r="F233" s="55"/>
      <c r="G233" s="55"/>
    </row>
    <row r="234" spans="6:7" x14ac:dyDescent="0.25">
      <c r="F234" s="55"/>
      <c r="G234" s="55"/>
    </row>
    <row r="235" spans="6:7" x14ac:dyDescent="0.25">
      <c r="F235" s="55"/>
      <c r="G235" s="55"/>
    </row>
    <row r="236" spans="6:7" x14ac:dyDescent="0.25">
      <c r="F236" s="55"/>
      <c r="G236" s="55"/>
    </row>
    <row r="237" spans="6:7" x14ac:dyDescent="0.25">
      <c r="F237" s="55"/>
      <c r="G237" s="55"/>
    </row>
    <row r="238" spans="6:7" x14ac:dyDescent="0.25">
      <c r="F238" s="55"/>
      <c r="G238" s="55"/>
    </row>
    <row r="239" spans="6:7" x14ac:dyDescent="0.25">
      <c r="F239" s="55"/>
      <c r="G239" s="55"/>
    </row>
    <row r="240" spans="6:7" x14ac:dyDescent="0.25">
      <c r="F240" s="55"/>
      <c r="G240" s="55"/>
    </row>
    <row r="241" spans="6:7" x14ac:dyDescent="0.25">
      <c r="F241" s="55"/>
      <c r="G241" s="55"/>
    </row>
    <row r="242" spans="6:7" x14ac:dyDescent="0.25">
      <c r="F242" s="55"/>
      <c r="G242" s="55"/>
    </row>
    <row r="243" spans="6:7" x14ac:dyDescent="0.25">
      <c r="F243" s="55"/>
      <c r="G243" s="55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datos_arima_!</vt:lpstr>
      <vt:lpstr>datos_arima</vt:lpstr>
      <vt:lpstr>resultados_arima</vt:lpstr>
      <vt:lpstr>datos_f</vt:lpstr>
      <vt:lpstr>datos_f_d</vt:lpstr>
      <vt:lpstr>datos_ficticios</vt:lpstr>
      <vt:lpstr>resultados_arima_upper</vt:lpstr>
      <vt:lpstr>Decomposition_f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Ruiz</dc:creator>
  <cp:lastModifiedBy>Juan Pablo Ruiz</cp:lastModifiedBy>
  <dcterms:created xsi:type="dcterms:W3CDTF">2024-10-23T15:43:54Z</dcterms:created>
  <dcterms:modified xsi:type="dcterms:W3CDTF">2025-02-28T19:29:30Z</dcterms:modified>
</cp:coreProperties>
</file>