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CTAS_METODO_NUEVO" sheetId="1" state="visible" r:id="rId2"/>
    <sheet name="COLECTAS_METODO_VIEJO" sheetId="2" state="visible" r:id="rId3"/>
    <sheet name="inuti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E20" authorId="0">
      <text>
        <r>
          <rPr>
            <sz val="11"/>
            <color rgb="FF000000"/>
            <rFont val="Calibri"/>
            <family val="2"/>
            <charset val="1"/>
          </rPr>
          <t xml:space="preserve">Esto no tiene sentido
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NO SE SI CORRESPONDE A ESTE PACIENTE VER QUE COINCIDA FECHA</t>
        </r>
      </text>
    </commen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D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CANTIDAD DE PROCEDIMIENTOS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  <comment ref="O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adm:
</t>
        </r>
        <r>
          <rPr>
            <sz val="9"/>
            <color rgb="FF000000"/>
            <rFont val="Tahoma"/>
            <family val="0"/>
            <charset val="1"/>
          </rPr>
          <t xml:space="preserve">FALTA FOLIO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D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CANTIDAD DE PROCEDIMIENTOS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E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HORAS
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</commentList>
</comments>
</file>

<file path=xl/sharedStrings.xml><?xml version="1.0" encoding="utf-8"?>
<sst xmlns="http://schemas.openxmlformats.org/spreadsheetml/2006/main" count="823" uniqueCount="31">
  <si>
    <t xml:space="preserve">PACIENTE </t>
  </si>
  <si>
    <t xml:space="preserve">FECHA</t>
  </si>
  <si>
    <t xml:space="preserve">TIPO DE TRASPLANTE</t>
  </si>
  <si>
    <t xml:space="preserve">COLECTA</t>
  </si>
  <si>
    <t xml:space="preserve">TIEMPO</t>
  </si>
  <si>
    <t xml:space="preserve">ACD</t>
  </si>
  <si>
    <t xml:space="preserve">VOLUMEN</t>
  </si>
  <si>
    <t xml:space="preserve">DMSO</t>
  </si>
  <si>
    <t xml:space="preserve">VOLEMIAS</t>
  </si>
  <si>
    <t xml:space="preserve">CMN</t>
  </si>
  <si>
    <t xml:space="preserve">CD 34</t>
  </si>
  <si>
    <t xml:space="preserve">Sumatoria CMN</t>
  </si>
  <si>
    <t xml:space="preserve">Sumatoria CD34</t>
  </si>
  <si>
    <t xml:space="preserve">INUTIL</t>
  </si>
  <si>
    <t xml:space="preserve">HARVEST</t>
  </si>
  <si>
    <t xml:space="preserve">AUTO</t>
  </si>
  <si>
    <t xml:space="preserve">NO</t>
  </si>
  <si>
    <t xml:space="preserve">ALO</t>
  </si>
  <si>
    <t xml:space="preserve">7.68</t>
  </si>
  <si>
    <t xml:space="preserve">PACIENTE</t>
  </si>
  <si>
    <t xml:space="preserve">PROCEDIMIENTOS TOTALES</t>
  </si>
  <si>
    <t xml:space="preserve">PROMEDIO DE PROC/PACIENTES</t>
  </si>
  <si>
    <t xml:space="preserve">ND</t>
  </si>
  <si>
    <t xml:space="preserve">SI</t>
  </si>
  <si>
    <t xml:space="preserve">NR</t>
  </si>
  <si>
    <t xml:space="preserve">PACIENTES</t>
  </si>
  <si>
    <t xml:space="preserve">PROMEDIO DE PROC/PACIENTE</t>
  </si>
  <si>
    <t xml:space="preserve">PROCEDIMIENTOS INNECESARIOS</t>
  </si>
  <si>
    <t xml:space="preserve">TIEMPO DESPERDICIADO</t>
  </si>
  <si>
    <t xml:space="preserve">ACD USADO</t>
  </si>
  <si>
    <t xml:space="preserve">VOLUMEN INNNECESARIO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</si>
</sst>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0.00"/>
    <numFmt numFmtId="167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5" activePane="bottomLeft" state="frozen"/>
      <selection pane="topLeft" activeCell="B1" activeCellId="0" sqref="B1"/>
      <selection pane="bottomLeft" activeCell="D23" activeCellId="0" sqref="D23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31.36"/>
  </cols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7" customFormat="true" ht="14.5" hidden="false" customHeight="false" outlineLevel="0" collapsed="false">
      <c r="A2" s="5" t="n">
        <v>1</v>
      </c>
      <c r="B2" s="6" t="n">
        <v>42886</v>
      </c>
      <c r="C2" s="6" t="s">
        <v>15</v>
      </c>
      <c r="D2" s="7" t="n">
        <v>1</v>
      </c>
      <c r="E2" s="7" t="n">
        <v>175</v>
      </c>
      <c r="F2" s="7" t="n">
        <v>820</v>
      </c>
      <c r="G2" s="7" t="n">
        <v>300</v>
      </c>
      <c r="H2" s="7" t="n">
        <f aca="false">G2*0.1</f>
        <v>30</v>
      </c>
      <c r="I2" s="8" t="n">
        <f aca="false">14500/(70*90)</f>
        <v>2.3015873015873</v>
      </c>
      <c r="J2" s="8" t="n">
        <v>2.39</v>
      </c>
      <c r="K2" s="8" t="n">
        <v>6.88</v>
      </c>
      <c r="L2" s="8" t="n">
        <f aca="false">J2</f>
        <v>2.39</v>
      </c>
      <c r="M2" s="8" t="n">
        <f aca="false">K2</f>
        <v>6.88</v>
      </c>
      <c r="N2" s="7" t="n">
        <v>0</v>
      </c>
      <c r="O2" s="9" t="s">
        <v>16</v>
      </c>
    </row>
    <row r="3" customFormat="false" ht="14.5" hidden="false" customHeight="false" outlineLevel="0" collapsed="false">
      <c r="A3" s="5" t="n">
        <v>2</v>
      </c>
      <c r="B3" s="6" t="n">
        <v>42947</v>
      </c>
      <c r="C3" s="6" t="s">
        <v>17</v>
      </c>
      <c r="D3" s="7" t="n">
        <v>1</v>
      </c>
      <c r="E3" s="7" t="n">
        <v>164</v>
      </c>
      <c r="F3" s="7" t="n">
        <v>606</v>
      </c>
      <c r="G3" s="7" t="n">
        <v>376</v>
      </c>
      <c r="H3" s="7" t="n">
        <f aca="false">G3*0.1</f>
        <v>37.6</v>
      </c>
      <c r="I3" s="8" t="n">
        <v>2.5</v>
      </c>
      <c r="J3" s="8" t="n">
        <v>9.73</v>
      </c>
      <c r="K3" s="8" t="n">
        <v>15.56</v>
      </c>
      <c r="L3" s="8" t="n">
        <f aca="false">J3</f>
        <v>9.73</v>
      </c>
      <c r="M3" s="8" t="n">
        <f aca="false">K3</f>
        <v>15.56</v>
      </c>
      <c r="N3" s="7" t="n">
        <v>0</v>
      </c>
      <c r="O3" s="9" t="s">
        <v>16</v>
      </c>
    </row>
    <row r="4" customFormat="false" ht="14.5" hidden="false" customHeight="false" outlineLevel="0" collapsed="false">
      <c r="A4" s="10" t="n">
        <v>3</v>
      </c>
      <c r="B4" s="11" t="n">
        <v>42961</v>
      </c>
      <c r="C4" s="11" t="s">
        <v>15</v>
      </c>
      <c r="D4" s="9" t="n">
        <v>1</v>
      </c>
      <c r="E4" s="9" t="n">
        <v>187</v>
      </c>
      <c r="F4" s="9" t="n">
        <v>575</v>
      </c>
      <c r="G4" s="9" t="n">
        <v>0.92</v>
      </c>
      <c r="H4" s="7" t="n">
        <f aca="false">G4*0.1</f>
        <v>0.092</v>
      </c>
      <c r="I4" s="12" t="n">
        <v>1.5</v>
      </c>
      <c r="J4" s="12" t="n">
        <v>2.04</v>
      </c>
      <c r="K4" s="12" t="n">
        <v>4.01</v>
      </c>
      <c r="L4" s="12" t="n">
        <f aca="false">J4</f>
        <v>2.04</v>
      </c>
      <c r="M4" s="12" t="n">
        <f aca="false">K4</f>
        <v>4.01</v>
      </c>
      <c r="N4" s="9" t="n">
        <v>0</v>
      </c>
      <c r="O4" s="9" t="s">
        <v>16</v>
      </c>
    </row>
    <row r="5" s="9" customFormat="true" ht="14.5" hidden="false" customHeight="false" outlineLevel="0" collapsed="false">
      <c r="A5" s="10" t="n">
        <v>4</v>
      </c>
      <c r="B5" s="11" t="n">
        <v>42987</v>
      </c>
      <c r="C5" s="11" t="s">
        <v>15</v>
      </c>
      <c r="D5" s="9" t="n">
        <v>1</v>
      </c>
      <c r="E5" s="9" t="n">
        <v>200</v>
      </c>
      <c r="F5" s="9" t="n">
        <v>800</v>
      </c>
      <c r="G5" s="9" t="n">
        <v>310</v>
      </c>
      <c r="H5" s="7" t="n">
        <f aca="false">G5*0.1</f>
        <v>31</v>
      </c>
      <c r="I5" s="12" t="n">
        <f aca="false">14000/(70*51)</f>
        <v>3.92156862745098</v>
      </c>
      <c r="J5" s="12" t="n">
        <v>2.58</v>
      </c>
      <c r="K5" s="12" t="n">
        <v>17.83</v>
      </c>
      <c r="L5" s="12" t="n">
        <f aca="false">J5</f>
        <v>2.58</v>
      </c>
      <c r="M5" s="12" t="n">
        <f aca="false">K5</f>
        <v>17.83</v>
      </c>
      <c r="N5" s="9" t="n">
        <v>0</v>
      </c>
      <c r="O5" s="9" t="s">
        <v>16</v>
      </c>
    </row>
    <row r="6" customFormat="false" ht="14.5" hidden="false" customHeight="false" outlineLevel="0" collapsed="false">
      <c r="A6" s="5" t="n">
        <v>5</v>
      </c>
      <c r="B6" s="6" t="n">
        <v>43032</v>
      </c>
      <c r="C6" s="11" t="s">
        <v>15</v>
      </c>
      <c r="D6" s="7" t="n">
        <v>1</v>
      </c>
      <c r="E6" s="7" t="n">
        <v>163</v>
      </c>
      <c r="F6" s="7" t="n">
        <v>813</v>
      </c>
      <c r="G6" s="7" t="n">
        <v>303</v>
      </c>
      <c r="H6" s="7" t="n">
        <f aca="false">G6*0.1</f>
        <v>30.3</v>
      </c>
      <c r="I6" s="8" t="n">
        <f aca="false">14034/(70*82)</f>
        <v>2.44494773519164</v>
      </c>
      <c r="J6" s="8" t="n">
        <v>3.68</v>
      </c>
      <c r="K6" s="8" t="n">
        <v>1.07</v>
      </c>
      <c r="L6" s="8" t="n">
        <f aca="false">J6</f>
        <v>3.68</v>
      </c>
      <c r="M6" s="8" t="n">
        <f aca="false">K6</f>
        <v>1.07</v>
      </c>
      <c r="N6" s="7" t="n">
        <v>0</v>
      </c>
      <c r="O6" s="9" t="s">
        <v>16</v>
      </c>
    </row>
    <row r="7" customFormat="false" ht="14.5" hidden="false" customHeight="false" outlineLevel="0" collapsed="false">
      <c r="A7" s="5"/>
      <c r="B7" s="6" t="n">
        <v>43033</v>
      </c>
      <c r="C7" s="11" t="s">
        <v>15</v>
      </c>
      <c r="D7" s="7" t="n">
        <v>2</v>
      </c>
      <c r="E7" s="7" t="n">
        <v>171</v>
      </c>
      <c r="F7" s="7" t="n">
        <v>851</v>
      </c>
      <c r="G7" s="7" t="n">
        <v>318</v>
      </c>
      <c r="H7" s="7" t="n">
        <f aca="false">G7*0.1</f>
        <v>31.8</v>
      </c>
      <c r="I7" s="8" t="n">
        <f aca="false">15586/(70*82)</f>
        <v>2.71533101045296</v>
      </c>
      <c r="J7" s="8" t="n">
        <v>1.34</v>
      </c>
      <c r="K7" s="8" t="n">
        <v>1.33</v>
      </c>
      <c r="L7" s="8" t="n">
        <f aca="false">L6+J7</f>
        <v>5.02</v>
      </c>
      <c r="M7" s="8" t="n">
        <f aca="false">M6+K7</f>
        <v>2.4</v>
      </c>
      <c r="N7" s="7" t="n">
        <v>0</v>
      </c>
      <c r="O7" s="9" t="s">
        <v>16</v>
      </c>
    </row>
    <row r="8" customFormat="false" ht="14.5" hidden="false" customHeight="false" outlineLevel="0" collapsed="false">
      <c r="A8" s="10" t="n">
        <v>6</v>
      </c>
      <c r="B8" s="11" t="n">
        <v>43032</v>
      </c>
      <c r="C8" s="11" t="s">
        <v>15</v>
      </c>
      <c r="D8" s="9" t="n">
        <v>1</v>
      </c>
      <c r="E8" s="9" t="n">
        <v>183</v>
      </c>
      <c r="F8" s="9" t="n">
        <v>624</v>
      </c>
      <c r="G8" s="9" t="n">
        <v>322</v>
      </c>
      <c r="H8" s="7" t="n">
        <f aca="false">G8*0.1</f>
        <v>32.2</v>
      </c>
      <c r="I8" s="12" t="n">
        <v>2.7</v>
      </c>
      <c r="J8" s="12" t="n">
        <v>2.58</v>
      </c>
      <c r="K8" s="12" t="n">
        <v>0.58</v>
      </c>
      <c r="L8" s="12" t="n">
        <f aca="false">J8</f>
        <v>2.58</v>
      </c>
      <c r="M8" s="12" t="n">
        <f aca="false">K8</f>
        <v>0.58</v>
      </c>
      <c r="N8" s="9" t="n">
        <v>0</v>
      </c>
      <c r="O8" s="9" t="s">
        <v>16</v>
      </c>
    </row>
    <row r="9" customFormat="false" ht="14.5" hidden="false" customHeight="false" outlineLevel="0" collapsed="false">
      <c r="A9" s="10"/>
      <c r="B9" s="11" t="n">
        <v>43033</v>
      </c>
      <c r="C9" s="11" t="s">
        <v>15</v>
      </c>
      <c r="D9" s="9" t="n">
        <v>2</v>
      </c>
      <c r="E9" s="9" t="n">
        <v>188</v>
      </c>
      <c r="F9" s="9" t="n">
        <v>780</v>
      </c>
      <c r="G9" s="9" t="n">
        <v>352</v>
      </c>
      <c r="H9" s="7" t="n">
        <f aca="false">G9*0.1</f>
        <v>35.2</v>
      </c>
      <c r="I9" s="12" t="n">
        <v>3</v>
      </c>
      <c r="J9" s="12" t="n">
        <v>1.66</v>
      </c>
      <c r="K9" s="12" t="n">
        <v>0.95</v>
      </c>
      <c r="L9" s="12" t="n">
        <f aca="false">L8+J9</f>
        <v>4.24</v>
      </c>
      <c r="M9" s="12" t="n">
        <f aca="false">M8+K9</f>
        <v>1.53</v>
      </c>
      <c r="N9" s="9" t="n">
        <v>0</v>
      </c>
      <c r="O9" s="9" t="s">
        <v>16</v>
      </c>
    </row>
    <row r="10" customFormat="false" ht="14.5" hidden="false" customHeight="false" outlineLevel="0" collapsed="false">
      <c r="A10" s="10"/>
      <c r="B10" s="11" t="n">
        <v>43034</v>
      </c>
      <c r="C10" s="11" t="s">
        <v>15</v>
      </c>
      <c r="D10" s="9" t="n">
        <v>3</v>
      </c>
      <c r="E10" s="9" t="n">
        <v>146</v>
      </c>
      <c r="F10" s="9" t="n">
        <v>574</v>
      </c>
      <c r="G10" s="9" t="n">
        <v>207</v>
      </c>
      <c r="H10" s="7" t="n">
        <f aca="false">G10*0.1</f>
        <v>20.7</v>
      </c>
      <c r="I10" s="12" t="n">
        <v>2.3</v>
      </c>
      <c r="J10" s="12" t="n">
        <v>1.52</v>
      </c>
      <c r="K10" s="12" t="n">
        <v>0.58</v>
      </c>
      <c r="L10" s="12" t="n">
        <f aca="false">L9+J10</f>
        <v>5.76</v>
      </c>
      <c r="M10" s="12" t="n">
        <f aca="false">M9+K10</f>
        <v>2.11</v>
      </c>
      <c r="N10" s="9" t="n">
        <v>0</v>
      </c>
      <c r="O10" s="9" t="s">
        <v>16</v>
      </c>
    </row>
    <row r="11" customFormat="false" ht="14.5" hidden="false" customHeight="false" outlineLevel="0" collapsed="false">
      <c r="A11" s="5" t="n">
        <v>7</v>
      </c>
      <c r="B11" s="6" t="n">
        <v>43034</v>
      </c>
      <c r="C11" s="6" t="s">
        <v>17</v>
      </c>
      <c r="D11" s="7" t="n">
        <v>1</v>
      </c>
      <c r="E11" s="7" t="n">
        <v>202</v>
      </c>
      <c r="F11" s="7" t="n">
        <v>864</v>
      </c>
      <c r="G11" s="7" t="n">
        <v>330</v>
      </c>
      <c r="H11" s="7" t="n">
        <f aca="false">G11*0.1</f>
        <v>33</v>
      </c>
      <c r="I11" s="8" t="n">
        <f aca="false">14292/(70*90)</f>
        <v>2.26857142857143</v>
      </c>
      <c r="J11" s="8" t="n">
        <v>7.84</v>
      </c>
      <c r="K11" s="8" t="n">
        <v>7.11</v>
      </c>
      <c r="L11" s="8" t="n">
        <f aca="false">J11</f>
        <v>7.84</v>
      </c>
      <c r="M11" s="8" t="n">
        <f aca="false">K11</f>
        <v>7.11</v>
      </c>
      <c r="N11" s="7" t="n">
        <v>0</v>
      </c>
      <c r="O11" s="9" t="s">
        <v>16</v>
      </c>
    </row>
    <row r="12" customFormat="false" ht="14.5" hidden="false" customHeight="false" outlineLevel="0" collapsed="false">
      <c r="A12" s="10" t="n">
        <v>8</v>
      </c>
      <c r="B12" s="11" t="n">
        <v>43041</v>
      </c>
      <c r="C12" s="11" t="s">
        <v>17</v>
      </c>
      <c r="D12" s="9" t="n">
        <v>1</v>
      </c>
      <c r="E12" s="9" t="n">
        <v>199</v>
      </c>
      <c r="F12" s="9" t="n">
        <v>592</v>
      </c>
      <c r="G12" s="9" t="n">
        <v>350</v>
      </c>
      <c r="H12" s="7" t="n">
        <f aca="false">G12*0.1</f>
        <v>35</v>
      </c>
      <c r="I12" s="9" t="n">
        <v>2.8</v>
      </c>
      <c r="J12" s="12" t="n">
        <v>8.16</v>
      </c>
      <c r="K12" s="12" t="n">
        <v>8.41</v>
      </c>
      <c r="L12" s="12" t="n">
        <f aca="false">J12</f>
        <v>8.16</v>
      </c>
      <c r="M12" s="12" t="n">
        <f aca="false">K12</f>
        <v>8.41</v>
      </c>
      <c r="N12" s="9" t="n">
        <v>0</v>
      </c>
      <c r="O12" s="9" t="s">
        <v>16</v>
      </c>
    </row>
    <row r="13" customFormat="false" ht="14.5" hidden="false" customHeight="false" outlineLevel="0" collapsed="false">
      <c r="A13" s="10" t="n">
        <v>9</v>
      </c>
      <c r="B13" s="11" t="n">
        <v>43063</v>
      </c>
      <c r="C13" s="11" t="s">
        <v>17</v>
      </c>
      <c r="D13" s="9" t="n">
        <v>1</v>
      </c>
      <c r="E13" s="9" t="n">
        <v>178</v>
      </c>
      <c r="F13" s="9" t="n">
        <v>566</v>
      </c>
      <c r="G13" s="9" t="n">
        <v>348</v>
      </c>
      <c r="H13" s="7" t="n">
        <f aca="false">G13*0.1</f>
        <v>34.8</v>
      </c>
      <c r="I13" s="12" t="n">
        <v>2.6</v>
      </c>
      <c r="J13" s="12" t="n">
        <v>8.97</v>
      </c>
      <c r="K13" s="12" t="n">
        <v>5.58</v>
      </c>
      <c r="L13" s="12" t="n">
        <f aca="false">J13</f>
        <v>8.97</v>
      </c>
      <c r="M13" s="12" t="n">
        <f aca="false">K13</f>
        <v>5.58</v>
      </c>
      <c r="N13" s="9" t="n">
        <v>0</v>
      </c>
      <c r="O13" s="9" t="s">
        <v>16</v>
      </c>
    </row>
    <row r="14" customFormat="false" ht="14.5" hidden="false" customHeight="false" outlineLevel="0" collapsed="false">
      <c r="A14" s="5" t="n">
        <v>10</v>
      </c>
      <c r="B14" s="6" t="n">
        <v>43067</v>
      </c>
      <c r="C14" s="6" t="s">
        <v>15</v>
      </c>
      <c r="D14" s="7" t="n">
        <v>1</v>
      </c>
      <c r="E14" s="7" t="n">
        <v>218</v>
      </c>
      <c r="F14" s="7" t="n">
        <v>899</v>
      </c>
      <c r="G14" s="7" t="n">
        <v>250</v>
      </c>
      <c r="H14" s="7" t="n">
        <f aca="false">G14*0.1</f>
        <v>25</v>
      </c>
      <c r="I14" s="8" t="n">
        <v>3.4</v>
      </c>
      <c r="J14" s="8" t="n">
        <v>2.82</v>
      </c>
      <c r="K14" s="8" t="n">
        <v>0.96</v>
      </c>
      <c r="L14" s="8" t="n">
        <f aca="false">J14</f>
        <v>2.82</v>
      </c>
      <c r="M14" s="8" t="n">
        <f aca="false">K14</f>
        <v>0.96</v>
      </c>
      <c r="N14" s="7" t="n">
        <v>0</v>
      </c>
      <c r="O14" s="9" t="s">
        <v>16</v>
      </c>
    </row>
    <row r="15" customFormat="false" ht="14.5" hidden="false" customHeight="false" outlineLevel="0" collapsed="false">
      <c r="A15" s="5"/>
      <c r="B15" s="6" t="n">
        <v>43068</v>
      </c>
      <c r="C15" s="6" t="s">
        <v>15</v>
      </c>
      <c r="D15" s="7" t="n">
        <v>2</v>
      </c>
      <c r="E15" s="7" t="n">
        <v>190</v>
      </c>
      <c r="F15" s="7" t="n">
        <v>767</v>
      </c>
      <c r="G15" s="7" t="n">
        <v>250</v>
      </c>
      <c r="H15" s="7" t="n">
        <f aca="false">G15*0.1</f>
        <v>25</v>
      </c>
      <c r="I15" s="8" t="n">
        <v>2.9</v>
      </c>
      <c r="J15" s="8" t="n">
        <v>2.81</v>
      </c>
      <c r="K15" s="8" t="n">
        <v>0.7</v>
      </c>
      <c r="L15" s="8" t="n">
        <f aca="false">L14+J15</f>
        <v>5.63</v>
      </c>
      <c r="M15" s="8" t="n">
        <f aca="false">M14+K15</f>
        <v>1.66</v>
      </c>
      <c r="N15" s="7" t="n">
        <v>0</v>
      </c>
      <c r="O15" s="9" t="s">
        <v>16</v>
      </c>
    </row>
    <row r="16" customFormat="false" ht="14.5" hidden="false" customHeight="false" outlineLevel="0" collapsed="false">
      <c r="A16" s="5"/>
      <c r="B16" s="6" t="n">
        <v>43069</v>
      </c>
      <c r="C16" s="6" t="s">
        <v>15</v>
      </c>
      <c r="D16" s="7" t="n">
        <v>3</v>
      </c>
      <c r="E16" s="7" t="n">
        <v>187</v>
      </c>
      <c r="F16" s="7" t="n">
        <v>790</v>
      </c>
      <c r="G16" s="7" t="n">
        <v>225</v>
      </c>
      <c r="H16" s="7" t="n">
        <f aca="false">G16*0.1</f>
        <v>22.5</v>
      </c>
      <c r="I16" s="8" t="n">
        <v>3.1</v>
      </c>
      <c r="J16" s="8" t="n">
        <v>2.31</v>
      </c>
      <c r="K16" s="8" t="n">
        <v>0.41</v>
      </c>
      <c r="L16" s="8" t="n">
        <f aca="false">L15+J16</f>
        <v>7.94</v>
      </c>
      <c r="M16" s="8" t="n">
        <f aca="false">M15+K16</f>
        <v>2.07</v>
      </c>
      <c r="N16" s="7" t="n">
        <v>0</v>
      </c>
      <c r="O16" s="9" t="s">
        <v>16</v>
      </c>
    </row>
    <row r="17" customFormat="false" ht="14.5" hidden="false" customHeight="false" outlineLevel="0" collapsed="false">
      <c r="A17" s="10" t="n">
        <v>11</v>
      </c>
      <c r="B17" s="11" t="n">
        <v>43132</v>
      </c>
      <c r="C17" s="11" t="s">
        <v>15</v>
      </c>
      <c r="D17" s="9" t="n">
        <v>1</v>
      </c>
      <c r="E17" s="9" t="n">
        <v>123</v>
      </c>
      <c r="F17" s="9" t="n">
        <v>381</v>
      </c>
      <c r="G17" s="9" t="n">
        <v>200</v>
      </c>
      <c r="H17" s="7" t="n">
        <f aca="false">G17*0.1</f>
        <v>20</v>
      </c>
      <c r="I17" s="12" t="n">
        <v>1.7</v>
      </c>
      <c r="J17" s="9" t="n">
        <v>2.25</v>
      </c>
      <c r="K17" s="9" t="n">
        <v>6.75</v>
      </c>
      <c r="L17" s="9" t="n">
        <v>2.25</v>
      </c>
      <c r="M17" s="9" t="n">
        <v>6.75</v>
      </c>
      <c r="N17" s="9" t="n">
        <v>0</v>
      </c>
      <c r="O17" s="9" t="s">
        <v>16</v>
      </c>
    </row>
    <row r="18" customFormat="false" ht="14.5" hidden="false" customHeight="false" outlineLevel="0" collapsed="false">
      <c r="A18" s="5" t="n">
        <v>12</v>
      </c>
      <c r="B18" s="6" t="n">
        <v>43139</v>
      </c>
      <c r="C18" s="11" t="s">
        <v>15</v>
      </c>
      <c r="D18" s="7" t="n">
        <v>1</v>
      </c>
      <c r="E18" s="7" t="n">
        <v>160</v>
      </c>
      <c r="F18" s="7" t="n">
        <v>144</v>
      </c>
      <c r="G18" s="7" t="n">
        <v>200</v>
      </c>
      <c r="H18" s="7" t="n">
        <f aca="false">G18*0.1</f>
        <v>20</v>
      </c>
      <c r="I18" s="8" t="n">
        <v>2.3</v>
      </c>
      <c r="J18" s="8" t="n">
        <v>8.45</v>
      </c>
      <c r="K18" s="7" t="n">
        <v>4.23</v>
      </c>
      <c r="L18" s="8" t="n">
        <v>8.45</v>
      </c>
      <c r="M18" s="7" t="n">
        <v>4.23</v>
      </c>
      <c r="N18" s="7" t="n">
        <v>0</v>
      </c>
      <c r="O18" s="9" t="s">
        <v>16</v>
      </c>
    </row>
    <row r="19" customFormat="false" ht="14.5" hidden="false" customHeight="false" outlineLevel="0" collapsed="false">
      <c r="A19" s="10" t="n">
        <v>13</v>
      </c>
      <c r="B19" s="11" t="n">
        <v>43146</v>
      </c>
      <c r="C19" s="11" t="s">
        <v>15</v>
      </c>
      <c r="D19" s="9" t="n">
        <v>1</v>
      </c>
      <c r="E19" s="9" t="n">
        <v>157</v>
      </c>
      <c r="F19" s="9" t="n">
        <v>501</v>
      </c>
      <c r="G19" s="9" t="n">
        <v>192</v>
      </c>
      <c r="H19" s="7" t="n">
        <f aca="false">G19*0.1</f>
        <v>19.2</v>
      </c>
      <c r="I19" s="12" t="n">
        <v>2.3</v>
      </c>
      <c r="J19" s="12" t="n">
        <v>7.47</v>
      </c>
      <c r="K19" s="9" t="n">
        <v>4.67</v>
      </c>
      <c r="L19" s="12" t="n">
        <v>7.47</v>
      </c>
      <c r="M19" s="9" t="n">
        <v>4.67</v>
      </c>
      <c r="N19" s="9" t="n">
        <v>0</v>
      </c>
      <c r="O19" s="9" t="s">
        <v>16</v>
      </c>
    </row>
    <row r="20" customFormat="false" ht="13.8" hidden="false" customHeight="false" outlineLevel="0" collapsed="false">
      <c r="A20" s="5" t="n">
        <v>14</v>
      </c>
      <c r="B20" s="6" t="n">
        <v>43151</v>
      </c>
      <c r="C20" s="11" t="s">
        <v>15</v>
      </c>
      <c r="D20" s="0" t="n">
        <v>1</v>
      </c>
      <c r="E20" s="7" t="n">
        <v>174</v>
      </c>
      <c r="F20" s="7" t="n">
        <v>809</v>
      </c>
      <c r="G20" s="7" t="n">
        <v>291</v>
      </c>
      <c r="H20" s="8" t="n">
        <v>200</v>
      </c>
      <c r="I20" s="7" t="n">
        <f aca="false">H20*0.1</f>
        <v>20</v>
      </c>
      <c r="J20" s="8" t="n">
        <v>2.29</v>
      </c>
      <c r="K20" s="7" t="n">
        <v>0.4</v>
      </c>
      <c r="L20" s="8" t="n">
        <v>2.29</v>
      </c>
      <c r="M20" s="8" t="n">
        <v>0.4</v>
      </c>
      <c r="N20" s="7" t="n">
        <v>0</v>
      </c>
      <c r="O20" s="9" t="s">
        <v>16</v>
      </c>
    </row>
    <row r="21" customFormat="false" ht="13.8" hidden="false" customHeight="false" outlineLevel="0" collapsed="false">
      <c r="A21" s="5"/>
      <c r="B21" s="6" t="n">
        <v>43152</v>
      </c>
      <c r="C21" s="11" t="s">
        <v>15</v>
      </c>
      <c r="D21" s="0" t="n">
        <v>2</v>
      </c>
      <c r="E21" s="7" t="n">
        <v>99</v>
      </c>
      <c r="F21" s="7" t="n">
        <v>433</v>
      </c>
      <c r="G21" s="7" t="n">
        <v>300</v>
      </c>
      <c r="H21" s="8" t="n">
        <v>1.4</v>
      </c>
      <c r="I21" s="7" t="n">
        <f aca="false">H21*0.1</f>
        <v>0.14</v>
      </c>
      <c r="J21" s="8" t="n">
        <v>2.33</v>
      </c>
      <c r="K21" s="7" t="n">
        <v>0.65</v>
      </c>
      <c r="L21" s="8" t="n">
        <v>4.62</v>
      </c>
      <c r="M21" s="8" t="n">
        <v>1.05</v>
      </c>
      <c r="N21" s="7" t="n">
        <v>0</v>
      </c>
      <c r="O21" s="9" t="s">
        <v>16</v>
      </c>
    </row>
    <row r="22" customFormat="false" ht="13.8" hidden="false" customHeight="false" outlineLevel="0" collapsed="false">
      <c r="A22" s="5"/>
      <c r="B22" s="6" t="n">
        <v>43153</v>
      </c>
      <c r="C22" s="11" t="s">
        <v>15</v>
      </c>
      <c r="D22" s="0" t="n">
        <v>3</v>
      </c>
      <c r="E22" s="7" t="n">
        <v>185</v>
      </c>
      <c r="F22" s="7" t="n">
        <v>815</v>
      </c>
      <c r="G22" s="7" t="n">
        <v>269</v>
      </c>
      <c r="H22" s="8" t="n">
        <v>2.4</v>
      </c>
      <c r="I22" s="7" t="n">
        <f aca="false">H22*0.1</f>
        <v>0.24</v>
      </c>
      <c r="J22" s="8" t="n">
        <v>1.89</v>
      </c>
      <c r="K22" s="7" t="n">
        <v>0.37</v>
      </c>
      <c r="L22" s="8" t="n">
        <v>6.51</v>
      </c>
      <c r="M22" s="8" t="n">
        <v>1.42</v>
      </c>
      <c r="N22" s="7" t="n">
        <v>0</v>
      </c>
      <c r="O22" s="9" t="s">
        <v>16</v>
      </c>
    </row>
    <row r="23" customFormat="false" ht="13.8" hidden="false" customHeight="false" outlineLevel="0" collapsed="false">
      <c r="A23" s="5"/>
      <c r="B23" s="6" t="n">
        <v>43154</v>
      </c>
      <c r="C23" s="11" t="s">
        <v>15</v>
      </c>
      <c r="D23" s="0" t="n">
        <v>4</v>
      </c>
      <c r="E23" s="7" t="n">
        <v>163</v>
      </c>
      <c r="F23" s="7" t="n">
        <v>689</v>
      </c>
      <c r="G23" s="7" t="n">
        <v>252</v>
      </c>
      <c r="H23" s="8" t="n">
        <v>2.2</v>
      </c>
      <c r="I23" s="7" t="n">
        <f aca="false">H23*0.1</f>
        <v>0.22</v>
      </c>
      <c r="J23" s="8" t="n">
        <v>1.96</v>
      </c>
      <c r="K23" s="7" t="n">
        <v>0.34</v>
      </c>
      <c r="L23" s="8" t="n">
        <v>8.47</v>
      </c>
      <c r="M23" s="8" t="n">
        <v>1.76</v>
      </c>
      <c r="N23" s="7" t="n">
        <v>0</v>
      </c>
      <c r="O23" s="9" t="s">
        <v>16</v>
      </c>
    </row>
    <row r="24" customFormat="false" ht="14.5" hidden="false" customHeight="false" outlineLevel="0" collapsed="false">
      <c r="A24" s="10" t="n">
        <v>15</v>
      </c>
      <c r="B24" s="11" t="n">
        <v>43165</v>
      </c>
      <c r="C24" s="11" t="s">
        <v>15</v>
      </c>
      <c r="D24" s="9" t="n">
        <v>1</v>
      </c>
      <c r="E24" s="9" t="n">
        <v>190</v>
      </c>
      <c r="F24" s="9" t="n">
        <v>650</v>
      </c>
      <c r="G24" s="9" t="n">
        <v>300</v>
      </c>
      <c r="H24" s="7" t="n">
        <f aca="false">G24*0.1</f>
        <v>30</v>
      </c>
      <c r="I24" s="12" t="n">
        <f aca="false">15000/(70*88)</f>
        <v>2.43506493506493</v>
      </c>
      <c r="J24" s="12" t="n">
        <v>5.45</v>
      </c>
      <c r="K24" s="9" t="n">
        <v>5.07</v>
      </c>
      <c r="L24" s="12" t="n">
        <v>5.45</v>
      </c>
      <c r="M24" s="9" t="n">
        <v>5.07</v>
      </c>
      <c r="N24" s="9" t="n">
        <v>0</v>
      </c>
      <c r="O24" s="9" t="s">
        <v>16</v>
      </c>
    </row>
    <row r="25" customFormat="false" ht="14.5" hidden="false" customHeight="false" outlineLevel="0" collapsed="false">
      <c r="A25" s="5" t="n">
        <v>16</v>
      </c>
      <c r="B25" s="6" t="n">
        <v>43200</v>
      </c>
      <c r="C25" s="11" t="s">
        <v>15</v>
      </c>
      <c r="D25" s="7" t="n">
        <v>1</v>
      </c>
      <c r="E25" s="7" t="n">
        <v>162</v>
      </c>
      <c r="F25" s="7" t="n">
        <v>738</v>
      </c>
      <c r="G25" s="7" t="n">
        <v>350</v>
      </c>
      <c r="H25" s="7" t="n">
        <f aca="false">G25*0.1</f>
        <v>35</v>
      </c>
      <c r="I25" s="8" t="n">
        <v>2.4</v>
      </c>
      <c r="J25" s="8" t="n">
        <v>9.73</v>
      </c>
      <c r="K25" s="7" t="n">
        <v>5.9</v>
      </c>
      <c r="L25" s="8" t="n">
        <v>9.73</v>
      </c>
      <c r="M25" s="7" t="n">
        <v>5.9</v>
      </c>
      <c r="N25" s="7" t="n">
        <v>0</v>
      </c>
      <c r="O25" s="9" t="s">
        <v>16</v>
      </c>
    </row>
    <row r="26" customFormat="false" ht="14.5" hidden="false" customHeight="false" outlineLevel="0" collapsed="false">
      <c r="A26" s="10" t="n">
        <v>17</v>
      </c>
      <c r="B26" s="11" t="n">
        <v>43200</v>
      </c>
      <c r="C26" s="11" t="s">
        <v>15</v>
      </c>
      <c r="D26" s="9" t="n">
        <v>1</v>
      </c>
      <c r="E26" s="9" t="n">
        <v>214</v>
      </c>
      <c r="F26" s="9" t="n">
        <v>1087</v>
      </c>
      <c r="G26" s="9" t="n">
        <v>282</v>
      </c>
      <c r="H26" s="7" t="n">
        <f aca="false">G26*0.1</f>
        <v>28.2</v>
      </c>
      <c r="I26" s="12" t="n">
        <f aca="false">18920/(70*89)</f>
        <v>3.03691813804173</v>
      </c>
      <c r="J26" s="12" t="n">
        <v>7.37</v>
      </c>
      <c r="K26" s="9" t="n">
        <v>9.5</v>
      </c>
      <c r="L26" s="12" t="n">
        <v>7.37</v>
      </c>
      <c r="M26" s="9" t="n">
        <v>9.5</v>
      </c>
      <c r="N26" s="9" t="n">
        <v>0</v>
      </c>
      <c r="O26" s="9" t="s">
        <v>16</v>
      </c>
    </row>
    <row r="27" customFormat="false" ht="14.5" hidden="false" customHeight="false" outlineLevel="0" collapsed="false">
      <c r="A27" s="5" t="n">
        <v>18</v>
      </c>
      <c r="B27" s="6" t="n">
        <v>43214</v>
      </c>
      <c r="C27" s="11" t="s">
        <v>15</v>
      </c>
      <c r="D27" s="7" t="n">
        <v>1</v>
      </c>
      <c r="E27" s="7" t="n">
        <v>164</v>
      </c>
      <c r="F27" s="7" t="n">
        <v>657</v>
      </c>
      <c r="G27" s="7" t="n">
        <v>300</v>
      </c>
      <c r="H27" s="7" t="n">
        <f aca="false">G27*0.1</f>
        <v>30</v>
      </c>
      <c r="I27" s="8" t="n">
        <f aca="false">10442/(70*55)</f>
        <v>2.71220779220779</v>
      </c>
      <c r="J27" s="8" t="n">
        <v>15.21</v>
      </c>
      <c r="K27" s="7" t="n">
        <v>2.82</v>
      </c>
      <c r="L27" s="8" t="n">
        <v>15.21</v>
      </c>
      <c r="M27" s="7" t="n">
        <v>2.82</v>
      </c>
      <c r="N27" s="7" t="n">
        <v>0</v>
      </c>
      <c r="O27" s="9" t="s">
        <v>16</v>
      </c>
    </row>
    <row r="28" customFormat="false" ht="14.5" hidden="false" customHeight="false" outlineLevel="0" collapsed="false">
      <c r="A28" s="5"/>
      <c r="B28" s="6" t="n">
        <v>43215</v>
      </c>
      <c r="C28" s="11" t="s">
        <v>15</v>
      </c>
      <c r="D28" s="7" t="n">
        <v>2</v>
      </c>
      <c r="E28" s="7" t="n">
        <v>164</v>
      </c>
      <c r="F28" s="7" t="n">
        <v>657</v>
      </c>
      <c r="G28" s="7" t="n">
        <v>300</v>
      </c>
      <c r="H28" s="7" t="n">
        <f aca="false">G28*0.1</f>
        <v>30</v>
      </c>
      <c r="I28" s="8" t="n">
        <f aca="false">10442/(70*55)</f>
        <v>2.71220779220779</v>
      </c>
      <c r="J28" s="8" t="n">
        <v>12.15</v>
      </c>
      <c r="K28" s="7" t="n">
        <v>2.25</v>
      </c>
      <c r="L28" s="8" t="n">
        <f aca="false">L27+J28</f>
        <v>27.36</v>
      </c>
      <c r="M28" s="8" t="n">
        <f aca="false">M27+K28</f>
        <v>5.07</v>
      </c>
      <c r="N28" s="7" t="n">
        <v>1</v>
      </c>
      <c r="O28" s="9" t="s">
        <v>16</v>
      </c>
    </row>
    <row r="29" customFormat="false" ht="14.5" hidden="false" customHeight="false" outlineLevel="0" collapsed="false">
      <c r="A29" s="10" t="n">
        <v>19</v>
      </c>
      <c r="B29" s="11" t="n">
        <v>43214</v>
      </c>
      <c r="C29" s="11" t="s">
        <v>15</v>
      </c>
      <c r="D29" s="9" t="n">
        <v>1</v>
      </c>
      <c r="E29" s="9" t="n">
        <v>213</v>
      </c>
      <c r="F29" s="9" t="n">
        <v>638</v>
      </c>
      <c r="G29" s="9" t="n">
        <v>310</v>
      </c>
      <c r="H29" s="7" t="n">
        <f aca="false">G29*0.1</f>
        <v>31</v>
      </c>
      <c r="I29" s="9" t="n">
        <v>2.3</v>
      </c>
      <c r="J29" s="12" t="n">
        <v>6.45</v>
      </c>
      <c r="K29" s="9" t="n">
        <v>3.1</v>
      </c>
      <c r="L29" s="12" t="n">
        <v>6.45</v>
      </c>
      <c r="M29" s="9" t="n">
        <v>3.1</v>
      </c>
      <c r="N29" s="9" t="n">
        <v>0</v>
      </c>
      <c r="O29" s="9" t="s">
        <v>16</v>
      </c>
    </row>
    <row r="30" customFormat="false" ht="14.5" hidden="false" customHeight="false" outlineLevel="0" collapsed="false">
      <c r="A30" s="10"/>
      <c r="B30" s="11" t="n">
        <v>43215</v>
      </c>
      <c r="C30" s="11" t="s">
        <v>15</v>
      </c>
      <c r="D30" s="9" t="n">
        <v>2</v>
      </c>
      <c r="E30" s="9" t="n">
        <v>176</v>
      </c>
      <c r="F30" s="9" t="n">
        <v>791</v>
      </c>
      <c r="G30" s="9" t="n">
        <v>197</v>
      </c>
      <c r="H30" s="7" t="n">
        <f aca="false">G30*0.1</f>
        <v>19.7</v>
      </c>
      <c r="I30" s="9" t="n">
        <v>2.5</v>
      </c>
      <c r="J30" s="12" t="n">
        <v>6.06</v>
      </c>
      <c r="K30" s="9" t="n">
        <v>2.91</v>
      </c>
      <c r="L30" s="12" t="n">
        <f aca="false">L29+J30</f>
        <v>12.51</v>
      </c>
      <c r="M30" s="12" t="n">
        <f aca="false">M29+K30</f>
        <v>6.01</v>
      </c>
      <c r="N30" s="9" t="n">
        <v>1</v>
      </c>
      <c r="O30" s="9" t="s">
        <v>16</v>
      </c>
    </row>
    <row r="31" customFormat="false" ht="14.5" hidden="false" customHeight="false" outlineLevel="0" collapsed="false">
      <c r="A31" s="5" t="n">
        <v>20</v>
      </c>
      <c r="B31" s="6" t="n">
        <v>43270</v>
      </c>
      <c r="C31" s="11" t="s">
        <v>15</v>
      </c>
      <c r="D31" s="7" t="n">
        <v>1</v>
      </c>
      <c r="E31" s="7" t="n">
        <v>210</v>
      </c>
      <c r="F31" s="7" t="n">
        <v>924</v>
      </c>
      <c r="G31" s="7" t="n">
        <v>264</v>
      </c>
      <c r="H31" s="7" t="n">
        <f aca="false">G31*0.1</f>
        <v>26.4</v>
      </c>
      <c r="I31" s="8" t="n">
        <f aca="false">16317/(70*110)</f>
        <v>2.11909090909091</v>
      </c>
      <c r="J31" s="8" t="n">
        <v>1.29</v>
      </c>
      <c r="K31" s="7" t="n">
        <v>4.69</v>
      </c>
      <c r="L31" s="8" t="n">
        <v>1.29</v>
      </c>
      <c r="M31" s="7" t="n">
        <v>4.69</v>
      </c>
      <c r="N31" s="7" t="n">
        <v>0</v>
      </c>
      <c r="O31" s="9" t="s">
        <v>16</v>
      </c>
    </row>
    <row r="32" customFormat="false" ht="14.5" hidden="false" customHeight="false" outlineLevel="0" collapsed="false">
      <c r="A32" s="10" t="n">
        <v>21</v>
      </c>
      <c r="B32" s="11" t="n">
        <v>43283</v>
      </c>
      <c r="C32" s="11" t="s">
        <v>15</v>
      </c>
      <c r="D32" s="9" t="n">
        <v>1</v>
      </c>
      <c r="E32" s="9" t="n">
        <v>196</v>
      </c>
      <c r="F32" s="9" t="n">
        <v>765</v>
      </c>
      <c r="G32" s="9" t="n">
        <v>363</v>
      </c>
      <c r="H32" s="7" t="n">
        <f aca="false">G32*0.1</f>
        <v>36.3</v>
      </c>
      <c r="I32" s="12" t="n">
        <v>2.6</v>
      </c>
      <c r="J32" s="12" t="n">
        <v>11.55</v>
      </c>
      <c r="K32" s="9" t="n">
        <v>12.77</v>
      </c>
      <c r="L32" s="12" t="n">
        <v>11.55</v>
      </c>
      <c r="M32" s="9" t="n">
        <v>12.77</v>
      </c>
      <c r="N32" s="9" t="n">
        <v>0</v>
      </c>
      <c r="O32" s="9" t="s">
        <v>16</v>
      </c>
    </row>
    <row r="33" customFormat="false" ht="14.5" hidden="false" customHeight="false" outlineLevel="0" collapsed="false">
      <c r="A33" s="5" t="n">
        <v>22</v>
      </c>
      <c r="B33" s="6" t="n">
        <v>43284</v>
      </c>
      <c r="C33" s="11" t="s">
        <v>15</v>
      </c>
      <c r="D33" s="7" t="n">
        <v>1</v>
      </c>
      <c r="E33" s="7" t="n">
        <v>198</v>
      </c>
      <c r="F33" s="7" t="n">
        <v>534</v>
      </c>
      <c r="G33" s="7" t="n">
        <v>211</v>
      </c>
      <c r="H33" s="7" t="n">
        <f aca="false">G33*0.1</f>
        <v>21.1</v>
      </c>
      <c r="I33" s="8" t="n">
        <v>1.5</v>
      </c>
      <c r="J33" s="8" t="n">
        <v>1.26</v>
      </c>
      <c r="K33" s="7" t="n">
        <v>2.2</v>
      </c>
      <c r="L33" s="8" t="n">
        <v>1.26</v>
      </c>
      <c r="M33" s="7" t="n">
        <v>2.2</v>
      </c>
      <c r="N33" s="7" t="n">
        <v>0</v>
      </c>
      <c r="O33" s="9" t="s">
        <v>16</v>
      </c>
    </row>
    <row r="34" customFormat="false" ht="14.5" hidden="false" customHeight="false" outlineLevel="0" collapsed="false">
      <c r="A34" s="5"/>
      <c r="B34" s="6" t="n">
        <v>43285</v>
      </c>
      <c r="C34" s="11" t="s">
        <v>15</v>
      </c>
      <c r="D34" s="7" t="n">
        <v>2</v>
      </c>
      <c r="E34" s="7" t="n">
        <v>117</v>
      </c>
      <c r="F34" s="7" t="n">
        <v>401</v>
      </c>
      <c r="G34" s="7" t="n">
        <v>120</v>
      </c>
      <c r="H34" s="7" t="n">
        <f aca="false">G34*0.1</f>
        <v>12</v>
      </c>
      <c r="I34" s="8" t="n">
        <v>0.9</v>
      </c>
      <c r="J34" s="8" t="n">
        <v>0.46</v>
      </c>
      <c r="K34" s="7" t="n">
        <v>1.05</v>
      </c>
      <c r="L34" s="8" t="n">
        <f aca="false">L33+J34</f>
        <v>1.72</v>
      </c>
      <c r="M34" s="8" t="n">
        <f aca="false">M33+K34</f>
        <v>3.25</v>
      </c>
      <c r="N34" s="7" t="n">
        <v>1</v>
      </c>
      <c r="O34" s="9" t="s">
        <v>16</v>
      </c>
    </row>
    <row r="35" customFormat="false" ht="14.5" hidden="false" customHeight="false" outlineLevel="0" collapsed="false">
      <c r="A35" s="10" t="n">
        <v>24</v>
      </c>
      <c r="B35" s="11" t="n">
        <v>43291</v>
      </c>
      <c r="C35" s="11" t="s">
        <v>15</v>
      </c>
      <c r="D35" s="9" t="n">
        <v>1</v>
      </c>
      <c r="E35" s="9" t="n">
        <v>130</v>
      </c>
      <c r="F35" s="9" t="n">
        <v>400</v>
      </c>
      <c r="G35" s="9" t="n">
        <v>183</v>
      </c>
      <c r="H35" s="7" t="n">
        <f aca="false">G35*0.1</f>
        <v>18.3</v>
      </c>
      <c r="I35" s="12" t="n">
        <v>1.2</v>
      </c>
      <c r="J35" s="12" t="n">
        <v>0.84</v>
      </c>
      <c r="K35" s="9" t="n">
        <v>3.64</v>
      </c>
      <c r="L35" s="12" t="n">
        <v>0.84</v>
      </c>
      <c r="M35" s="9" t="n">
        <v>3.64</v>
      </c>
      <c r="N35" s="9" t="n">
        <v>0</v>
      </c>
      <c r="O35" s="9" t="s">
        <v>16</v>
      </c>
    </row>
    <row r="36" customFormat="false" ht="14.5" hidden="false" customHeight="false" outlineLevel="0" collapsed="false">
      <c r="A36" s="5" t="n">
        <v>25</v>
      </c>
      <c r="B36" s="6" t="n">
        <v>43292</v>
      </c>
      <c r="C36" s="11" t="s">
        <v>15</v>
      </c>
      <c r="D36" s="7" t="n">
        <v>1</v>
      </c>
      <c r="E36" s="7" t="n">
        <v>171</v>
      </c>
      <c r="F36" s="7" t="n">
        <v>342</v>
      </c>
      <c r="G36" s="7" t="n">
        <v>203</v>
      </c>
      <c r="H36" s="7" t="n">
        <f aca="false">G36*0.1</f>
        <v>20.3</v>
      </c>
      <c r="I36" s="7" t="n">
        <v>1.3</v>
      </c>
      <c r="J36" s="8" t="n">
        <v>0.37</v>
      </c>
      <c r="K36" s="7" t="n">
        <v>2.24</v>
      </c>
      <c r="L36" s="8" t="n">
        <v>0.37</v>
      </c>
      <c r="M36" s="7" t="n">
        <v>2.24</v>
      </c>
      <c r="N36" s="7" t="n">
        <v>0</v>
      </c>
      <c r="O36" s="9" t="s">
        <v>16</v>
      </c>
    </row>
    <row r="37" customFormat="false" ht="14.5" hidden="false" customHeight="false" outlineLevel="0" collapsed="false">
      <c r="A37" s="10" t="n">
        <v>26</v>
      </c>
      <c r="B37" s="11" t="n">
        <v>43297</v>
      </c>
      <c r="C37" s="11" t="s">
        <v>15</v>
      </c>
      <c r="D37" s="9" t="n">
        <v>1</v>
      </c>
      <c r="E37" s="9" t="n">
        <v>190</v>
      </c>
      <c r="F37" s="9" t="n">
        <v>584</v>
      </c>
      <c r="G37" s="9" t="n">
        <v>216</v>
      </c>
      <c r="H37" s="7" t="n">
        <f aca="false">G37*0.1</f>
        <v>21.6</v>
      </c>
      <c r="I37" s="12" t="n">
        <v>2.1</v>
      </c>
      <c r="J37" s="12" t="n">
        <v>0.86</v>
      </c>
      <c r="K37" s="9" t="n">
        <v>0.16</v>
      </c>
      <c r="L37" s="12" t="n">
        <v>0.86</v>
      </c>
      <c r="M37" s="9" t="n">
        <v>0.16</v>
      </c>
      <c r="N37" s="9" t="n">
        <v>0</v>
      </c>
      <c r="O37" s="9" t="s">
        <v>16</v>
      </c>
    </row>
    <row r="38" customFormat="false" ht="14.5" hidden="false" customHeight="false" outlineLevel="0" collapsed="false">
      <c r="A38" s="10"/>
      <c r="B38" s="11" t="n">
        <v>43298</v>
      </c>
      <c r="C38" s="11" t="s">
        <v>15</v>
      </c>
      <c r="D38" s="9" t="n">
        <v>2</v>
      </c>
      <c r="E38" s="9" t="n">
        <v>188</v>
      </c>
      <c r="F38" s="9" t="n">
        <v>700</v>
      </c>
      <c r="G38" s="9" t="n">
        <v>208</v>
      </c>
      <c r="H38" s="7" t="n">
        <f aca="false">G38*0.1</f>
        <v>20.8</v>
      </c>
      <c r="I38" s="12" t="n">
        <v>2.3</v>
      </c>
      <c r="J38" s="12" t="n">
        <v>1.4</v>
      </c>
      <c r="K38" s="9" t="n">
        <v>0.37</v>
      </c>
      <c r="L38" s="12" t="n">
        <f aca="false">L37+J38</f>
        <v>2.26</v>
      </c>
      <c r="M38" s="12" t="n">
        <f aca="false">M37+K38</f>
        <v>0.53</v>
      </c>
      <c r="N38" s="9" t="n">
        <v>0</v>
      </c>
      <c r="O38" s="9" t="s">
        <v>16</v>
      </c>
    </row>
    <row r="39" customFormat="false" ht="14.5" hidden="false" customHeight="false" outlineLevel="0" collapsed="false">
      <c r="A39" s="10"/>
      <c r="B39" s="11" t="n">
        <v>43299</v>
      </c>
      <c r="C39" s="11" t="s">
        <v>15</v>
      </c>
      <c r="D39" s="9" t="n">
        <v>3</v>
      </c>
      <c r="E39" s="9" t="n">
        <v>166</v>
      </c>
      <c r="F39" s="9" t="n">
        <v>526</v>
      </c>
      <c r="G39" s="9" t="n">
        <v>243</v>
      </c>
      <c r="H39" s="7" t="n">
        <f aca="false">G39*0.1</f>
        <v>24.3</v>
      </c>
      <c r="I39" s="12" t="n">
        <v>1.8</v>
      </c>
      <c r="J39" s="12" t="n">
        <v>0.96</v>
      </c>
      <c r="K39" s="9" t="n">
        <v>0.05</v>
      </c>
      <c r="L39" s="12" t="n">
        <f aca="false">L38+J39</f>
        <v>3.22</v>
      </c>
      <c r="M39" s="12" t="n">
        <f aca="false">M38+K39</f>
        <v>0.58</v>
      </c>
      <c r="N39" s="9" t="n">
        <v>0</v>
      </c>
      <c r="O39" s="9" t="s">
        <v>16</v>
      </c>
    </row>
    <row r="40" customFormat="false" ht="14.5" hidden="false" customHeight="false" outlineLevel="0" collapsed="false">
      <c r="A40" s="5" t="n">
        <v>27</v>
      </c>
      <c r="B40" s="6" t="n">
        <v>43298</v>
      </c>
      <c r="C40" s="11" t="s">
        <v>15</v>
      </c>
      <c r="D40" s="7" t="n">
        <v>1</v>
      </c>
      <c r="E40" s="7" t="n">
        <v>179</v>
      </c>
      <c r="F40" s="7" t="n">
        <v>830</v>
      </c>
      <c r="G40" s="7" t="n">
        <v>337</v>
      </c>
      <c r="H40" s="7" t="n">
        <f aca="false">G40*0.1</f>
        <v>33.7</v>
      </c>
      <c r="I40" s="8" t="n">
        <f aca="false">13424/(99*70)</f>
        <v>1.93708513708514</v>
      </c>
      <c r="J40" s="8" t="n">
        <v>6.97</v>
      </c>
      <c r="K40" s="7" t="n">
        <v>0.64</v>
      </c>
      <c r="L40" s="8" t="n">
        <v>6.97</v>
      </c>
      <c r="M40" s="7" t="n">
        <v>0.64</v>
      </c>
      <c r="N40" s="7" t="n">
        <v>0</v>
      </c>
      <c r="O40" s="9" t="s">
        <v>16</v>
      </c>
    </row>
    <row r="41" customFormat="false" ht="14.5" hidden="false" customHeight="false" outlineLevel="0" collapsed="false">
      <c r="A41" s="5"/>
      <c r="B41" s="6" t="n">
        <v>43299</v>
      </c>
      <c r="C41" s="11" t="s">
        <v>15</v>
      </c>
      <c r="D41" s="7" t="n">
        <v>2</v>
      </c>
      <c r="E41" s="7" t="n">
        <v>120</v>
      </c>
      <c r="F41" s="7" t="n">
        <v>640</v>
      </c>
      <c r="G41" s="7" t="n">
        <v>270</v>
      </c>
      <c r="H41" s="7" t="n">
        <f aca="false">G41*0.1</f>
        <v>27</v>
      </c>
      <c r="I41" s="8" t="n">
        <f aca="false">10500/(99*70)</f>
        <v>1.51515151515152</v>
      </c>
      <c r="J41" s="8" t="n">
        <v>2.93</v>
      </c>
      <c r="K41" s="7" t="n">
        <v>0.81</v>
      </c>
      <c r="L41" s="8" t="n">
        <f aca="false">L40+J41</f>
        <v>9.9</v>
      </c>
      <c r="M41" s="8" t="n">
        <f aca="false">M40+K41</f>
        <v>1.45</v>
      </c>
      <c r="N41" s="7" t="n">
        <v>0</v>
      </c>
      <c r="O41" s="9" t="s">
        <v>16</v>
      </c>
    </row>
    <row r="42" customFormat="false" ht="14.5" hidden="false" customHeight="false" outlineLevel="0" collapsed="false">
      <c r="A42" s="10" t="n">
        <v>28</v>
      </c>
      <c r="B42" s="11" t="n">
        <v>43327</v>
      </c>
      <c r="C42" s="11" t="s">
        <v>15</v>
      </c>
      <c r="D42" s="9" t="n">
        <v>1</v>
      </c>
      <c r="E42" s="9" t="n">
        <v>220</v>
      </c>
      <c r="F42" s="9" t="n">
        <v>575</v>
      </c>
      <c r="G42" s="9" t="n">
        <v>180</v>
      </c>
      <c r="H42" s="7" t="n">
        <f aca="false">G42*0.1</f>
        <v>18</v>
      </c>
      <c r="I42" s="12" t="n">
        <f aca="false">8500/(70*80)</f>
        <v>1.51785714285714</v>
      </c>
      <c r="J42" s="12" t="n">
        <v>0.24</v>
      </c>
      <c r="K42" s="9" t="n">
        <v>0.92</v>
      </c>
      <c r="L42" s="12" t="n">
        <v>0.24</v>
      </c>
      <c r="M42" s="9" t="n">
        <v>0.92</v>
      </c>
      <c r="N42" s="9" t="n">
        <v>0</v>
      </c>
      <c r="O42" s="9" t="s">
        <v>16</v>
      </c>
    </row>
    <row r="43" customFormat="false" ht="14.5" hidden="false" customHeight="false" outlineLevel="0" collapsed="false">
      <c r="A43" s="10"/>
      <c r="B43" s="11" t="n">
        <v>43328</v>
      </c>
      <c r="C43" s="11" t="s">
        <v>15</v>
      </c>
      <c r="D43" s="9" t="n">
        <v>2</v>
      </c>
      <c r="E43" s="9" t="n">
        <v>139</v>
      </c>
      <c r="F43" s="9" t="n">
        <v>391</v>
      </c>
      <c r="G43" s="9" t="n">
        <v>225</v>
      </c>
      <c r="H43" s="7" t="n">
        <f aca="false">G43*0.1</f>
        <v>22.5</v>
      </c>
      <c r="I43" s="12" t="n">
        <f aca="false">6455/(70*80)</f>
        <v>1.15267857142857</v>
      </c>
      <c r="J43" s="12" t="n">
        <v>0.26</v>
      </c>
      <c r="K43" s="9" t="n">
        <v>0.81</v>
      </c>
      <c r="L43" s="12" t="n">
        <f aca="false">L42+J43</f>
        <v>0.5</v>
      </c>
      <c r="M43" s="12" t="n">
        <f aca="false">M42+K43</f>
        <v>1.73</v>
      </c>
      <c r="N43" s="9" t="n">
        <v>0</v>
      </c>
      <c r="O43" s="9" t="s">
        <v>16</v>
      </c>
    </row>
    <row r="44" customFormat="false" ht="14.5" hidden="false" customHeight="false" outlineLevel="0" collapsed="false">
      <c r="A44" s="10"/>
      <c r="B44" s="11" t="n">
        <v>43329</v>
      </c>
      <c r="C44" s="11" t="s">
        <v>15</v>
      </c>
      <c r="D44" s="9" t="n">
        <v>2</v>
      </c>
      <c r="E44" s="9" t="n">
        <v>139</v>
      </c>
      <c r="F44" s="9" t="n">
        <v>391</v>
      </c>
      <c r="G44" s="9" t="n">
        <v>230</v>
      </c>
      <c r="H44" s="7" t="n">
        <f aca="false">G44*0.1</f>
        <v>23</v>
      </c>
      <c r="I44" s="12" t="n">
        <f aca="false">6455/(70*80)</f>
        <v>1.15267857142857</v>
      </c>
      <c r="J44" s="12" t="n">
        <v>0.34</v>
      </c>
      <c r="K44" s="9" t="n">
        <v>1.3</v>
      </c>
      <c r="L44" s="12" t="n">
        <f aca="false">L43+J44</f>
        <v>0.84</v>
      </c>
      <c r="M44" s="12" t="n">
        <f aca="false">M43+K44</f>
        <v>3.03</v>
      </c>
      <c r="N44" s="9" t="n">
        <v>0</v>
      </c>
      <c r="O44" s="9" t="s">
        <v>16</v>
      </c>
    </row>
    <row r="45" customFormat="false" ht="14.5" hidden="false" customHeight="false" outlineLevel="0" collapsed="false">
      <c r="A45" s="5" t="n">
        <v>29</v>
      </c>
      <c r="B45" s="6" t="n">
        <v>43334</v>
      </c>
      <c r="C45" s="11" t="s">
        <v>15</v>
      </c>
      <c r="D45" s="7" t="n">
        <v>1</v>
      </c>
      <c r="E45" s="7" t="n">
        <v>163</v>
      </c>
      <c r="F45" s="7" t="n">
        <v>523</v>
      </c>
      <c r="G45" s="7" t="n">
        <v>269</v>
      </c>
      <c r="H45" s="7" t="n">
        <f aca="false">G45*0.1</f>
        <v>26.9</v>
      </c>
      <c r="I45" s="8" t="n">
        <f aca="false">8136/(70*95)</f>
        <v>1.22345864661654</v>
      </c>
      <c r="J45" s="7" t="n">
        <v>2.8</v>
      </c>
      <c r="K45" s="7" t="n">
        <v>0.46</v>
      </c>
      <c r="L45" s="7" t="n">
        <v>2.8</v>
      </c>
      <c r="M45" s="7" t="n">
        <v>0.46</v>
      </c>
      <c r="N45" s="7" t="n">
        <v>0</v>
      </c>
      <c r="O45" s="9" t="s">
        <v>16</v>
      </c>
    </row>
    <row r="46" customFormat="false" ht="14.5" hidden="false" customHeight="false" outlineLevel="0" collapsed="false">
      <c r="A46" s="5"/>
      <c r="B46" s="6" t="n">
        <v>43335</v>
      </c>
      <c r="C46" s="11" t="s">
        <v>15</v>
      </c>
      <c r="D46" s="7" t="n">
        <v>1</v>
      </c>
      <c r="E46" s="7" t="n">
        <v>181</v>
      </c>
      <c r="F46" s="7" t="n">
        <v>747</v>
      </c>
      <c r="G46" s="7" t="n">
        <v>285</v>
      </c>
      <c r="H46" s="7" t="n">
        <f aca="false">G46*0.1</f>
        <v>28.5</v>
      </c>
      <c r="I46" s="8" t="n">
        <f aca="false">12231/(70*95)</f>
        <v>1.83924812030075</v>
      </c>
      <c r="J46" s="7" t="n">
        <v>2.5</v>
      </c>
      <c r="K46" s="7" t="n">
        <v>0.41</v>
      </c>
      <c r="L46" s="7" t="n">
        <f aca="false">L45+J46</f>
        <v>5.3</v>
      </c>
      <c r="M46" s="7" t="n">
        <f aca="false">M45+K46</f>
        <v>0.87</v>
      </c>
      <c r="N46" s="7" t="n">
        <v>0</v>
      </c>
      <c r="O46" s="9" t="s">
        <v>16</v>
      </c>
    </row>
    <row r="47" customFormat="false" ht="14.5" hidden="false" customHeight="false" outlineLevel="0" collapsed="false">
      <c r="A47" s="10" t="n">
        <v>30</v>
      </c>
      <c r="B47" s="11" t="n">
        <v>43391</v>
      </c>
      <c r="C47" s="11" t="s">
        <v>15</v>
      </c>
      <c r="D47" s="9" t="n">
        <v>1</v>
      </c>
      <c r="E47" s="9" t="n">
        <v>133</v>
      </c>
      <c r="F47" s="9" t="n">
        <v>242</v>
      </c>
      <c r="G47" s="9" t="n">
        <v>242</v>
      </c>
      <c r="H47" s="7" t="n">
        <f aca="false">G47*0.1</f>
        <v>24.2</v>
      </c>
      <c r="I47" s="12" t="n">
        <v>1</v>
      </c>
      <c r="J47" s="12" t="n">
        <v>0.26</v>
      </c>
      <c r="K47" s="9" t="n">
        <v>1.57</v>
      </c>
      <c r="L47" s="12" t="n">
        <v>0.26</v>
      </c>
      <c r="M47" s="9" t="n">
        <v>1.57</v>
      </c>
      <c r="N47" s="9" t="n">
        <v>0</v>
      </c>
      <c r="O47" s="9" t="s">
        <v>16</v>
      </c>
    </row>
    <row r="48" customFormat="false" ht="14.5" hidden="false" customHeight="false" outlineLevel="0" collapsed="false">
      <c r="A48" s="10"/>
      <c r="B48" s="11" t="n">
        <v>43392</v>
      </c>
      <c r="C48" s="11" t="s">
        <v>15</v>
      </c>
      <c r="D48" s="9" t="n">
        <v>2</v>
      </c>
      <c r="E48" s="9" t="n">
        <v>105</v>
      </c>
      <c r="F48" s="9" t="n">
        <v>33</v>
      </c>
      <c r="G48" s="9" t="n">
        <v>152</v>
      </c>
      <c r="H48" s="7" t="n">
        <f aca="false">G48*0.1</f>
        <v>15.2</v>
      </c>
      <c r="I48" s="12" t="n">
        <v>1.3</v>
      </c>
      <c r="J48" s="12" t="n">
        <v>0.61</v>
      </c>
      <c r="K48" s="9" t="n">
        <v>4.09</v>
      </c>
      <c r="L48" s="12" t="n">
        <f aca="false">L47+J48</f>
        <v>0.87</v>
      </c>
      <c r="M48" s="12" t="n">
        <f aca="false">M47+K48</f>
        <v>5.66</v>
      </c>
      <c r="N48" s="9" t="n">
        <v>0</v>
      </c>
      <c r="O48" s="9" t="s">
        <v>16</v>
      </c>
    </row>
    <row r="49" customFormat="false" ht="14.5" hidden="false" customHeight="false" outlineLevel="0" collapsed="false">
      <c r="A49" s="5" t="n">
        <v>31</v>
      </c>
      <c r="B49" s="6" t="n">
        <v>43417</v>
      </c>
      <c r="C49" s="11" t="s">
        <v>15</v>
      </c>
      <c r="D49" s="7" t="n">
        <v>1</v>
      </c>
      <c r="E49" s="7" t="n">
        <v>176</v>
      </c>
      <c r="F49" s="7" t="n">
        <v>747</v>
      </c>
      <c r="G49" s="7" t="n">
        <v>300</v>
      </c>
      <c r="H49" s="7" t="n">
        <f aca="false">G49*0.1</f>
        <v>30</v>
      </c>
      <c r="I49" s="8" t="n">
        <v>2.6</v>
      </c>
      <c r="J49" s="7" t="n">
        <v>6.23</v>
      </c>
      <c r="K49" s="7" t="n">
        <v>0.9</v>
      </c>
      <c r="L49" s="7" t="n">
        <v>6.23</v>
      </c>
      <c r="M49" s="7" t="n">
        <v>0.9</v>
      </c>
      <c r="N49" s="7" t="n">
        <v>0</v>
      </c>
      <c r="O49" s="9" t="s">
        <v>16</v>
      </c>
    </row>
    <row r="50" customFormat="false" ht="14.5" hidden="false" customHeight="false" outlineLevel="0" collapsed="false">
      <c r="A50" s="5"/>
      <c r="B50" s="6" t="n">
        <v>43418</v>
      </c>
      <c r="C50" s="11" t="s">
        <v>15</v>
      </c>
      <c r="D50" s="7" t="n">
        <v>2</v>
      </c>
      <c r="E50" s="7" t="n">
        <v>148</v>
      </c>
      <c r="F50" s="7" t="n">
        <v>597</v>
      </c>
      <c r="G50" s="7" t="n">
        <v>200</v>
      </c>
      <c r="H50" s="7" t="n">
        <f aca="false">G50*0.1</f>
        <v>20</v>
      </c>
      <c r="I50" s="7" t="n">
        <v>2.2</v>
      </c>
      <c r="J50" s="7" t="n">
        <v>5.28</v>
      </c>
      <c r="K50" s="7" t="n">
        <v>1.1</v>
      </c>
      <c r="L50" s="7" t="n">
        <f aca="false">L49+J50</f>
        <v>11.51</v>
      </c>
      <c r="M50" s="7" t="n">
        <f aca="false">M49+K50</f>
        <v>2</v>
      </c>
      <c r="N50" s="7" t="n">
        <v>0</v>
      </c>
      <c r="O50" s="9" t="s">
        <v>16</v>
      </c>
    </row>
    <row r="51" customFormat="false" ht="14.5" hidden="false" customHeight="false" outlineLevel="0" collapsed="false">
      <c r="A51" s="10" t="n">
        <v>32</v>
      </c>
      <c r="B51" s="11" t="n">
        <v>43452</v>
      </c>
      <c r="C51" s="11" t="s">
        <v>17</v>
      </c>
      <c r="D51" s="9" t="n">
        <v>1</v>
      </c>
      <c r="E51" s="9" t="n">
        <v>174</v>
      </c>
      <c r="F51" s="9" t="n">
        <v>469</v>
      </c>
      <c r="G51" s="9" t="n">
        <v>345</v>
      </c>
      <c r="H51" s="7" t="n">
        <f aca="false">G51*0.1</f>
        <v>34.5</v>
      </c>
      <c r="I51" s="12" t="n">
        <v>1.9</v>
      </c>
      <c r="J51" s="9" t="s">
        <v>18</v>
      </c>
      <c r="K51" s="9" t="n">
        <v>3.84</v>
      </c>
      <c r="L51" s="9" t="s">
        <v>18</v>
      </c>
      <c r="M51" s="9" t="n">
        <v>3.84</v>
      </c>
      <c r="N51" s="9" t="n">
        <v>0</v>
      </c>
      <c r="O51" s="9" t="s">
        <v>16</v>
      </c>
    </row>
    <row r="52" customFormat="false" ht="14.5" hidden="false" customHeight="false" outlineLevel="0" collapsed="false">
      <c r="A52" s="5" t="n">
        <v>33</v>
      </c>
      <c r="B52" s="6" t="n">
        <v>43544</v>
      </c>
      <c r="C52" s="6" t="s">
        <v>15</v>
      </c>
      <c r="D52" s="7" t="n">
        <v>1</v>
      </c>
      <c r="E52" s="7" t="n">
        <v>166</v>
      </c>
      <c r="F52" s="7" t="n">
        <v>443</v>
      </c>
      <c r="G52" s="7" t="n">
        <v>200</v>
      </c>
      <c r="H52" s="7" t="n">
        <f aca="false">G52*0.1</f>
        <v>20</v>
      </c>
      <c r="I52" s="8" t="n">
        <v>1.8</v>
      </c>
      <c r="J52" s="7" t="n">
        <v>0.96</v>
      </c>
      <c r="K52" s="7" t="n">
        <v>12.65</v>
      </c>
      <c r="L52" s="7" t="n">
        <v>0.96</v>
      </c>
      <c r="M52" s="7" t="n">
        <v>12.65</v>
      </c>
      <c r="N52" s="7" t="n">
        <v>0</v>
      </c>
      <c r="O52" s="9" t="s">
        <v>16</v>
      </c>
    </row>
    <row r="53" customFormat="false" ht="14.5" hidden="false" customHeight="false" outlineLevel="0" collapsed="false">
      <c r="A53" s="10" t="n">
        <v>34</v>
      </c>
      <c r="B53" s="11" t="n">
        <v>43613</v>
      </c>
      <c r="C53" s="6" t="s">
        <v>15</v>
      </c>
      <c r="D53" s="9" t="n">
        <v>1</v>
      </c>
      <c r="E53" s="9" t="n">
        <v>273</v>
      </c>
      <c r="F53" s="9" t="n">
        <v>785</v>
      </c>
      <c r="G53" s="9" t="n">
        <v>295</v>
      </c>
      <c r="H53" s="7" t="n">
        <f aca="false">G53*0.1</f>
        <v>29.5</v>
      </c>
      <c r="I53" s="12" t="n">
        <v>2.6</v>
      </c>
      <c r="J53" s="12" t="n">
        <v>1.87</v>
      </c>
      <c r="K53" s="9" t="n">
        <v>0.91</v>
      </c>
      <c r="L53" s="12" t="n">
        <f aca="false">J53</f>
        <v>1.87</v>
      </c>
      <c r="M53" s="12" t="n">
        <f aca="false">K53</f>
        <v>0.91</v>
      </c>
      <c r="N53" s="9" t="n">
        <v>0</v>
      </c>
      <c r="O53" s="9" t="s">
        <v>16</v>
      </c>
    </row>
    <row r="54" customFormat="false" ht="14.5" hidden="false" customHeight="false" outlineLevel="0" collapsed="false">
      <c r="A54" s="10"/>
      <c r="B54" s="11" t="n">
        <v>43614</v>
      </c>
      <c r="C54" s="6" t="s">
        <v>15</v>
      </c>
      <c r="D54" s="9" t="n">
        <v>2</v>
      </c>
      <c r="E54" s="9" t="n">
        <v>234</v>
      </c>
      <c r="F54" s="9" t="n">
        <v>618</v>
      </c>
      <c r="G54" s="9" t="n">
        <v>250</v>
      </c>
      <c r="H54" s="7" t="n">
        <f aca="false">G54*0.1</f>
        <v>25</v>
      </c>
      <c r="I54" s="12" t="n">
        <v>2.1</v>
      </c>
      <c r="J54" s="12" t="n">
        <v>2.88</v>
      </c>
      <c r="K54" s="9" t="n">
        <v>0.73</v>
      </c>
      <c r="L54" s="12" t="n">
        <f aca="false">L53+J54</f>
        <v>4.75</v>
      </c>
      <c r="M54" s="12" t="n">
        <f aca="false">M53+K54</f>
        <v>1.64</v>
      </c>
      <c r="N54" s="9" t="n">
        <v>0</v>
      </c>
      <c r="O54" s="9" t="s">
        <v>16</v>
      </c>
    </row>
    <row r="55" customFormat="false" ht="14.5" hidden="false" customHeight="false" outlineLevel="0" collapsed="false">
      <c r="A55" s="10"/>
      <c r="B55" s="11" t="n">
        <v>43615</v>
      </c>
      <c r="C55" s="6" t="s">
        <v>15</v>
      </c>
      <c r="D55" s="9" t="n">
        <v>3</v>
      </c>
      <c r="E55" s="9" t="n">
        <v>183</v>
      </c>
      <c r="F55" s="9" t="n">
        <v>549</v>
      </c>
      <c r="G55" s="9" t="n">
        <v>228</v>
      </c>
      <c r="H55" s="7" t="n">
        <f aca="false">G55*0.1</f>
        <v>22.8</v>
      </c>
      <c r="I55" s="12" t="n">
        <v>1.9</v>
      </c>
      <c r="J55" s="12" t="n">
        <v>2.3</v>
      </c>
      <c r="K55" s="9" t="n">
        <v>0.53</v>
      </c>
      <c r="L55" s="12" t="n">
        <f aca="false">L54+J55</f>
        <v>7.05</v>
      </c>
      <c r="M55" s="12" t="n">
        <f aca="false">M54+K55</f>
        <v>2.17</v>
      </c>
      <c r="N55" s="9" t="n">
        <v>0</v>
      </c>
      <c r="O55" s="9" t="s">
        <v>16</v>
      </c>
    </row>
    <row r="56" customFormat="false" ht="14.5" hidden="false" customHeight="false" outlineLevel="0" collapsed="false">
      <c r="A56" s="5" t="n">
        <v>35</v>
      </c>
      <c r="B56" s="6" t="n">
        <v>43626</v>
      </c>
      <c r="C56" s="6" t="s">
        <v>15</v>
      </c>
      <c r="D56" s="7" t="n">
        <v>1</v>
      </c>
      <c r="E56" s="7" t="n">
        <v>131</v>
      </c>
      <c r="F56" s="7" t="n">
        <v>564</v>
      </c>
      <c r="G56" s="7" t="n">
        <v>299</v>
      </c>
      <c r="H56" s="7" t="n">
        <f aca="false">G56*0.1</f>
        <v>29.9</v>
      </c>
      <c r="I56" s="8" t="n">
        <f aca="false">(9521)/(70*74)</f>
        <v>1.83803088803089</v>
      </c>
      <c r="J56" s="8" t="n">
        <v>6.58</v>
      </c>
      <c r="K56" s="7" t="n">
        <v>1.85</v>
      </c>
      <c r="L56" s="8" t="n">
        <f aca="false">J56</f>
        <v>6.58</v>
      </c>
      <c r="M56" s="8" t="n">
        <f aca="false">K56</f>
        <v>1.85</v>
      </c>
      <c r="N56" s="7" t="n">
        <v>0</v>
      </c>
      <c r="O56" s="9" t="s">
        <v>16</v>
      </c>
    </row>
    <row r="57" customFormat="false" ht="14.5" hidden="false" customHeight="false" outlineLevel="0" collapsed="false">
      <c r="A57" s="5"/>
      <c r="B57" s="6" t="n">
        <v>43627</v>
      </c>
      <c r="C57" s="6" t="s">
        <v>15</v>
      </c>
      <c r="D57" s="7" t="n">
        <v>2</v>
      </c>
      <c r="E57" s="7" t="n">
        <v>128</v>
      </c>
      <c r="F57" s="7" t="n">
        <v>435</v>
      </c>
      <c r="G57" s="7" t="n">
        <v>150</v>
      </c>
      <c r="H57" s="7" t="n">
        <f aca="false">G57*0.1</f>
        <v>15</v>
      </c>
      <c r="I57" s="8" t="n">
        <v>1.8</v>
      </c>
      <c r="J57" s="8" t="n">
        <v>4.15</v>
      </c>
      <c r="K57" s="7" t="n">
        <v>2.07</v>
      </c>
      <c r="L57" s="8" t="n">
        <f aca="false">L56+J57</f>
        <v>10.73</v>
      </c>
      <c r="M57" s="8" t="n">
        <f aca="false">M56+K57</f>
        <v>3.92</v>
      </c>
      <c r="N57" s="7" t="n">
        <v>0</v>
      </c>
      <c r="O57" s="9" t="s">
        <v>16</v>
      </c>
    </row>
    <row r="58" customFormat="false" ht="14.5" hidden="false" customHeight="false" outlineLevel="0" collapsed="false">
      <c r="A58" s="10" t="n">
        <v>36</v>
      </c>
      <c r="B58" s="11" t="n">
        <v>43669</v>
      </c>
      <c r="C58" s="11" t="s">
        <v>17</v>
      </c>
      <c r="D58" s="9" t="n">
        <v>1</v>
      </c>
      <c r="E58" s="9" t="n">
        <v>197</v>
      </c>
      <c r="F58" s="9" t="n">
        <v>783</v>
      </c>
      <c r="G58" s="9" t="n">
        <v>348</v>
      </c>
      <c r="H58" s="7" t="n">
        <f aca="false">G58*0.1</f>
        <v>34.8</v>
      </c>
      <c r="I58" s="9" t="n">
        <v>2.5</v>
      </c>
      <c r="J58" s="9" t="n">
        <v>6.23</v>
      </c>
      <c r="K58" s="9" t="n">
        <v>5.89</v>
      </c>
      <c r="L58" s="9" t="n">
        <v>6.23</v>
      </c>
      <c r="M58" s="9" t="n">
        <v>5.89</v>
      </c>
      <c r="N58" s="9" t="n">
        <v>0</v>
      </c>
      <c r="O58" s="9" t="s">
        <v>16</v>
      </c>
    </row>
    <row r="59" customFormat="false" ht="14.5" hidden="false" customHeight="false" outlineLevel="0" collapsed="false">
      <c r="A59" s="5" t="n">
        <v>37</v>
      </c>
      <c r="B59" s="6" t="n">
        <v>43684</v>
      </c>
      <c r="C59" s="6" t="s">
        <v>15</v>
      </c>
      <c r="D59" s="7" t="n">
        <v>1</v>
      </c>
      <c r="E59" s="7" t="n">
        <v>160</v>
      </c>
      <c r="F59" s="7" t="n">
        <v>352</v>
      </c>
      <c r="G59" s="7" t="n">
        <v>163</v>
      </c>
      <c r="H59" s="7" t="n">
        <f aca="false">G59*0.1</f>
        <v>16.3</v>
      </c>
      <c r="I59" s="8" t="n">
        <v>1.9</v>
      </c>
      <c r="J59" s="8" t="n">
        <v>2.82</v>
      </c>
      <c r="K59" s="7" t="n">
        <v>2.98</v>
      </c>
      <c r="L59" s="8" t="n">
        <f aca="false">J59</f>
        <v>2.82</v>
      </c>
      <c r="M59" s="8" t="n">
        <f aca="false">K59</f>
        <v>2.98</v>
      </c>
      <c r="N59" s="7" t="n">
        <v>0</v>
      </c>
      <c r="O59" s="9" t="s">
        <v>16</v>
      </c>
    </row>
    <row r="60" customFormat="false" ht="14.5" hidden="false" customHeight="false" outlineLevel="0" collapsed="false">
      <c r="A60" s="5"/>
      <c r="B60" s="6" t="n">
        <v>43685</v>
      </c>
      <c r="C60" s="6" t="s">
        <v>15</v>
      </c>
      <c r="D60" s="7" t="n">
        <v>2</v>
      </c>
      <c r="E60" s="7" t="n">
        <v>180</v>
      </c>
      <c r="F60" s="7" t="n">
        <v>184</v>
      </c>
      <c r="G60" s="7" t="n">
        <v>160</v>
      </c>
      <c r="H60" s="7" t="n">
        <f aca="false">G60*0.1</f>
        <v>16</v>
      </c>
      <c r="I60" s="8" t="n">
        <v>1.5</v>
      </c>
      <c r="J60" s="8" t="n">
        <v>0.7</v>
      </c>
      <c r="K60" s="7" t="n">
        <v>0.54</v>
      </c>
      <c r="L60" s="8" t="n">
        <f aca="false">L59+J60</f>
        <v>3.52</v>
      </c>
      <c r="M60" s="8" t="n">
        <f aca="false">M59+K60</f>
        <v>3.52</v>
      </c>
      <c r="N60" s="7" t="n">
        <v>0</v>
      </c>
      <c r="O60" s="9" t="s">
        <v>16</v>
      </c>
    </row>
    <row r="61" customFormat="false" ht="14.5" hidden="false" customHeight="false" outlineLevel="0" collapsed="false">
      <c r="A61" s="10" t="n">
        <v>38</v>
      </c>
      <c r="B61" s="11" t="n">
        <v>43693</v>
      </c>
      <c r="C61" s="11" t="s">
        <v>17</v>
      </c>
      <c r="D61" s="9" t="n">
        <v>1</v>
      </c>
      <c r="E61" s="9" t="n">
        <v>17</v>
      </c>
      <c r="F61" s="9" t="n">
        <v>524</v>
      </c>
      <c r="G61" s="9" t="n">
        <v>305</v>
      </c>
      <c r="H61" s="7" t="n">
        <f aca="false">G61*0.1</f>
        <v>30.5</v>
      </c>
      <c r="I61" s="12" t="n">
        <v>1.7</v>
      </c>
      <c r="J61" s="9" t="n">
        <v>6.02</v>
      </c>
      <c r="K61" s="9" t="n">
        <v>4.12</v>
      </c>
      <c r="L61" s="9" t="n">
        <v>6.02</v>
      </c>
      <c r="M61" s="9" t="n">
        <v>4.12</v>
      </c>
      <c r="N61" s="9" t="n">
        <v>0</v>
      </c>
      <c r="O61" s="9" t="s">
        <v>16</v>
      </c>
    </row>
    <row r="62" customFormat="false" ht="14.5" hidden="false" customHeight="false" outlineLevel="0" collapsed="false">
      <c r="A62" s="5" t="n">
        <v>39</v>
      </c>
      <c r="B62" s="6" t="n">
        <v>43695</v>
      </c>
      <c r="C62" s="6" t="s">
        <v>15</v>
      </c>
      <c r="D62" s="7" t="n">
        <v>1</v>
      </c>
      <c r="E62" s="7" t="n">
        <v>168</v>
      </c>
      <c r="F62" s="7" t="n">
        <v>677</v>
      </c>
      <c r="G62" s="7" t="n">
        <v>371</v>
      </c>
      <c r="H62" s="7" t="n">
        <f aca="false">G62*0.1</f>
        <v>37.1</v>
      </c>
      <c r="I62" s="7" t="n">
        <v>2.5</v>
      </c>
      <c r="J62" s="8" t="n">
        <v>9.58</v>
      </c>
      <c r="K62" s="7" t="n">
        <v>2.25</v>
      </c>
      <c r="L62" s="8" t="n">
        <v>9.58</v>
      </c>
      <c r="M62" s="7" t="n">
        <v>2.25</v>
      </c>
      <c r="N62" s="7" t="n">
        <v>0</v>
      </c>
      <c r="O62" s="9" t="s">
        <v>16</v>
      </c>
    </row>
    <row r="63" customFormat="false" ht="14.5" hidden="false" customHeight="false" outlineLevel="0" collapsed="false">
      <c r="A63" s="10" t="n">
        <v>40</v>
      </c>
      <c r="B63" s="11" t="n">
        <v>43695</v>
      </c>
      <c r="C63" s="11" t="s">
        <v>17</v>
      </c>
      <c r="D63" s="9" t="n">
        <v>1</v>
      </c>
      <c r="E63" s="9" t="n">
        <v>158</v>
      </c>
      <c r="F63" s="9" t="n">
        <v>579</v>
      </c>
      <c r="G63" s="9" t="n">
        <v>311</v>
      </c>
      <c r="H63" s="7" t="n">
        <f aca="false">G63*0.1</f>
        <v>31.1</v>
      </c>
      <c r="I63" s="12" t="n">
        <v>2.3</v>
      </c>
      <c r="J63" s="9" t="n">
        <v>4.67</v>
      </c>
      <c r="K63" s="9" t="n">
        <v>0.45</v>
      </c>
      <c r="L63" s="9" t="n">
        <f aca="false">J63</f>
        <v>4.67</v>
      </c>
      <c r="M63" s="9" t="n">
        <f aca="false">K63</f>
        <v>0.45</v>
      </c>
      <c r="N63" s="9" t="n">
        <v>0</v>
      </c>
      <c r="O63" s="9" t="s">
        <v>16</v>
      </c>
    </row>
    <row r="64" customFormat="false" ht="14.5" hidden="false" customHeight="false" outlineLevel="0" collapsed="false">
      <c r="A64" s="10"/>
      <c r="B64" s="11" t="n">
        <v>43696</v>
      </c>
      <c r="C64" s="11" t="s">
        <v>17</v>
      </c>
      <c r="D64" s="9" t="n">
        <v>2</v>
      </c>
      <c r="E64" s="9" t="n">
        <v>109</v>
      </c>
      <c r="F64" s="9" t="n">
        <v>329</v>
      </c>
      <c r="G64" s="9" t="n">
        <v>2255</v>
      </c>
      <c r="H64" s="7" t="n">
        <f aca="false">G64*0.1</f>
        <v>225.5</v>
      </c>
      <c r="I64" s="12" t="n">
        <v>1.5</v>
      </c>
      <c r="J64" s="9" t="n">
        <v>3.16</v>
      </c>
      <c r="K64" s="9" t="n">
        <v>0.48</v>
      </c>
      <c r="L64" s="9" t="n">
        <f aca="false">L63+J64</f>
        <v>7.83</v>
      </c>
      <c r="M64" s="9" t="n">
        <f aca="false">M63+K64</f>
        <v>0.93</v>
      </c>
      <c r="N64" s="9" t="n">
        <v>0</v>
      </c>
      <c r="O64" s="9" t="s">
        <v>16</v>
      </c>
    </row>
    <row r="65" customFormat="false" ht="14.5" hidden="false" customHeight="false" outlineLevel="0" collapsed="false">
      <c r="A65" s="10"/>
      <c r="B65" s="11" t="n">
        <v>43697</v>
      </c>
      <c r="C65" s="11" t="s">
        <v>17</v>
      </c>
      <c r="D65" s="9" t="n">
        <v>3</v>
      </c>
      <c r="E65" s="9" t="n">
        <v>138</v>
      </c>
      <c r="F65" s="9" t="n">
        <v>525</v>
      </c>
      <c r="G65" s="9" t="n">
        <v>262</v>
      </c>
      <c r="H65" s="7" t="n">
        <f aca="false">G65*0.1</f>
        <v>26.2</v>
      </c>
      <c r="I65" s="12" t="n">
        <v>2.1</v>
      </c>
      <c r="J65" s="9" t="n">
        <v>1.22</v>
      </c>
      <c r="K65" s="9" t="n">
        <v>0.4</v>
      </c>
      <c r="L65" s="9" t="n">
        <f aca="false">L64+J65</f>
        <v>9.05</v>
      </c>
      <c r="M65" s="9" t="n">
        <f aca="false">M64+K65</f>
        <v>1.33</v>
      </c>
      <c r="N65" s="9" t="n">
        <v>0</v>
      </c>
      <c r="O65" s="9" t="s">
        <v>16</v>
      </c>
    </row>
    <row r="66" customFormat="false" ht="14.5" hidden="false" customHeight="false" outlineLevel="0" collapsed="false">
      <c r="A66" s="5" t="n">
        <v>41</v>
      </c>
      <c r="B66" s="6" t="n">
        <v>43704</v>
      </c>
      <c r="C66" s="6" t="s">
        <v>15</v>
      </c>
      <c r="D66" s="7" t="n">
        <v>1</v>
      </c>
      <c r="E66" s="7" t="n">
        <v>108</v>
      </c>
      <c r="F66" s="7" t="n">
        <v>575</v>
      </c>
      <c r="G66" s="7" t="n">
        <v>118</v>
      </c>
      <c r="H66" s="7" t="n">
        <f aca="false">G66*0.1</f>
        <v>11.8</v>
      </c>
      <c r="I66" s="8" t="n">
        <f aca="false">8415/(70*100)</f>
        <v>1.20214285714286</v>
      </c>
      <c r="J66" s="7" t="n">
        <v>0.65</v>
      </c>
      <c r="K66" s="7" t="n">
        <v>1.21</v>
      </c>
      <c r="L66" s="7" t="n">
        <f aca="false">J66</f>
        <v>0.65</v>
      </c>
      <c r="M66" s="7" t="n">
        <f aca="false">K66</f>
        <v>1.21</v>
      </c>
      <c r="N66" s="7" t="n">
        <v>0</v>
      </c>
      <c r="O66" s="9" t="s">
        <v>16</v>
      </c>
    </row>
    <row r="67" customFormat="false" ht="14.5" hidden="false" customHeight="false" outlineLevel="0" collapsed="false">
      <c r="A67" s="5"/>
      <c r="B67" s="6" t="n">
        <v>43705</v>
      </c>
      <c r="C67" s="6" t="s">
        <v>15</v>
      </c>
      <c r="D67" s="7" t="n">
        <v>2</v>
      </c>
      <c r="E67" s="7" t="n">
        <v>164</v>
      </c>
      <c r="F67" s="7" t="n">
        <v>524</v>
      </c>
      <c r="G67" s="7" t="n">
        <v>200</v>
      </c>
      <c r="H67" s="7" t="n">
        <f aca="false">G67*0.1</f>
        <v>20</v>
      </c>
      <c r="I67" s="8" t="n">
        <v>1.7</v>
      </c>
      <c r="J67" s="7" t="n">
        <v>1.22</v>
      </c>
      <c r="K67" s="7" t="n">
        <v>2.18</v>
      </c>
      <c r="L67" s="7" t="n">
        <f aca="false">L66+J67</f>
        <v>1.87</v>
      </c>
      <c r="M67" s="7" t="n">
        <f aca="false">M66+K67</f>
        <v>3.39</v>
      </c>
      <c r="N67" s="7" t="n">
        <v>0</v>
      </c>
      <c r="O67" s="9" t="s">
        <v>16</v>
      </c>
    </row>
    <row r="68" customFormat="false" ht="14.5" hidden="false" customHeight="false" outlineLevel="0" collapsed="false">
      <c r="A68" s="10" t="n">
        <v>42</v>
      </c>
      <c r="B68" s="11" t="n">
        <v>43735</v>
      </c>
      <c r="C68" s="6" t="s">
        <v>15</v>
      </c>
      <c r="D68" s="9" t="n">
        <v>1</v>
      </c>
      <c r="E68" s="9" t="n">
        <v>198</v>
      </c>
      <c r="F68" s="9" t="n">
        <v>757</v>
      </c>
      <c r="G68" s="9" t="n">
        <v>391</v>
      </c>
      <c r="H68" s="7" t="n">
        <f aca="false">G68*0.1</f>
        <v>39.1</v>
      </c>
      <c r="I68" s="12" t="n">
        <v>3.1</v>
      </c>
      <c r="J68" s="9" t="n">
        <v>0.51</v>
      </c>
      <c r="K68" s="9" t="n">
        <v>1.79</v>
      </c>
      <c r="L68" s="9" t="n">
        <v>0.51</v>
      </c>
      <c r="M68" s="9" t="n">
        <v>1.79</v>
      </c>
      <c r="N68" s="9" t="n">
        <v>0</v>
      </c>
      <c r="O68" s="9" t="s">
        <v>16</v>
      </c>
    </row>
    <row r="69" customFormat="false" ht="14.5" hidden="false" customHeight="false" outlineLevel="0" collapsed="false">
      <c r="A69" s="5" t="n">
        <v>43</v>
      </c>
      <c r="B69" s="6" t="n">
        <v>43753</v>
      </c>
      <c r="C69" s="6" t="s">
        <v>15</v>
      </c>
      <c r="D69" s="7" t="n">
        <v>1</v>
      </c>
      <c r="E69" s="7" t="n">
        <v>180</v>
      </c>
      <c r="F69" s="7" t="n">
        <v>569</v>
      </c>
      <c r="G69" s="7" t="n">
        <v>317</v>
      </c>
      <c r="H69" s="7" t="n">
        <f aca="false">G69*0.1</f>
        <v>31.7</v>
      </c>
      <c r="I69" s="8" t="n">
        <f aca="false">8986/(70*65)</f>
        <v>1.97494505494505</v>
      </c>
      <c r="J69" s="7" t="n">
        <v>8.65</v>
      </c>
      <c r="K69" s="7" t="n">
        <v>9.79</v>
      </c>
      <c r="L69" s="7" t="n">
        <v>8.65</v>
      </c>
      <c r="M69" s="7" t="n">
        <v>9.79</v>
      </c>
      <c r="N69" s="7" t="n">
        <v>0</v>
      </c>
      <c r="O69" s="9" t="s">
        <v>16</v>
      </c>
    </row>
    <row r="70" customFormat="false" ht="14.5" hidden="false" customHeight="false" outlineLevel="0" collapsed="false">
      <c r="A70" s="10" t="n">
        <v>44</v>
      </c>
      <c r="B70" s="11" t="n">
        <v>43753</v>
      </c>
      <c r="C70" s="6" t="s">
        <v>15</v>
      </c>
      <c r="D70" s="9" t="n">
        <v>1</v>
      </c>
      <c r="E70" s="9" t="n">
        <v>181</v>
      </c>
      <c r="F70" s="9" t="n">
        <v>737</v>
      </c>
      <c r="G70" s="9" t="n">
        <v>300</v>
      </c>
      <c r="H70" s="7" t="n">
        <f aca="false">G70*0.1</f>
        <v>30</v>
      </c>
      <c r="I70" s="12" t="n">
        <v>2.05</v>
      </c>
      <c r="J70" s="9" t="n">
        <v>3.62</v>
      </c>
      <c r="K70" s="9" t="n">
        <v>1.4</v>
      </c>
      <c r="L70" s="9" t="n">
        <f aca="false">J70</f>
        <v>3.62</v>
      </c>
      <c r="M70" s="9" t="n">
        <f aca="false">K70</f>
        <v>1.4</v>
      </c>
      <c r="N70" s="9" t="n">
        <v>0</v>
      </c>
      <c r="O70" s="9" t="s">
        <v>16</v>
      </c>
    </row>
    <row r="71" customFormat="false" ht="14.5" hidden="false" customHeight="false" outlineLevel="0" collapsed="false">
      <c r="A71" s="10"/>
      <c r="B71" s="11" t="n">
        <v>43754</v>
      </c>
      <c r="C71" s="6" t="s">
        <v>15</v>
      </c>
      <c r="D71" s="9" t="n">
        <v>2</v>
      </c>
      <c r="E71" s="9" t="n">
        <v>171</v>
      </c>
      <c r="F71" s="9" t="n">
        <v>735</v>
      </c>
      <c r="G71" s="9" t="n">
        <v>242</v>
      </c>
      <c r="H71" s="7" t="n">
        <f aca="false">G71*0.1</f>
        <v>24.2</v>
      </c>
      <c r="I71" s="12" t="n">
        <v>2.4</v>
      </c>
      <c r="J71" s="9" t="n">
        <v>2.15</v>
      </c>
      <c r="K71" s="9" t="n">
        <v>0.88</v>
      </c>
      <c r="L71" s="9" t="n">
        <f aca="false">L70+J71</f>
        <v>5.77</v>
      </c>
      <c r="M71" s="9" t="n">
        <f aca="false">M70+K71</f>
        <v>2.28</v>
      </c>
      <c r="N71" s="9" t="n">
        <v>0</v>
      </c>
      <c r="O71" s="9" t="s">
        <v>16</v>
      </c>
    </row>
    <row r="72" customFormat="false" ht="14.5" hidden="false" customHeight="false" outlineLevel="0" collapsed="false">
      <c r="A72" s="5" t="n">
        <v>45</v>
      </c>
      <c r="B72" s="6" t="n">
        <v>43783</v>
      </c>
      <c r="C72" s="6" t="s">
        <v>15</v>
      </c>
      <c r="D72" s="7" t="n">
        <v>1</v>
      </c>
      <c r="E72" s="7" t="n">
        <v>185</v>
      </c>
      <c r="F72" s="7" t="n">
        <v>487</v>
      </c>
      <c r="G72" s="7" t="n">
        <v>230</v>
      </c>
      <c r="H72" s="7" t="n">
        <f aca="false">G72*0.1</f>
        <v>23</v>
      </c>
      <c r="I72" s="8" t="n">
        <v>1.8</v>
      </c>
      <c r="J72" s="8" t="n">
        <v>6.83</v>
      </c>
      <c r="K72" s="7" t="n">
        <v>6.71</v>
      </c>
      <c r="L72" s="8" t="n">
        <v>6.83</v>
      </c>
      <c r="M72" s="7" t="n">
        <v>6.71</v>
      </c>
      <c r="N72" s="7" t="n">
        <v>0</v>
      </c>
      <c r="O72" s="9" t="s">
        <v>16</v>
      </c>
    </row>
    <row r="73" customFormat="false" ht="14.5" hidden="false" customHeight="false" outlineLevel="0" collapsed="false">
      <c r="A73" s="10" t="n">
        <v>46</v>
      </c>
      <c r="B73" s="11" t="n">
        <v>43790</v>
      </c>
      <c r="C73" s="6" t="s">
        <v>15</v>
      </c>
      <c r="D73" s="9" t="n">
        <v>1</v>
      </c>
      <c r="E73" s="9" t="n">
        <v>222</v>
      </c>
      <c r="F73" s="9" t="n">
        <v>820</v>
      </c>
      <c r="G73" s="9" t="n">
        <v>342</v>
      </c>
      <c r="H73" s="7" t="n">
        <f aca="false">G73*0.1</f>
        <v>34.2</v>
      </c>
      <c r="I73" s="9" t="n">
        <v>2.9</v>
      </c>
      <c r="J73" s="12" t="n">
        <v>5.69</v>
      </c>
      <c r="K73" s="9" t="n">
        <v>18.54</v>
      </c>
      <c r="L73" s="12" t="n">
        <v>5.69</v>
      </c>
      <c r="M73" s="9" t="n">
        <v>18.54</v>
      </c>
      <c r="N73" s="9" t="n">
        <v>0</v>
      </c>
      <c r="O73" s="9" t="s">
        <v>16</v>
      </c>
    </row>
    <row r="74" customFormat="false" ht="14.5" hidden="false" customHeight="false" outlineLevel="0" collapsed="false">
      <c r="A74" s="5" t="n">
        <v>47</v>
      </c>
      <c r="B74" s="6" t="n">
        <v>43802</v>
      </c>
      <c r="C74" s="6" t="s">
        <v>15</v>
      </c>
      <c r="D74" s="7" t="n">
        <v>1</v>
      </c>
      <c r="E74" s="7" t="n">
        <v>156</v>
      </c>
      <c r="F74" s="7" t="n">
        <v>588</v>
      </c>
      <c r="G74" s="7" t="n">
        <v>300</v>
      </c>
      <c r="H74" s="7" t="n">
        <f aca="false">G74*0.1</f>
        <v>30</v>
      </c>
      <c r="I74" s="8" t="n">
        <v>1.9</v>
      </c>
      <c r="J74" s="7" t="n">
        <v>12.22</v>
      </c>
      <c r="K74" s="7" t="n">
        <v>12.1</v>
      </c>
      <c r="L74" s="7" t="n">
        <v>12.22</v>
      </c>
      <c r="M74" s="7" t="n">
        <v>12.1</v>
      </c>
      <c r="N74" s="7" t="n">
        <v>0</v>
      </c>
      <c r="O74" s="9" t="s">
        <v>16</v>
      </c>
    </row>
    <row r="75" customFormat="false" ht="14.5" hidden="false" customHeight="false" outlineLevel="0" collapsed="false">
      <c r="A75" s="10" t="n">
        <v>48</v>
      </c>
      <c r="B75" s="11" t="n">
        <v>43852</v>
      </c>
      <c r="C75" s="6" t="s">
        <v>15</v>
      </c>
      <c r="D75" s="9" t="n">
        <v>1</v>
      </c>
      <c r="E75" s="9" t="n">
        <v>152</v>
      </c>
      <c r="F75" s="9" t="n">
        <v>332</v>
      </c>
      <c r="G75" s="9" t="n">
        <v>203</v>
      </c>
      <c r="H75" s="7" t="n">
        <f aca="false">G75*0.1</f>
        <v>20.3</v>
      </c>
      <c r="I75" s="12" t="n">
        <v>1.6</v>
      </c>
      <c r="J75" s="12" t="n">
        <v>1.31</v>
      </c>
      <c r="K75" s="9" t="n">
        <v>5</v>
      </c>
      <c r="L75" s="12" t="n">
        <v>1.31</v>
      </c>
      <c r="M75" s="9" t="n">
        <v>5</v>
      </c>
      <c r="N75" s="9" t="n">
        <v>0</v>
      </c>
      <c r="O75" s="9" t="s">
        <v>16</v>
      </c>
    </row>
    <row r="76" customFormat="false" ht="14.5" hidden="false" customHeight="false" outlineLevel="0" collapsed="false">
      <c r="A76" s="5" t="n">
        <v>49</v>
      </c>
      <c r="B76" s="6" t="n">
        <v>43865</v>
      </c>
      <c r="C76" s="6" t="s">
        <v>15</v>
      </c>
      <c r="D76" s="7" t="n">
        <v>1</v>
      </c>
      <c r="E76" s="7" t="n">
        <v>243</v>
      </c>
      <c r="F76" s="7" t="n">
        <v>835</v>
      </c>
      <c r="G76" s="7" t="n">
        <v>324</v>
      </c>
      <c r="H76" s="7" t="n">
        <f aca="false">G76*0.1</f>
        <v>32.4</v>
      </c>
      <c r="I76" s="8" t="n">
        <v>3.2</v>
      </c>
      <c r="J76" s="8" t="n">
        <v>4.93</v>
      </c>
      <c r="K76" s="7" t="n">
        <v>1</v>
      </c>
      <c r="L76" s="8" t="n">
        <v>4.93</v>
      </c>
      <c r="M76" s="7" t="n">
        <v>1</v>
      </c>
      <c r="N76" s="7" t="n">
        <v>0</v>
      </c>
      <c r="O76" s="9" t="s">
        <v>16</v>
      </c>
    </row>
    <row r="77" customFormat="false" ht="14.5" hidden="false" customHeight="false" outlineLevel="0" collapsed="false">
      <c r="A77" s="5"/>
      <c r="B77" s="6" t="n">
        <v>43866</v>
      </c>
      <c r="C77" s="6" t="s">
        <v>15</v>
      </c>
      <c r="D77" s="7" t="n">
        <v>2</v>
      </c>
      <c r="E77" s="7" t="n">
        <v>201</v>
      </c>
      <c r="F77" s="7" t="n">
        <v>709</v>
      </c>
      <c r="G77" s="7" t="n">
        <v>300</v>
      </c>
      <c r="H77" s="7" t="n">
        <f aca="false">G77*0.1</f>
        <v>30</v>
      </c>
      <c r="I77" s="8" t="n">
        <v>3.1</v>
      </c>
      <c r="J77" s="8" t="n">
        <v>3.44</v>
      </c>
      <c r="K77" s="7" t="n">
        <v>1.21</v>
      </c>
      <c r="L77" s="8" t="n">
        <f aca="false">L76+J77</f>
        <v>8.37</v>
      </c>
      <c r="M77" s="8" t="n">
        <f aca="false">M76+K77</f>
        <v>2.21</v>
      </c>
      <c r="N77" s="7" t="n">
        <v>0</v>
      </c>
      <c r="O77" s="9" t="s">
        <v>16</v>
      </c>
    </row>
    <row r="78" customFormat="false" ht="14.5" hidden="false" customHeight="false" outlineLevel="0" collapsed="false">
      <c r="A78" s="10" t="n">
        <v>50</v>
      </c>
      <c r="B78" s="11" t="n">
        <v>43888</v>
      </c>
      <c r="C78" s="6" t="s">
        <v>15</v>
      </c>
      <c r="D78" s="9" t="n">
        <v>1</v>
      </c>
      <c r="E78" s="9" t="n">
        <v>205</v>
      </c>
      <c r="F78" s="9" t="n">
        <v>712</v>
      </c>
      <c r="G78" s="9" t="n">
        <v>280</v>
      </c>
      <c r="H78" s="7" t="n">
        <f aca="false">G78*0.1</f>
        <v>28</v>
      </c>
      <c r="I78" s="12" t="n">
        <v>3.6</v>
      </c>
      <c r="J78" s="12" t="n">
        <v>6.07</v>
      </c>
      <c r="K78" s="9" t="n">
        <v>5.71</v>
      </c>
      <c r="L78" s="12" t="n">
        <v>6.07</v>
      </c>
      <c r="M78" s="9" t="n">
        <v>5.71</v>
      </c>
      <c r="N78" s="9" t="n">
        <v>0</v>
      </c>
      <c r="O78" s="9" t="s">
        <v>16</v>
      </c>
    </row>
    <row r="79" customFormat="false" ht="14.5" hidden="false" customHeight="false" outlineLevel="0" collapsed="false">
      <c r="A79" s="13"/>
      <c r="B79" s="14"/>
      <c r="C79" s="14"/>
      <c r="D79" s="15"/>
      <c r="E79" s="15"/>
      <c r="F79" s="15"/>
      <c r="G79" s="15"/>
      <c r="H79" s="15"/>
      <c r="I79" s="16"/>
      <c r="J79" s="16"/>
      <c r="K79" s="16"/>
      <c r="L79" s="15"/>
      <c r="M79" s="15"/>
      <c r="N79" s="15"/>
      <c r="O79" s="15"/>
    </row>
    <row r="80" customFormat="false" ht="14.5" hidden="false" customHeight="false" outlineLevel="0" collapsed="false">
      <c r="A80" s="13"/>
      <c r="B80" s="14"/>
      <c r="C80" s="14"/>
      <c r="D80" s="15"/>
      <c r="E80" s="15"/>
      <c r="F80" s="15"/>
      <c r="G80" s="15"/>
      <c r="H80" s="15"/>
      <c r="I80" s="16"/>
      <c r="J80" s="16"/>
      <c r="K80" s="16"/>
      <c r="L80" s="15"/>
      <c r="M80" s="15"/>
      <c r="N80" s="15"/>
      <c r="O80" s="15"/>
    </row>
    <row r="81" customFormat="false" ht="14.5" hidden="false" customHeight="false" outlineLevel="0" collapsed="false">
      <c r="A81" s="0" t="n">
        <f aca="false">212+77</f>
        <v>289</v>
      </c>
    </row>
    <row r="86" customFormat="false" ht="14.5" hidden="false" customHeight="false" outlineLevel="0" collapsed="false">
      <c r="A86" s="9" t="s">
        <v>19</v>
      </c>
      <c r="B86" s="0" t="n">
        <v>50</v>
      </c>
    </row>
    <row r="87" customFormat="false" ht="14.5" hidden="false" customHeight="false" outlineLevel="0" collapsed="false">
      <c r="A87" s="0" t="s">
        <v>15</v>
      </c>
      <c r="B87" s="0" t="n">
        <v>43</v>
      </c>
    </row>
    <row r="88" customFormat="false" ht="14.5" hidden="false" customHeight="false" outlineLevel="0" collapsed="false">
      <c r="A88" s="0" t="s">
        <v>17</v>
      </c>
      <c r="B88" s="0" t="n">
        <v>7</v>
      </c>
    </row>
    <row r="89" customFormat="false" ht="14.5" hidden="false" customHeight="false" outlineLevel="0" collapsed="false">
      <c r="A89" s="0" t="s">
        <v>20</v>
      </c>
      <c r="B89" s="0" t="n">
        <v>79</v>
      </c>
    </row>
    <row r="90" customFormat="false" ht="14.5" hidden="false" customHeight="false" outlineLevel="0" collapsed="false">
      <c r="A90" s="0" t="s">
        <v>21</v>
      </c>
      <c r="B90" s="0" t="n">
        <f aca="false">79/50</f>
        <v>1.58</v>
      </c>
      <c r="E90" s="0" t="n">
        <f aca="false">AVERAGE(E2:E80)</f>
        <v>170.727272727273</v>
      </c>
      <c r="F90" s="0" t="n">
        <f aca="false">AVERAGE(F2:F80)</f>
        <v>610.376623376623</v>
      </c>
      <c r="G90" s="0" t="n">
        <f aca="false">AVERAGE(G2:G80)</f>
        <v>287.985974025974</v>
      </c>
      <c r="I90" s="0" t="n">
        <f aca="false">AVERAGE(I2:I80)</f>
        <v>2.32689314512798</v>
      </c>
      <c r="J90" s="0" t="n">
        <f aca="false">AVERAGE(J2:J80)</f>
        <v>4.04381578947369</v>
      </c>
      <c r="K90" s="0" t="n">
        <f aca="false">AVERAGE(K2:K80)</f>
        <v>3.48454545454545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28.81"/>
    <col collapsed="false" customWidth="true" hidden="false" outlineLevel="0" max="2" min="2" style="0" width="10.18"/>
    <col collapsed="false" customWidth="true" hidden="false" outlineLevel="0" max="3" min="3" style="0" width="8"/>
    <col collapsed="false" customWidth="true" hidden="false" outlineLevel="0" max="4" min="4" style="0" width="8.36"/>
  </cols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10" t="n">
        <v>1</v>
      </c>
      <c r="B2" s="11" t="n">
        <v>41933</v>
      </c>
      <c r="C2" s="11" t="s">
        <v>15</v>
      </c>
      <c r="D2" s="9" t="n">
        <v>1</v>
      </c>
      <c r="E2" s="9" t="s">
        <v>22</v>
      </c>
      <c r="F2" s="9" t="s">
        <v>22</v>
      </c>
      <c r="G2" s="9" t="n">
        <v>384</v>
      </c>
      <c r="H2" s="9" t="n">
        <f aca="false">G2*0.1</f>
        <v>38.4</v>
      </c>
      <c r="I2" s="12" t="s">
        <v>22</v>
      </c>
      <c r="J2" s="12" t="n">
        <v>0.57</v>
      </c>
      <c r="K2" s="12" t="n">
        <v>5.93</v>
      </c>
      <c r="L2" s="12" t="n">
        <f aca="false">J2</f>
        <v>0.57</v>
      </c>
      <c r="M2" s="12" t="n">
        <f aca="false">K2</f>
        <v>5.93</v>
      </c>
      <c r="N2" s="9" t="n">
        <v>0</v>
      </c>
      <c r="O2" s="9" t="s">
        <v>16</v>
      </c>
    </row>
    <row r="3" customFormat="false" ht="13.8" hidden="false" customHeight="false" outlineLevel="0" collapsed="false">
      <c r="A3" s="10"/>
      <c r="B3" s="11" t="n">
        <v>41934</v>
      </c>
      <c r="C3" s="11" t="s">
        <v>15</v>
      </c>
      <c r="D3" s="9" t="n">
        <v>2</v>
      </c>
      <c r="E3" s="9" t="s">
        <v>22</v>
      </c>
      <c r="F3" s="9" t="s">
        <v>22</v>
      </c>
      <c r="G3" s="9" t="n">
        <v>256</v>
      </c>
      <c r="H3" s="9" t="n">
        <f aca="false">G3*0.1</f>
        <v>25.6</v>
      </c>
      <c r="I3" s="12" t="s">
        <v>22</v>
      </c>
      <c r="J3" s="12" t="n">
        <v>0.42</v>
      </c>
      <c r="K3" s="12" t="n">
        <v>4</v>
      </c>
      <c r="L3" s="12" t="n">
        <f aca="false">L2+J3</f>
        <v>0.99</v>
      </c>
      <c r="M3" s="12" t="n">
        <f aca="false">M2+K3</f>
        <v>9.93</v>
      </c>
      <c r="N3" s="9" t="n">
        <v>1</v>
      </c>
      <c r="O3" s="9" t="s">
        <v>16</v>
      </c>
    </row>
    <row r="4" customFormat="false" ht="13.8" hidden="false" customHeight="false" outlineLevel="0" collapsed="false">
      <c r="A4" s="10"/>
      <c r="B4" s="11" t="n">
        <v>41935</v>
      </c>
      <c r="C4" s="11" t="s">
        <v>15</v>
      </c>
      <c r="D4" s="9" t="n">
        <v>3</v>
      </c>
      <c r="E4" s="9" t="s">
        <v>22</v>
      </c>
      <c r="F4" s="9" t="s">
        <v>22</v>
      </c>
      <c r="G4" s="9" t="n">
        <v>298</v>
      </c>
      <c r="H4" s="9" t="n">
        <f aca="false">G4*0.1</f>
        <v>29.8</v>
      </c>
      <c r="I4" s="12" t="s">
        <v>22</v>
      </c>
      <c r="J4" s="12" t="n">
        <v>0.63</v>
      </c>
      <c r="K4" s="12" t="n">
        <v>4.1</v>
      </c>
      <c r="L4" s="12" t="n">
        <f aca="false">L3+J4</f>
        <v>1.62</v>
      </c>
      <c r="M4" s="12" t="n">
        <f aca="false">M3+K4</f>
        <v>14.03</v>
      </c>
      <c r="N4" s="9" t="n">
        <v>1</v>
      </c>
      <c r="O4" s="9" t="s">
        <v>16</v>
      </c>
    </row>
    <row r="5" customFormat="false" ht="13.8" hidden="false" customHeight="false" outlineLevel="0" collapsed="false">
      <c r="A5" s="10"/>
      <c r="B5" s="11" t="n">
        <v>41936</v>
      </c>
      <c r="C5" s="11" t="s">
        <v>15</v>
      </c>
      <c r="D5" s="9" t="n">
        <v>4</v>
      </c>
      <c r="E5" s="9" t="s">
        <v>22</v>
      </c>
      <c r="F5" s="9" t="s">
        <v>22</v>
      </c>
      <c r="G5" s="9" t="n">
        <v>306</v>
      </c>
      <c r="H5" s="9" t="n">
        <f aca="false">G5*0.1</f>
        <v>30.6</v>
      </c>
      <c r="I5" s="12" t="s">
        <v>22</v>
      </c>
      <c r="J5" s="12" t="n">
        <v>0.66</v>
      </c>
      <c r="K5" s="12" t="n">
        <v>4.61</v>
      </c>
      <c r="L5" s="12" t="n">
        <f aca="false">L4+J5</f>
        <v>2.28</v>
      </c>
      <c r="M5" s="12" t="n">
        <f aca="false">M4+K5</f>
        <v>18.64</v>
      </c>
      <c r="N5" s="9" t="n">
        <v>1</v>
      </c>
      <c r="O5" s="9" t="s">
        <v>16</v>
      </c>
    </row>
    <row r="6" customFormat="false" ht="14.5" hidden="false" customHeight="false" outlineLevel="0" collapsed="false">
      <c r="A6" s="5" t="n">
        <v>2</v>
      </c>
      <c r="B6" s="6" t="n">
        <v>41945</v>
      </c>
      <c r="C6" s="11" t="s">
        <v>15</v>
      </c>
      <c r="D6" s="7" t="n">
        <v>1</v>
      </c>
      <c r="E6" s="7" t="n">
        <v>180</v>
      </c>
      <c r="F6" s="7" t="n">
        <v>600</v>
      </c>
      <c r="G6" s="7" t="n">
        <v>290</v>
      </c>
      <c r="H6" s="9" t="n">
        <f aca="false">G6*0.1</f>
        <v>29</v>
      </c>
      <c r="I6" s="8" t="n">
        <f aca="false">11000/(70*95)</f>
        <v>1.65413533834586</v>
      </c>
      <c r="J6" s="8" t="n">
        <v>4.03</v>
      </c>
      <c r="K6" s="8" t="s">
        <v>22</v>
      </c>
      <c r="L6" s="8" t="n">
        <f aca="false">J6</f>
        <v>4.03</v>
      </c>
      <c r="M6" s="8" t="str">
        <f aca="false">K6</f>
        <v>ND</v>
      </c>
      <c r="N6" s="7" t="n">
        <v>0</v>
      </c>
      <c r="O6" s="9" t="s">
        <v>16</v>
      </c>
    </row>
    <row r="7" customFormat="false" ht="13.8" hidden="false" customHeight="false" outlineLevel="0" collapsed="false">
      <c r="A7" s="10" t="n">
        <v>3</v>
      </c>
      <c r="B7" s="11" t="n">
        <v>41946</v>
      </c>
      <c r="C7" s="11" t="s">
        <v>15</v>
      </c>
      <c r="D7" s="9" t="n">
        <v>1</v>
      </c>
      <c r="E7" s="9" t="s">
        <v>22</v>
      </c>
      <c r="F7" s="9" t="s">
        <v>22</v>
      </c>
      <c r="G7" s="9" t="n">
        <v>260</v>
      </c>
      <c r="H7" s="9" t="n">
        <f aca="false">G7*0.1</f>
        <v>26</v>
      </c>
      <c r="I7" s="12" t="s">
        <v>22</v>
      </c>
      <c r="J7" s="12" t="n">
        <v>1.37</v>
      </c>
      <c r="K7" s="12" t="s">
        <v>22</v>
      </c>
      <c r="L7" s="12" t="n">
        <f aca="false">J7</f>
        <v>1.37</v>
      </c>
      <c r="M7" s="17" t="str">
        <f aca="false">K7</f>
        <v>ND</v>
      </c>
      <c r="N7" s="9" t="n">
        <v>0</v>
      </c>
      <c r="O7" s="9" t="s">
        <v>16</v>
      </c>
    </row>
    <row r="8" customFormat="false" ht="13.8" hidden="false" customHeight="false" outlineLevel="0" collapsed="false">
      <c r="A8" s="10"/>
      <c r="B8" s="11" t="n">
        <v>41946</v>
      </c>
      <c r="C8" s="11" t="s">
        <v>15</v>
      </c>
      <c r="D8" s="9" t="n">
        <v>2</v>
      </c>
      <c r="E8" s="9" t="n">
        <v>200</v>
      </c>
      <c r="F8" s="9" t="n">
        <v>700</v>
      </c>
      <c r="G8" s="9" t="n">
        <v>295</v>
      </c>
      <c r="H8" s="9" t="n">
        <f aca="false">G8*0.1</f>
        <v>29.5</v>
      </c>
      <c r="I8" s="12" t="n">
        <v>1.64</v>
      </c>
      <c r="J8" s="12" t="n">
        <v>3.78</v>
      </c>
      <c r="K8" s="12" t="s">
        <v>22</v>
      </c>
      <c r="L8" s="12" t="n">
        <f aca="false">L7+J8</f>
        <v>5.15</v>
      </c>
      <c r="M8" s="17" t="str">
        <f aca="false">K8</f>
        <v>ND</v>
      </c>
      <c r="N8" s="9" t="n">
        <v>0</v>
      </c>
      <c r="O8" s="9" t="s">
        <v>16</v>
      </c>
    </row>
    <row r="9" customFormat="false" ht="13.8" hidden="false" customHeight="false" outlineLevel="0" collapsed="false">
      <c r="A9" s="10"/>
      <c r="B9" s="11" t="n">
        <v>41947</v>
      </c>
      <c r="C9" s="11" t="s">
        <v>15</v>
      </c>
      <c r="D9" s="9" t="n">
        <v>2</v>
      </c>
      <c r="E9" s="9" t="s">
        <v>22</v>
      </c>
      <c r="F9" s="9" t="s">
        <v>22</v>
      </c>
      <c r="G9" s="9" t="n">
        <v>274</v>
      </c>
      <c r="H9" s="9" t="n">
        <f aca="false">G9*0.1</f>
        <v>27.4</v>
      </c>
      <c r="I9" s="12" t="s">
        <v>22</v>
      </c>
      <c r="J9" s="12" t="n">
        <v>1.65</v>
      </c>
      <c r="K9" s="12" t="s">
        <v>22</v>
      </c>
      <c r="L9" s="12" t="n">
        <f aca="false">L8+J9</f>
        <v>6.8</v>
      </c>
      <c r="M9" s="17" t="str">
        <f aca="false">K9</f>
        <v>ND</v>
      </c>
      <c r="N9" s="9" t="n">
        <v>0</v>
      </c>
      <c r="O9" s="9" t="s">
        <v>16</v>
      </c>
    </row>
    <row r="10" customFormat="false" ht="13.8" hidden="false" customHeight="false" outlineLevel="0" collapsed="false">
      <c r="A10" s="10"/>
      <c r="B10" s="11" t="n">
        <v>41948</v>
      </c>
      <c r="C10" s="11" t="s">
        <v>15</v>
      </c>
      <c r="D10" s="9" t="n">
        <v>3</v>
      </c>
      <c r="E10" s="9" t="s">
        <v>22</v>
      </c>
      <c r="F10" s="9" t="s">
        <v>22</v>
      </c>
      <c r="G10" s="9" t="n">
        <v>206</v>
      </c>
      <c r="H10" s="9" t="n">
        <f aca="false">G10*0.1</f>
        <v>20.6</v>
      </c>
      <c r="I10" s="12" t="s">
        <v>22</v>
      </c>
      <c r="J10" s="12" t="n">
        <v>1.84</v>
      </c>
      <c r="K10" s="12" t="s">
        <v>22</v>
      </c>
      <c r="L10" s="12" t="n">
        <f aca="false">L9+J10</f>
        <v>8.64</v>
      </c>
      <c r="M10" s="17" t="str">
        <f aca="false">K10</f>
        <v>ND</v>
      </c>
      <c r="N10" s="9" t="n">
        <v>0</v>
      </c>
      <c r="O10" s="9" t="s">
        <v>16</v>
      </c>
    </row>
    <row r="11" customFormat="false" ht="13.8" hidden="false" customHeight="false" outlineLevel="0" collapsed="false">
      <c r="A11" s="10"/>
      <c r="B11" s="11" t="n">
        <v>41949</v>
      </c>
      <c r="C11" s="11" t="s">
        <v>15</v>
      </c>
      <c r="D11" s="9" t="n">
        <v>4</v>
      </c>
      <c r="E11" s="9" t="s">
        <v>22</v>
      </c>
      <c r="F11" s="9" t="s">
        <v>22</v>
      </c>
      <c r="G11" s="9" t="n">
        <v>370</v>
      </c>
      <c r="H11" s="9" t="n">
        <f aca="false">G11*0.1</f>
        <v>37</v>
      </c>
      <c r="I11" s="12" t="s">
        <v>22</v>
      </c>
      <c r="J11" s="12" t="n">
        <v>1.35</v>
      </c>
      <c r="K11" s="12" t="s">
        <v>22</v>
      </c>
      <c r="L11" s="12" t="n">
        <f aca="false">L10+J11</f>
        <v>9.99</v>
      </c>
      <c r="M11" s="17" t="str">
        <f aca="false">K11</f>
        <v>ND</v>
      </c>
      <c r="N11" s="9" t="n">
        <v>0</v>
      </c>
      <c r="O11" s="9" t="s">
        <v>16</v>
      </c>
    </row>
    <row r="12" customFormat="false" ht="14.5" hidden="false" customHeight="false" outlineLevel="0" collapsed="false">
      <c r="A12" s="5" t="n">
        <v>4</v>
      </c>
      <c r="B12" s="6" t="n">
        <v>41954</v>
      </c>
      <c r="C12" s="11" t="s">
        <v>15</v>
      </c>
      <c r="D12" s="7" t="n">
        <v>1</v>
      </c>
      <c r="E12" s="7" t="s">
        <v>22</v>
      </c>
      <c r="F12" s="7" t="s">
        <v>22</v>
      </c>
      <c r="G12" s="7" t="n">
        <v>272</v>
      </c>
      <c r="H12" s="9" t="n">
        <f aca="false">G12*0.1</f>
        <v>27.2</v>
      </c>
      <c r="I12" s="8" t="s">
        <v>22</v>
      </c>
      <c r="J12" s="8" t="n">
        <v>0.29</v>
      </c>
      <c r="K12" s="8" t="s">
        <v>22</v>
      </c>
      <c r="L12" s="8" t="n">
        <f aca="false">J12</f>
        <v>0.29</v>
      </c>
      <c r="M12" s="8" t="str">
        <f aca="false">K12</f>
        <v>ND</v>
      </c>
      <c r="N12" s="7" t="n">
        <v>0</v>
      </c>
      <c r="O12" s="9" t="s">
        <v>16</v>
      </c>
    </row>
    <row r="13" customFormat="false" ht="14.5" hidden="false" customHeight="false" outlineLevel="0" collapsed="false">
      <c r="A13" s="5"/>
      <c r="B13" s="6" t="n">
        <v>41955</v>
      </c>
      <c r="C13" s="11" t="s">
        <v>15</v>
      </c>
      <c r="D13" s="7" t="n">
        <v>2</v>
      </c>
      <c r="E13" s="7" t="s">
        <v>22</v>
      </c>
      <c r="F13" s="7" t="s">
        <v>22</v>
      </c>
      <c r="G13" s="7" t="n">
        <v>606</v>
      </c>
      <c r="H13" s="9" t="n">
        <f aca="false">G13*0.1</f>
        <v>60.6</v>
      </c>
      <c r="I13" s="8" t="s">
        <v>22</v>
      </c>
      <c r="J13" s="8" t="n">
        <v>0.47</v>
      </c>
      <c r="K13" s="8" t="s">
        <v>22</v>
      </c>
      <c r="L13" s="8" t="n">
        <f aca="false">L12+J13</f>
        <v>0.76</v>
      </c>
      <c r="M13" s="8" t="str">
        <f aca="false">K13</f>
        <v>ND</v>
      </c>
      <c r="N13" s="7" t="n">
        <v>0</v>
      </c>
      <c r="O13" s="9" t="s">
        <v>16</v>
      </c>
    </row>
    <row r="14" customFormat="false" ht="14.5" hidden="false" customHeight="false" outlineLevel="0" collapsed="false">
      <c r="A14" s="5"/>
      <c r="B14" s="6" t="n">
        <v>41956</v>
      </c>
      <c r="C14" s="11" t="s">
        <v>15</v>
      </c>
      <c r="D14" s="7" t="n">
        <v>3</v>
      </c>
      <c r="E14" s="7" t="s">
        <v>22</v>
      </c>
      <c r="F14" s="7" t="s">
        <v>22</v>
      </c>
      <c r="G14" s="7" t="n">
        <v>534</v>
      </c>
      <c r="H14" s="9" t="n">
        <f aca="false">G14*0.1</f>
        <v>53.4</v>
      </c>
      <c r="I14" s="8" t="s">
        <v>22</v>
      </c>
      <c r="J14" s="8" t="n">
        <v>1.4</v>
      </c>
      <c r="K14" s="8" t="s">
        <v>22</v>
      </c>
      <c r="L14" s="8" t="n">
        <f aca="false">L13+J14</f>
        <v>2.16</v>
      </c>
      <c r="M14" s="8" t="str">
        <f aca="false">K14</f>
        <v>ND</v>
      </c>
      <c r="N14" s="7" t="n">
        <v>0</v>
      </c>
      <c r="O14" s="9" t="s">
        <v>16</v>
      </c>
    </row>
    <row r="15" customFormat="false" ht="14.5" hidden="false" customHeight="false" outlineLevel="0" collapsed="false">
      <c r="A15" s="5"/>
      <c r="B15" s="6" t="n">
        <v>41957</v>
      </c>
      <c r="C15" s="11" t="s">
        <v>15</v>
      </c>
      <c r="D15" s="7" t="n">
        <v>4</v>
      </c>
      <c r="E15" s="7" t="s">
        <v>22</v>
      </c>
      <c r="F15" s="7" t="s">
        <v>22</v>
      </c>
      <c r="G15" s="7" t="n">
        <v>312</v>
      </c>
      <c r="H15" s="9" t="n">
        <f aca="false">G15*0.1</f>
        <v>31.2</v>
      </c>
      <c r="I15" s="8" t="s">
        <v>22</v>
      </c>
      <c r="J15" s="8" t="n">
        <v>1.07</v>
      </c>
      <c r="K15" s="8" t="s">
        <v>22</v>
      </c>
      <c r="L15" s="8" t="n">
        <f aca="false">L14+J15</f>
        <v>3.23</v>
      </c>
      <c r="M15" s="8" t="str">
        <f aca="false">K15</f>
        <v>ND</v>
      </c>
      <c r="N15" s="7" t="n">
        <v>0</v>
      </c>
      <c r="O15" s="9" t="s">
        <v>16</v>
      </c>
    </row>
    <row r="16" customFormat="false" ht="14.5" hidden="false" customHeight="false" outlineLevel="0" collapsed="false">
      <c r="A16" s="5"/>
      <c r="B16" s="6" t="n">
        <v>41958</v>
      </c>
      <c r="C16" s="11" t="s">
        <v>15</v>
      </c>
      <c r="D16" s="7" t="n">
        <v>5</v>
      </c>
      <c r="E16" s="7" t="s">
        <v>22</v>
      </c>
      <c r="F16" s="7" t="s">
        <v>22</v>
      </c>
      <c r="G16" s="7" t="n">
        <v>326</v>
      </c>
      <c r="H16" s="9" t="n">
        <f aca="false">G16*0.1</f>
        <v>32.6</v>
      </c>
      <c r="I16" s="8" t="s">
        <v>22</v>
      </c>
      <c r="J16" s="8" t="n">
        <v>0.63</v>
      </c>
      <c r="K16" s="8" t="s">
        <v>22</v>
      </c>
      <c r="L16" s="8" t="n">
        <f aca="false">L15+J16</f>
        <v>3.86</v>
      </c>
      <c r="M16" s="8" t="str">
        <f aca="false">K16</f>
        <v>ND</v>
      </c>
      <c r="N16" s="7" t="n">
        <v>0</v>
      </c>
      <c r="O16" s="9" t="s">
        <v>16</v>
      </c>
    </row>
    <row r="17" customFormat="false" ht="14.5" hidden="false" customHeight="false" outlineLevel="0" collapsed="false">
      <c r="A17" s="10" t="n">
        <v>5</v>
      </c>
      <c r="B17" s="11" t="n">
        <v>42023</v>
      </c>
      <c r="C17" s="11" t="s">
        <v>15</v>
      </c>
      <c r="D17" s="9" t="n">
        <v>1</v>
      </c>
      <c r="E17" s="9" t="n">
        <v>164</v>
      </c>
      <c r="F17" s="9" t="n">
        <v>697</v>
      </c>
      <c r="G17" s="9" t="n">
        <v>248</v>
      </c>
      <c r="H17" s="9" t="n">
        <f aca="false">G17*0.1</f>
        <v>24.8</v>
      </c>
      <c r="I17" s="12" t="n">
        <f aca="false">11025/5042</f>
        <v>2.1866322887743</v>
      </c>
      <c r="J17" s="12" t="n">
        <v>1.29</v>
      </c>
      <c r="K17" s="12" t="n">
        <v>0.72</v>
      </c>
      <c r="L17" s="12" t="n">
        <f aca="false">J17</f>
        <v>1.29</v>
      </c>
      <c r="M17" s="12" t="n">
        <f aca="false">K17</f>
        <v>0.72</v>
      </c>
      <c r="N17" s="9" t="n">
        <v>0</v>
      </c>
      <c r="O17" s="9" t="s">
        <v>16</v>
      </c>
    </row>
    <row r="18" customFormat="false" ht="14.5" hidden="false" customHeight="false" outlineLevel="0" collapsed="false">
      <c r="A18" s="10"/>
      <c r="B18" s="11" t="n">
        <v>42024</v>
      </c>
      <c r="C18" s="11" t="s">
        <v>15</v>
      </c>
      <c r="D18" s="9" t="n">
        <v>2</v>
      </c>
      <c r="E18" s="9" t="n">
        <v>170</v>
      </c>
      <c r="F18" s="9" t="n">
        <v>780</v>
      </c>
      <c r="G18" s="9" t="n">
        <v>235</v>
      </c>
      <c r="H18" s="9" t="n">
        <f aca="false">G18*0.1</f>
        <v>23.5</v>
      </c>
      <c r="I18" s="12" t="n">
        <f aca="false">12500/5042</f>
        <v>2.4791749305831</v>
      </c>
      <c r="J18" s="12" t="n">
        <v>1.5</v>
      </c>
      <c r="K18" s="12" t="n">
        <v>1</v>
      </c>
      <c r="L18" s="12" t="n">
        <f aca="false">L17+J18</f>
        <v>2.79</v>
      </c>
      <c r="M18" s="12" t="n">
        <f aca="false">M17+K18</f>
        <v>1.72</v>
      </c>
      <c r="N18" s="9" t="n">
        <v>0</v>
      </c>
      <c r="O18" s="9" t="s">
        <v>16</v>
      </c>
    </row>
    <row r="19" customFormat="false" ht="14.5" hidden="false" customHeight="false" outlineLevel="0" collapsed="false">
      <c r="A19" s="5" t="n">
        <v>6</v>
      </c>
      <c r="B19" s="6" t="n">
        <v>42025</v>
      </c>
      <c r="C19" s="11" t="s">
        <v>15</v>
      </c>
      <c r="D19" s="7" t="n">
        <v>1</v>
      </c>
      <c r="E19" s="7" t="n">
        <v>172</v>
      </c>
      <c r="F19" s="7" t="n">
        <v>728</v>
      </c>
      <c r="G19" s="7" t="n">
        <v>240</v>
      </c>
      <c r="H19" s="9" t="n">
        <f aca="false">G19*0.1</f>
        <v>24</v>
      </c>
      <c r="I19" s="8" t="n">
        <f aca="false">10208/(70*65)</f>
        <v>2.24351648351648</v>
      </c>
      <c r="J19" s="8" t="n">
        <v>4.5</v>
      </c>
      <c r="K19" s="8" t="n">
        <v>0.17</v>
      </c>
      <c r="L19" s="8" t="n">
        <f aca="false">J19</f>
        <v>4.5</v>
      </c>
      <c r="M19" s="8" t="n">
        <f aca="false">K19</f>
        <v>0.17</v>
      </c>
      <c r="N19" s="7" t="n">
        <v>0</v>
      </c>
      <c r="O19" s="9" t="s">
        <v>16</v>
      </c>
    </row>
    <row r="20" customFormat="false" ht="14.5" hidden="false" customHeight="false" outlineLevel="0" collapsed="false">
      <c r="A20" s="5"/>
      <c r="B20" s="6" t="n">
        <v>42026</v>
      </c>
      <c r="C20" s="11" t="s">
        <v>15</v>
      </c>
      <c r="D20" s="7" t="n">
        <v>2</v>
      </c>
      <c r="E20" s="7" t="n">
        <v>151</v>
      </c>
      <c r="F20" s="7" t="n">
        <v>639</v>
      </c>
      <c r="G20" s="7" t="n">
        <v>215</v>
      </c>
      <c r="H20" s="9" t="n">
        <f aca="false">G20*0.1</f>
        <v>21.5</v>
      </c>
      <c r="I20" s="8" t="n">
        <f aca="false">11587/(70*65)</f>
        <v>2.54659340659341</v>
      </c>
      <c r="J20" s="8" t="n">
        <v>1.81</v>
      </c>
      <c r="K20" s="8" t="n">
        <v>0.07</v>
      </c>
      <c r="L20" s="8" t="n">
        <f aca="false">L19+J20</f>
        <v>6.31</v>
      </c>
      <c r="M20" s="8" t="n">
        <f aca="false">K20+K20</f>
        <v>0.14</v>
      </c>
      <c r="N20" s="7" t="n">
        <v>0</v>
      </c>
      <c r="O20" s="9" t="s">
        <v>16</v>
      </c>
    </row>
    <row r="21" customFormat="false" ht="14.5" hidden="false" customHeight="false" outlineLevel="0" collapsed="false">
      <c r="A21" s="10" t="n">
        <v>7</v>
      </c>
      <c r="B21" s="11" t="n">
        <v>42035</v>
      </c>
      <c r="C21" s="11" t="s">
        <v>15</v>
      </c>
      <c r="D21" s="9" t="n">
        <v>1</v>
      </c>
      <c r="E21" s="9" t="n">
        <v>110</v>
      </c>
      <c r="F21" s="9" t="n">
        <v>560</v>
      </c>
      <c r="G21" s="9" t="n">
        <v>200</v>
      </c>
      <c r="H21" s="9" t="n">
        <f aca="false">G21*0.1</f>
        <v>20</v>
      </c>
      <c r="I21" s="12" t="n">
        <f aca="false">7720/5470</f>
        <v>1.41133455210238</v>
      </c>
      <c r="J21" s="12" t="n">
        <v>0.53</v>
      </c>
      <c r="K21" s="12" t="n">
        <v>1.78</v>
      </c>
      <c r="L21" s="12" t="n">
        <f aca="false">J21</f>
        <v>0.53</v>
      </c>
      <c r="M21" s="12" t="n">
        <f aca="false">K21</f>
        <v>1.78</v>
      </c>
      <c r="N21" s="9" t="n">
        <v>0</v>
      </c>
      <c r="O21" s="9" t="s">
        <v>16</v>
      </c>
    </row>
    <row r="22" customFormat="false" ht="14.5" hidden="false" customHeight="false" outlineLevel="0" collapsed="false">
      <c r="A22" s="10"/>
      <c r="B22" s="11" t="n">
        <v>42036</v>
      </c>
      <c r="C22" s="11" t="s">
        <v>15</v>
      </c>
      <c r="D22" s="9" t="n">
        <v>2</v>
      </c>
      <c r="E22" s="9" t="n">
        <v>211</v>
      </c>
      <c r="F22" s="9" t="n">
        <v>711</v>
      </c>
      <c r="G22" s="9" t="n">
        <v>235</v>
      </c>
      <c r="H22" s="9" t="n">
        <f aca="false">G22*0.1</f>
        <v>23.5</v>
      </c>
      <c r="I22" s="12" t="n">
        <f aca="false">12011/5470</f>
        <v>2.19579524680073</v>
      </c>
      <c r="J22" s="12" t="n">
        <v>0.39</v>
      </c>
      <c r="K22" s="12" t="n">
        <v>1.12</v>
      </c>
      <c r="L22" s="12" t="n">
        <f aca="false">L21+J22</f>
        <v>0.92</v>
      </c>
      <c r="M22" s="12" t="n">
        <f aca="false">M21+K22</f>
        <v>2.9</v>
      </c>
      <c r="N22" s="9" t="n">
        <v>0</v>
      </c>
      <c r="O22" s="9" t="s">
        <v>16</v>
      </c>
    </row>
    <row r="23" customFormat="false" ht="14.5" hidden="false" customHeight="false" outlineLevel="0" collapsed="false">
      <c r="A23" s="10"/>
      <c r="B23" s="11" t="n">
        <v>42037</v>
      </c>
      <c r="C23" s="11" t="s">
        <v>15</v>
      </c>
      <c r="D23" s="9" t="n">
        <v>3</v>
      </c>
      <c r="E23" s="9" t="n">
        <v>143</v>
      </c>
      <c r="F23" s="9" t="n">
        <v>835</v>
      </c>
      <c r="G23" s="9" t="n">
        <v>200</v>
      </c>
      <c r="H23" s="9" t="n">
        <f aca="false">G23*0.1</f>
        <v>20</v>
      </c>
      <c r="I23" s="12" t="n">
        <f aca="false">11644/5470</f>
        <v>2.12870201096892</v>
      </c>
      <c r="J23" s="12" t="n">
        <v>1.43</v>
      </c>
      <c r="K23" s="12" t="n">
        <v>2.86</v>
      </c>
      <c r="L23" s="12" t="n">
        <f aca="false">L22+J23</f>
        <v>2.35</v>
      </c>
      <c r="M23" s="12" t="n">
        <f aca="false">M22+K23</f>
        <v>5.76</v>
      </c>
      <c r="N23" s="9" t="n">
        <v>1</v>
      </c>
      <c r="O23" s="9" t="s">
        <v>16</v>
      </c>
    </row>
    <row r="24" customFormat="false" ht="14.5" hidden="false" customHeight="false" outlineLevel="0" collapsed="false">
      <c r="A24" s="10"/>
      <c r="B24" s="11" t="n">
        <v>42038</v>
      </c>
      <c r="C24" s="11" t="s">
        <v>15</v>
      </c>
      <c r="D24" s="9" t="n">
        <v>4</v>
      </c>
      <c r="E24" s="9" t="n">
        <v>182</v>
      </c>
      <c r="F24" s="9" t="n">
        <v>726</v>
      </c>
      <c r="G24" s="9" t="n">
        <v>247</v>
      </c>
      <c r="H24" s="9" t="n">
        <f aca="false">G24*0.1</f>
        <v>24.7</v>
      </c>
      <c r="I24" s="12" t="n">
        <f aca="false">11127/5470</f>
        <v>2.03418647166362</v>
      </c>
      <c r="J24" s="12" t="n">
        <v>0.8</v>
      </c>
      <c r="K24" s="12" t="n">
        <v>1.13</v>
      </c>
      <c r="L24" s="12" t="n">
        <f aca="false">L23+J24</f>
        <v>3.15</v>
      </c>
      <c r="M24" s="12" t="n">
        <f aca="false">M23+K24</f>
        <v>6.89</v>
      </c>
      <c r="N24" s="9" t="n">
        <v>1</v>
      </c>
      <c r="O24" s="9" t="s">
        <v>16</v>
      </c>
    </row>
    <row r="25" customFormat="false" ht="14.5" hidden="false" customHeight="false" outlineLevel="0" collapsed="false">
      <c r="A25" s="10"/>
      <c r="B25" s="11" t="n">
        <v>42039</v>
      </c>
      <c r="C25" s="11" t="s">
        <v>15</v>
      </c>
      <c r="D25" s="9" t="n">
        <v>5</v>
      </c>
      <c r="E25" s="9" t="n">
        <v>120</v>
      </c>
      <c r="F25" s="9" t="n">
        <v>350</v>
      </c>
      <c r="G25" s="9" t="n">
        <v>230</v>
      </c>
      <c r="H25" s="9" t="n">
        <f aca="false">G25*0.1</f>
        <v>23</v>
      </c>
      <c r="I25" s="12" t="n">
        <f aca="false">12300/5470</f>
        <v>2.24862888482633</v>
      </c>
      <c r="J25" s="12" t="n">
        <v>0.44</v>
      </c>
      <c r="K25" s="12" t="n">
        <v>1</v>
      </c>
      <c r="L25" s="12" t="n">
        <f aca="false">L24+J25</f>
        <v>3.59</v>
      </c>
      <c r="M25" s="12" t="n">
        <f aca="false">M24+K25</f>
        <v>7.89</v>
      </c>
      <c r="N25" s="9" t="n">
        <v>1</v>
      </c>
      <c r="O25" s="9" t="s">
        <v>16</v>
      </c>
    </row>
    <row r="26" customFormat="false" ht="14.5" hidden="false" customHeight="false" outlineLevel="0" collapsed="false">
      <c r="A26" s="5" t="n">
        <v>8</v>
      </c>
      <c r="B26" s="6" t="n">
        <v>42043</v>
      </c>
      <c r="C26" s="11" t="s">
        <v>15</v>
      </c>
      <c r="D26" s="7" t="n">
        <v>1</v>
      </c>
      <c r="E26" s="7" t="n">
        <v>131</v>
      </c>
      <c r="F26" s="7" t="n">
        <v>658</v>
      </c>
      <c r="G26" s="7" t="n">
        <v>220</v>
      </c>
      <c r="H26" s="9" t="n">
        <f aca="false">G26*0.1</f>
        <v>22</v>
      </c>
      <c r="I26" s="8" t="n">
        <f aca="false">10402/(70*97)</f>
        <v>1.5319587628866</v>
      </c>
      <c r="J26" s="8" t="n">
        <v>1.65</v>
      </c>
      <c r="K26" s="8" t="n">
        <v>14.86</v>
      </c>
      <c r="L26" s="8" t="n">
        <f aca="false">J26</f>
        <v>1.65</v>
      </c>
      <c r="M26" s="8" t="n">
        <f aca="false">K26</f>
        <v>14.86</v>
      </c>
      <c r="N26" s="7" t="n">
        <v>0</v>
      </c>
      <c r="O26" s="9" t="s">
        <v>16</v>
      </c>
    </row>
    <row r="27" customFormat="false" ht="14.5" hidden="false" customHeight="false" outlineLevel="0" collapsed="false">
      <c r="A27" s="5"/>
      <c r="B27" s="6" t="n">
        <v>42044</v>
      </c>
      <c r="C27" s="11" t="s">
        <v>15</v>
      </c>
      <c r="D27" s="7" t="n">
        <v>2</v>
      </c>
      <c r="E27" s="7" t="n">
        <v>162</v>
      </c>
      <c r="F27" s="7" t="n">
        <v>874</v>
      </c>
      <c r="G27" s="7" t="n">
        <v>282</v>
      </c>
      <c r="H27" s="9" t="n">
        <f aca="false">G27*0.1</f>
        <v>28.2</v>
      </c>
      <c r="I27" s="8" t="n">
        <f aca="false">12915/(70*97)</f>
        <v>1.9020618556701</v>
      </c>
      <c r="J27" s="8" t="n">
        <v>1.55</v>
      </c>
      <c r="K27" s="8" t="n">
        <v>14</v>
      </c>
      <c r="L27" s="8" t="n">
        <f aca="false">L26+J27</f>
        <v>3.2</v>
      </c>
      <c r="M27" s="8" t="n">
        <f aca="false">M26+K27</f>
        <v>28.86</v>
      </c>
      <c r="N27" s="7" t="n">
        <v>1</v>
      </c>
      <c r="O27" s="9" t="s">
        <v>16</v>
      </c>
    </row>
    <row r="28" customFormat="false" ht="14.5" hidden="false" customHeight="false" outlineLevel="0" collapsed="false">
      <c r="A28" s="5"/>
      <c r="B28" s="6" t="n">
        <v>42045</v>
      </c>
      <c r="C28" s="11" t="s">
        <v>15</v>
      </c>
      <c r="D28" s="7" t="n">
        <v>3</v>
      </c>
      <c r="E28" s="7" t="n">
        <v>149</v>
      </c>
      <c r="F28" s="7" t="n">
        <v>769</v>
      </c>
      <c r="G28" s="7" t="n">
        <v>250</v>
      </c>
      <c r="H28" s="9" t="n">
        <f aca="false">G28*0.1</f>
        <v>25</v>
      </c>
      <c r="I28" s="8" t="n">
        <f aca="false">11500/(70*97)</f>
        <v>1.69366715758468</v>
      </c>
      <c r="J28" s="8" t="n">
        <v>1.17</v>
      </c>
      <c r="K28" s="8" t="n">
        <v>4.6</v>
      </c>
      <c r="L28" s="8" t="n">
        <f aca="false">L27+J28</f>
        <v>4.37</v>
      </c>
      <c r="M28" s="8" t="n">
        <f aca="false">M27+K28</f>
        <v>33.46</v>
      </c>
      <c r="N28" s="7" t="n">
        <v>1</v>
      </c>
      <c r="O28" s="9" t="s">
        <v>16</v>
      </c>
    </row>
    <row r="29" customFormat="false" ht="14.5" hidden="false" customHeight="false" outlineLevel="0" collapsed="false">
      <c r="A29" s="5"/>
      <c r="B29" s="6" t="n">
        <v>42046</v>
      </c>
      <c r="C29" s="11" t="s">
        <v>15</v>
      </c>
      <c r="D29" s="7" t="n">
        <v>4</v>
      </c>
      <c r="E29" s="7" t="n">
        <v>105</v>
      </c>
      <c r="F29" s="7" t="n">
        <v>180</v>
      </c>
      <c r="G29" s="7" t="n">
        <v>600</v>
      </c>
      <c r="H29" s="9" t="n">
        <f aca="false">G29*0.1</f>
        <v>60</v>
      </c>
      <c r="I29" s="8" t="n">
        <f aca="false">9500/(70*97)</f>
        <v>1.39911634756996</v>
      </c>
      <c r="J29" s="8" t="n">
        <v>0.54</v>
      </c>
      <c r="K29" s="8" t="n">
        <v>6.42</v>
      </c>
      <c r="L29" s="8" t="n">
        <f aca="false">L28+J29</f>
        <v>4.91</v>
      </c>
      <c r="M29" s="8" t="n">
        <f aca="false">M28+K29</f>
        <v>39.88</v>
      </c>
      <c r="N29" s="7" t="n">
        <v>1</v>
      </c>
      <c r="O29" s="9" t="s">
        <v>16</v>
      </c>
    </row>
    <row r="30" customFormat="false" ht="14.5" hidden="false" customHeight="false" outlineLevel="0" collapsed="false">
      <c r="A30" s="10" t="n">
        <v>9</v>
      </c>
      <c r="B30" s="11" t="n">
        <v>42080</v>
      </c>
      <c r="C30" s="11" t="s">
        <v>15</v>
      </c>
      <c r="D30" s="9" t="n">
        <v>1</v>
      </c>
      <c r="E30" s="9" t="n">
        <v>206</v>
      </c>
      <c r="F30" s="9" t="n">
        <v>677</v>
      </c>
      <c r="G30" s="9" t="n">
        <v>217</v>
      </c>
      <c r="H30" s="9" t="n">
        <f aca="false">G30*0.1</f>
        <v>21.7</v>
      </c>
      <c r="I30" s="12" t="n">
        <v>2.9</v>
      </c>
      <c r="J30" s="12" t="n">
        <v>7.6</v>
      </c>
      <c r="K30" s="12" t="n">
        <v>2.77</v>
      </c>
      <c r="L30" s="12" t="n">
        <f aca="false">J30</f>
        <v>7.6</v>
      </c>
      <c r="M30" s="12" t="n">
        <f aca="false">K30</f>
        <v>2.77</v>
      </c>
      <c r="N30" s="9" t="n">
        <v>0</v>
      </c>
      <c r="O30" s="9" t="s">
        <v>16</v>
      </c>
    </row>
    <row r="31" customFormat="false" ht="14.5" hidden="false" customHeight="false" outlineLevel="0" collapsed="false">
      <c r="A31" s="10"/>
      <c r="B31" s="11" t="n">
        <v>42081</v>
      </c>
      <c r="C31" s="11" t="s">
        <v>15</v>
      </c>
      <c r="D31" s="9" t="n">
        <v>2</v>
      </c>
      <c r="E31" s="9" t="n">
        <v>148</v>
      </c>
      <c r="F31" s="9" t="n">
        <v>491</v>
      </c>
      <c r="G31" s="9" t="n">
        <v>120</v>
      </c>
      <c r="H31" s="9" t="n">
        <f aca="false">G31*0.1</f>
        <v>12</v>
      </c>
      <c r="I31" s="12" t="n">
        <v>2.4</v>
      </c>
      <c r="J31" s="12" t="n">
        <v>1.7</v>
      </c>
      <c r="K31" s="12" t="n">
        <v>2.31</v>
      </c>
      <c r="L31" s="12" t="n">
        <f aca="false">L30+J31</f>
        <v>9.3</v>
      </c>
      <c r="M31" s="12" t="n">
        <f aca="false">M30+K31</f>
        <v>5.08</v>
      </c>
      <c r="N31" s="9" t="n">
        <v>1</v>
      </c>
      <c r="O31" s="9" t="s">
        <v>16</v>
      </c>
    </row>
    <row r="32" customFormat="false" ht="14.5" hidden="false" customHeight="false" outlineLevel="0" collapsed="false">
      <c r="A32" s="5" t="n">
        <v>10</v>
      </c>
      <c r="B32" s="6" t="n">
        <v>42107</v>
      </c>
      <c r="C32" s="11" t="s">
        <v>15</v>
      </c>
      <c r="D32" s="7" t="n">
        <v>1</v>
      </c>
      <c r="E32" s="7" t="n">
        <v>133</v>
      </c>
      <c r="F32" s="7" t="n">
        <v>600</v>
      </c>
      <c r="G32" s="7" t="n">
        <v>230</v>
      </c>
      <c r="H32" s="9" t="n">
        <f aca="false">G32*0.1</f>
        <v>23</v>
      </c>
      <c r="I32" s="8" t="n">
        <f aca="false">(9000)/(70*62)</f>
        <v>2.07373271889401</v>
      </c>
      <c r="J32" s="8" t="n">
        <v>1.78</v>
      </c>
      <c r="K32" s="8" t="s">
        <v>22</v>
      </c>
      <c r="L32" s="8" t="n">
        <f aca="false">J32</f>
        <v>1.78</v>
      </c>
      <c r="M32" s="8" t="n">
        <v>0</v>
      </c>
      <c r="N32" s="7" t="n">
        <v>0</v>
      </c>
      <c r="O32" s="9" t="s">
        <v>16</v>
      </c>
    </row>
    <row r="33" customFormat="false" ht="14.5" hidden="false" customHeight="false" outlineLevel="0" collapsed="false">
      <c r="A33" s="5"/>
      <c r="B33" s="6" t="n">
        <v>42108</v>
      </c>
      <c r="C33" s="11" t="s">
        <v>15</v>
      </c>
      <c r="D33" s="7" t="n">
        <v>2</v>
      </c>
      <c r="E33" s="7" t="n">
        <v>133</v>
      </c>
      <c r="F33" s="7" t="n">
        <v>610</v>
      </c>
      <c r="G33" s="7" t="n">
        <v>230</v>
      </c>
      <c r="H33" s="9" t="n">
        <f aca="false">G33*0.1</f>
        <v>23</v>
      </c>
      <c r="I33" s="8" t="n">
        <v>2.07</v>
      </c>
      <c r="J33" s="8" t="n">
        <v>2.6</v>
      </c>
      <c r="K33" s="8" t="n">
        <v>13.2</v>
      </c>
      <c r="L33" s="8" t="n">
        <f aca="false">L32+J33</f>
        <v>4.38</v>
      </c>
      <c r="M33" s="8" t="n">
        <f aca="false">M32+K33</f>
        <v>13.2</v>
      </c>
      <c r="N33" s="7" t="n">
        <v>0</v>
      </c>
      <c r="O33" s="9" t="s">
        <v>16</v>
      </c>
    </row>
    <row r="34" customFormat="false" ht="14.5" hidden="false" customHeight="false" outlineLevel="0" collapsed="false">
      <c r="A34" s="10" t="n">
        <v>11</v>
      </c>
      <c r="B34" s="11" t="n">
        <v>42108</v>
      </c>
      <c r="C34" s="11" t="s">
        <v>17</v>
      </c>
      <c r="D34" s="9" t="n">
        <v>1</v>
      </c>
      <c r="E34" s="9" t="n">
        <v>247</v>
      </c>
      <c r="F34" s="9" t="n">
        <v>574</v>
      </c>
      <c r="G34" s="9" t="n">
        <v>280</v>
      </c>
      <c r="H34" s="9" t="n">
        <f aca="false">G34*0.1</f>
        <v>28</v>
      </c>
      <c r="I34" s="12" t="n">
        <v>2.2</v>
      </c>
      <c r="J34" s="12" t="n">
        <v>2.5</v>
      </c>
      <c r="K34" s="12" t="s">
        <v>22</v>
      </c>
      <c r="L34" s="12" t="n">
        <f aca="false">J34</f>
        <v>2.5</v>
      </c>
      <c r="M34" s="9" t="n">
        <v>0</v>
      </c>
      <c r="N34" s="9" t="n">
        <v>0</v>
      </c>
      <c r="O34" s="9" t="s">
        <v>16</v>
      </c>
    </row>
    <row r="35" customFormat="false" ht="14.5" hidden="false" customHeight="false" outlineLevel="0" collapsed="false">
      <c r="A35" s="10"/>
      <c r="B35" s="11" t="n">
        <v>42109</v>
      </c>
      <c r="C35" s="11" t="s">
        <v>17</v>
      </c>
      <c r="D35" s="9" t="n">
        <v>3</v>
      </c>
      <c r="E35" s="9" t="n">
        <v>154</v>
      </c>
      <c r="F35" s="9" t="n">
        <v>653</v>
      </c>
      <c r="G35" s="9" t="n">
        <v>267</v>
      </c>
      <c r="H35" s="9" t="n">
        <f aca="false">G35*0.1</f>
        <v>26.7</v>
      </c>
      <c r="I35" s="12" t="n">
        <v>2.07</v>
      </c>
      <c r="J35" s="12" t="n">
        <v>2.89</v>
      </c>
      <c r="K35" s="12" t="n">
        <v>5.06</v>
      </c>
      <c r="L35" s="12" t="n">
        <f aca="false">L34+J35</f>
        <v>5.39</v>
      </c>
      <c r="M35" s="12" t="n">
        <f aca="false">M34+K35</f>
        <v>5.06</v>
      </c>
      <c r="N35" s="9" t="n">
        <v>0</v>
      </c>
      <c r="O35" s="9" t="s">
        <v>16</v>
      </c>
    </row>
    <row r="36" customFormat="false" ht="14.5" hidden="false" customHeight="false" outlineLevel="0" collapsed="false">
      <c r="A36" s="10"/>
      <c r="B36" s="11" t="n">
        <v>42109</v>
      </c>
      <c r="C36" s="11" t="s">
        <v>17</v>
      </c>
      <c r="D36" s="9" t="n">
        <v>2</v>
      </c>
      <c r="E36" s="9" t="n">
        <v>190</v>
      </c>
      <c r="F36" s="9" t="n">
        <v>630</v>
      </c>
      <c r="G36" s="9" t="n">
        <v>300</v>
      </c>
      <c r="H36" s="9" t="n">
        <f aca="false">G36*0.1</f>
        <v>30</v>
      </c>
      <c r="I36" s="12" t="n">
        <f aca="false">13000/5200</f>
        <v>2.5</v>
      </c>
      <c r="J36" s="12" t="n">
        <v>2.1</v>
      </c>
      <c r="K36" s="12" t="n">
        <v>0.45</v>
      </c>
      <c r="L36" s="12" t="n">
        <f aca="false">L35+J36</f>
        <v>7.49</v>
      </c>
      <c r="M36" s="12" t="n">
        <f aca="false">M35+K36</f>
        <v>5.51</v>
      </c>
      <c r="N36" s="9" t="n">
        <v>1</v>
      </c>
      <c r="O36" s="9" t="s">
        <v>16</v>
      </c>
    </row>
    <row r="37" customFormat="false" ht="14.5" hidden="false" customHeight="false" outlineLevel="0" collapsed="false">
      <c r="A37" s="5" t="n">
        <v>12</v>
      </c>
      <c r="B37" s="6" t="n">
        <v>42122</v>
      </c>
      <c r="C37" s="6" t="s">
        <v>17</v>
      </c>
      <c r="D37" s="7" t="n">
        <v>1</v>
      </c>
      <c r="E37" s="7" t="n">
        <v>240</v>
      </c>
      <c r="F37" s="7" t="n">
        <v>620</v>
      </c>
      <c r="G37" s="7" t="n">
        <v>210</v>
      </c>
      <c r="H37" s="9" t="n">
        <f aca="false">G37*0.1</f>
        <v>21</v>
      </c>
      <c r="I37" s="8" t="n">
        <v>3.1</v>
      </c>
      <c r="J37" s="8" t="n">
        <v>2.67</v>
      </c>
      <c r="K37" s="8" t="n">
        <v>1.8</v>
      </c>
      <c r="L37" s="8" t="n">
        <f aca="false">J37</f>
        <v>2.67</v>
      </c>
      <c r="M37" s="8" t="n">
        <f aca="false">K37</f>
        <v>1.8</v>
      </c>
      <c r="N37" s="7" t="n">
        <v>0</v>
      </c>
      <c r="O37" s="9" t="s">
        <v>16</v>
      </c>
    </row>
    <row r="38" customFormat="false" ht="14.5" hidden="false" customHeight="false" outlineLevel="0" collapsed="false">
      <c r="A38" s="5"/>
      <c r="B38" s="6" t="n">
        <v>42123</v>
      </c>
      <c r="C38" s="6" t="s">
        <v>17</v>
      </c>
      <c r="D38" s="7" t="n">
        <v>2</v>
      </c>
      <c r="E38" s="7" t="n">
        <v>240</v>
      </c>
      <c r="F38" s="7" t="n">
        <v>667</v>
      </c>
      <c r="G38" s="7" t="n">
        <v>220</v>
      </c>
      <c r="H38" s="9" t="n">
        <f aca="false">G38*0.1</f>
        <v>22</v>
      </c>
      <c r="I38" s="8" t="n">
        <v>3.1</v>
      </c>
      <c r="J38" s="8" t="n">
        <v>1.67</v>
      </c>
      <c r="K38" s="8" t="n">
        <v>3.8</v>
      </c>
      <c r="L38" s="8" t="n">
        <f aca="false">L37+J38</f>
        <v>4.34</v>
      </c>
      <c r="M38" s="8" t="n">
        <f aca="false">M37+K38</f>
        <v>5.6</v>
      </c>
      <c r="N38" s="7" t="n">
        <v>0</v>
      </c>
      <c r="O38" s="9" t="s">
        <v>16</v>
      </c>
    </row>
    <row r="39" customFormat="false" ht="14.5" hidden="false" customHeight="false" outlineLevel="0" collapsed="false">
      <c r="A39" s="10" t="n">
        <v>13</v>
      </c>
      <c r="B39" s="11" t="n">
        <v>42135</v>
      </c>
      <c r="C39" s="11" t="s">
        <v>15</v>
      </c>
      <c r="D39" s="9" t="n">
        <v>1</v>
      </c>
      <c r="E39" s="9" t="n">
        <v>135</v>
      </c>
      <c r="F39" s="9" t="n">
        <v>565</v>
      </c>
      <c r="G39" s="9" t="n">
        <v>235</v>
      </c>
      <c r="H39" s="9" t="n">
        <f aca="false">G39*0.1</f>
        <v>23.5</v>
      </c>
      <c r="I39" s="12" t="n">
        <v>2.4</v>
      </c>
      <c r="J39" s="12" t="n">
        <v>0.86</v>
      </c>
      <c r="K39" s="12" t="n">
        <v>0.88</v>
      </c>
      <c r="L39" s="12" t="n">
        <f aca="false">J39</f>
        <v>0.86</v>
      </c>
      <c r="M39" s="12" t="n">
        <f aca="false">K39</f>
        <v>0.88</v>
      </c>
      <c r="N39" s="9" t="n">
        <v>0</v>
      </c>
      <c r="O39" s="9" t="s">
        <v>16</v>
      </c>
    </row>
    <row r="40" customFormat="false" ht="14.5" hidden="false" customHeight="false" outlineLevel="0" collapsed="false">
      <c r="A40" s="10"/>
      <c r="B40" s="11" t="n">
        <v>42136</v>
      </c>
      <c r="C40" s="11" t="s">
        <v>15</v>
      </c>
      <c r="D40" s="9" t="n">
        <v>2</v>
      </c>
      <c r="E40" s="9" t="n">
        <v>132</v>
      </c>
      <c r="F40" s="9" t="n">
        <v>560</v>
      </c>
      <c r="G40" s="9" t="n">
        <v>245</v>
      </c>
      <c r="H40" s="9" t="n">
        <f aca="false">G40*0.1</f>
        <v>24.5</v>
      </c>
      <c r="I40" s="12" t="n">
        <v>2.4</v>
      </c>
      <c r="J40" s="12" t="n">
        <v>1.3</v>
      </c>
      <c r="K40" s="12" t="n">
        <v>1.09</v>
      </c>
      <c r="L40" s="12" t="n">
        <f aca="false">L39+J40</f>
        <v>2.16</v>
      </c>
      <c r="M40" s="12" t="n">
        <f aca="false">M39+K40</f>
        <v>1.97</v>
      </c>
      <c r="N40" s="9" t="n">
        <v>0</v>
      </c>
      <c r="O40" s="9" t="s">
        <v>16</v>
      </c>
    </row>
    <row r="41" customFormat="false" ht="14.5" hidden="false" customHeight="false" outlineLevel="0" collapsed="false">
      <c r="A41" s="10"/>
      <c r="B41" s="11" t="n">
        <v>42137</v>
      </c>
      <c r="C41" s="11" t="s">
        <v>15</v>
      </c>
      <c r="D41" s="9" t="n">
        <v>3</v>
      </c>
      <c r="E41" s="9" t="n">
        <v>180</v>
      </c>
      <c r="F41" s="9" t="n">
        <v>600</v>
      </c>
      <c r="G41" s="9" t="n">
        <v>245</v>
      </c>
      <c r="H41" s="9" t="n">
        <f aca="false">G41*0.1</f>
        <v>24.5</v>
      </c>
      <c r="I41" s="12" t="n">
        <v>2.3</v>
      </c>
      <c r="J41" s="12" t="n">
        <v>1.51</v>
      </c>
      <c r="K41" s="12" t="n">
        <v>1.43</v>
      </c>
      <c r="L41" s="12" t="n">
        <f aca="false">L40+J41</f>
        <v>3.67</v>
      </c>
      <c r="M41" s="12" t="n">
        <f aca="false">M40+K41</f>
        <v>3.4</v>
      </c>
      <c r="N41" s="9" t="n">
        <v>0</v>
      </c>
      <c r="O41" s="9" t="s">
        <v>16</v>
      </c>
    </row>
    <row r="42" customFormat="false" ht="14.5" hidden="false" customHeight="false" outlineLevel="0" collapsed="false">
      <c r="A42" s="10"/>
      <c r="B42" s="11" t="n">
        <v>42138</v>
      </c>
      <c r="C42" s="11" t="s">
        <v>15</v>
      </c>
      <c r="D42" s="9" t="n">
        <v>4</v>
      </c>
      <c r="E42" s="9" t="n">
        <v>150</v>
      </c>
      <c r="F42" s="9" t="n">
        <v>700</v>
      </c>
      <c r="G42" s="9" t="n">
        <v>220</v>
      </c>
      <c r="H42" s="9" t="n">
        <f aca="false">G42*0.1</f>
        <v>22</v>
      </c>
      <c r="I42" s="12" t="n">
        <v>2.3</v>
      </c>
      <c r="J42" s="12" t="n">
        <v>2.91</v>
      </c>
      <c r="K42" s="12" t="n">
        <v>1.67</v>
      </c>
      <c r="L42" s="12" t="n">
        <f aca="false">L41+J42</f>
        <v>6.58</v>
      </c>
      <c r="M42" s="12" t="n">
        <f aca="false">M41+K42</f>
        <v>5.07</v>
      </c>
      <c r="N42" s="9" t="n">
        <v>1</v>
      </c>
      <c r="O42" s="9" t="s">
        <v>16</v>
      </c>
    </row>
    <row r="43" customFormat="false" ht="14.5" hidden="false" customHeight="false" outlineLevel="0" collapsed="false">
      <c r="A43" s="5" t="n">
        <v>14</v>
      </c>
      <c r="B43" s="6" t="n">
        <v>42138</v>
      </c>
      <c r="C43" s="6" t="s">
        <v>17</v>
      </c>
      <c r="D43" s="7" t="n">
        <v>1</v>
      </c>
      <c r="E43" s="7" t="n">
        <v>250</v>
      </c>
      <c r="F43" s="7" t="n">
        <v>687</v>
      </c>
      <c r="G43" s="7" t="n">
        <v>220</v>
      </c>
      <c r="H43" s="9" t="n">
        <f aca="false">G43*0.1</f>
        <v>22</v>
      </c>
      <c r="I43" s="8" t="n">
        <v>3.2</v>
      </c>
      <c r="J43" s="8" t="n">
        <v>1.98</v>
      </c>
      <c r="K43" s="8" t="n">
        <v>6.4</v>
      </c>
      <c r="L43" s="8" t="n">
        <f aca="false">I43</f>
        <v>3.2</v>
      </c>
      <c r="M43" s="8" t="n">
        <f aca="false">J43</f>
        <v>1.98</v>
      </c>
      <c r="N43" s="7" t="n">
        <v>0</v>
      </c>
      <c r="O43" s="9" t="s">
        <v>16</v>
      </c>
    </row>
    <row r="44" customFormat="false" ht="14.5" hidden="false" customHeight="false" outlineLevel="0" collapsed="false">
      <c r="A44" s="5"/>
      <c r="B44" s="6" t="n">
        <v>42139</v>
      </c>
      <c r="C44" s="6" t="s">
        <v>17</v>
      </c>
      <c r="D44" s="7" t="n">
        <v>2</v>
      </c>
      <c r="E44" s="7" t="n">
        <v>225</v>
      </c>
      <c r="F44" s="7" t="n">
        <v>541</v>
      </c>
      <c r="G44" s="7" t="n">
        <v>217</v>
      </c>
      <c r="H44" s="9" t="n">
        <f aca="false">G44*0.1</f>
        <v>21.7</v>
      </c>
      <c r="I44" s="8" t="n">
        <v>2.4</v>
      </c>
      <c r="J44" s="8" t="n">
        <v>2.48</v>
      </c>
      <c r="K44" s="8" t="n">
        <v>8.1</v>
      </c>
      <c r="L44" s="8" t="n">
        <f aca="false">L43+J44</f>
        <v>5.68</v>
      </c>
      <c r="M44" s="8" t="n">
        <f aca="false">M43+K44</f>
        <v>10.08</v>
      </c>
      <c r="N44" s="7" t="n">
        <v>0</v>
      </c>
      <c r="O44" s="9" t="s">
        <v>16</v>
      </c>
    </row>
    <row r="45" customFormat="false" ht="14.5" hidden="false" customHeight="false" outlineLevel="0" collapsed="false">
      <c r="A45" s="10" t="n">
        <v>15</v>
      </c>
      <c r="B45" s="11" t="n">
        <v>42178</v>
      </c>
      <c r="C45" s="11" t="s">
        <v>15</v>
      </c>
      <c r="D45" s="9" t="n">
        <v>1</v>
      </c>
      <c r="E45" s="9" t="n">
        <v>213</v>
      </c>
      <c r="F45" s="9" t="n">
        <v>609</v>
      </c>
      <c r="G45" s="9" t="n">
        <v>517</v>
      </c>
      <c r="H45" s="9" t="n">
        <f aca="false">G45*0.1</f>
        <v>51.7</v>
      </c>
      <c r="I45" s="12" t="n">
        <v>2.5</v>
      </c>
      <c r="J45" s="12" t="n">
        <v>2.3</v>
      </c>
      <c r="K45" s="12" t="n">
        <v>4.5</v>
      </c>
      <c r="L45" s="12" t="n">
        <f aca="false">J45</f>
        <v>2.3</v>
      </c>
      <c r="M45" s="12" t="n">
        <f aca="false">K45</f>
        <v>4.5</v>
      </c>
      <c r="N45" s="9" t="n">
        <v>0</v>
      </c>
      <c r="O45" s="9" t="s">
        <v>16</v>
      </c>
    </row>
    <row r="46" customFormat="false" ht="14.5" hidden="false" customHeight="false" outlineLevel="0" collapsed="false">
      <c r="A46" s="10"/>
      <c r="B46" s="11" t="n">
        <v>42179</v>
      </c>
      <c r="C46" s="11" t="s">
        <v>15</v>
      </c>
      <c r="D46" s="9" t="n">
        <v>2</v>
      </c>
      <c r="E46" s="9" t="n">
        <v>200</v>
      </c>
      <c r="F46" s="9" t="n">
        <v>560</v>
      </c>
      <c r="G46" s="9" t="n">
        <v>260</v>
      </c>
      <c r="H46" s="9" t="n">
        <f aca="false">G46*0.1</f>
        <v>26</v>
      </c>
      <c r="I46" s="12" t="n">
        <v>3</v>
      </c>
      <c r="J46" s="12" t="n">
        <v>7.4</v>
      </c>
      <c r="K46" s="12" t="n">
        <v>3.3</v>
      </c>
      <c r="L46" s="12" t="n">
        <f aca="false">L45+J46</f>
        <v>9.7</v>
      </c>
      <c r="M46" s="12" t="n">
        <f aca="false">M45+K46</f>
        <v>7.8</v>
      </c>
      <c r="N46" s="9" t="n">
        <v>1</v>
      </c>
      <c r="O46" s="9" t="s">
        <v>16</v>
      </c>
    </row>
    <row r="47" customFormat="false" ht="14.5" hidden="false" customHeight="false" outlineLevel="0" collapsed="false">
      <c r="A47" s="10"/>
      <c r="B47" s="11" t="n">
        <v>42180</v>
      </c>
      <c r="C47" s="11" t="s">
        <v>15</v>
      </c>
      <c r="D47" s="9" t="n">
        <v>3</v>
      </c>
      <c r="E47" s="9" t="n">
        <v>114</v>
      </c>
      <c r="F47" s="9" t="n">
        <v>270</v>
      </c>
      <c r="G47" s="9" t="n">
        <v>140</v>
      </c>
      <c r="H47" s="9" t="n">
        <f aca="false">G47*0.1</f>
        <v>14</v>
      </c>
      <c r="I47" s="12" t="n">
        <v>1.5</v>
      </c>
      <c r="J47" s="12" t="n">
        <v>1.44</v>
      </c>
      <c r="K47" s="12" t="n">
        <v>1.3</v>
      </c>
      <c r="L47" s="12" t="n">
        <f aca="false">L46+J47</f>
        <v>11.14</v>
      </c>
      <c r="M47" s="12" t="n">
        <f aca="false">M46+K47</f>
        <v>9.1</v>
      </c>
      <c r="N47" s="9" t="n">
        <v>1</v>
      </c>
      <c r="O47" s="9" t="s">
        <v>16</v>
      </c>
    </row>
    <row r="48" customFormat="false" ht="14.5" hidden="false" customHeight="false" outlineLevel="0" collapsed="false">
      <c r="A48" s="5" t="n">
        <v>16</v>
      </c>
      <c r="B48" s="6" t="n">
        <v>42184</v>
      </c>
      <c r="C48" s="11" t="s">
        <v>15</v>
      </c>
      <c r="D48" s="7" t="n">
        <v>1</v>
      </c>
      <c r="E48" s="7" t="n">
        <v>194</v>
      </c>
      <c r="F48" s="7" t="n">
        <v>566</v>
      </c>
      <c r="G48" s="7" t="n">
        <v>220</v>
      </c>
      <c r="H48" s="9" t="n">
        <f aca="false">G48*0.1</f>
        <v>22</v>
      </c>
      <c r="I48" s="8" t="n">
        <v>2.5</v>
      </c>
      <c r="J48" s="8" t="n">
        <v>3.5</v>
      </c>
      <c r="K48" s="8" t="s">
        <v>22</v>
      </c>
      <c r="L48" s="8" t="n">
        <f aca="false">J48</f>
        <v>3.5</v>
      </c>
      <c r="M48" s="8" t="str">
        <f aca="false">K48</f>
        <v>ND</v>
      </c>
      <c r="N48" s="8" t="n">
        <v>0</v>
      </c>
      <c r="O48" s="9" t="s">
        <v>16</v>
      </c>
    </row>
    <row r="49" customFormat="false" ht="14.5" hidden="false" customHeight="false" outlineLevel="0" collapsed="false">
      <c r="A49" s="5"/>
      <c r="B49" s="6" t="n">
        <v>42185</v>
      </c>
      <c r="C49" s="11" t="s">
        <v>15</v>
      </c>
      <c r="D49" s="7" t="n">
        <v>2</v>
      </c>
      <c r="E49" s="7" t="n">
        <v>221</v>
      </c>
      <c r="F49" s="7" t="n">
        <v>658</v>
      </c>
      <c r="G49" s="7" t="n">
        <v>239</v>
      </c>
      <c r="H49" s="9" t="n">
        <f aca="false">G49*0.1</f>
        <v>23.9</v>
      </c>
      <c r="I49" s="8" t="n">
        <v>3.1</v>
      </c>
      <c r="J49" s="8" t="n">
        <v>2.03</v>
      </c>
      <c r="K49" s="8" t="s">
        <v>22</v>
      </c>
      <c r="L49" s="8" t="n">
        <f aca="false">L48+J49</f>
        <v>5.53</v>
      </c>
      <c r="M49" s="8" t="str">
        <f aca="false">K49</f>
        <v>ND</v>
      </c>
      <c r="N49" s="7" t="n">
        <v>0</v>
      </c>
      <c r="O49" s="9" t="s">
        <v>16</v>
      </c>
    </row>
    <row r="50" customFormat="false" ht="14.5" hidden="false" customHeight="false" outlineLevel="0" collapsed="false">
      <c r="A50" s="5"/>
      <c r="B50" s="6" t="n">
        <v>42186</v>
      </c>
      <c r="C50" s="11" t="s">
        <v>15</v>
      </c>
      <c r="D50" s="7" t="n">
        <v>3</v>
      </c>
      <c r="E50" s="7" t="n">
        <v>175</v>
      </c>
      <c r="F50" s="7" t="n">
        <v>511</v>
      </c>
      <c r="G50" s="7" t="n">
        <v>180</v>
      </c>
      <c r="H50" s="9" t="n">
        <f aca="false">G50*0.1</f>
        <v>18</v>
      </c>
      <c r="I50" s="8" t="n">
        <v>2.4</v>
      </c>
      <c r="J50" s="8" t="n">
        <v>1.55</v>
      </c>
      <c r="K50" s="8" t="n">
        <v>2</v>
      </c>
      <c r="L50" s="8" t="n">
        <f aca="false">L49+J50</f>
        <v>7.08</v>
      </c>
      <c r="M50" s="7" t="n">
        <v>2</v>
      </c>
      <c r="N50" s="7" t="n">
        <v>0</v>
      </c>
      <c r="O50" s="9" t="s">
        <v>16</v>
      </c>
    </row>
    <row r="51" customFormat="false" ht="14.5" hidden="false" customHeight="false" outlineLevel="0" collapsed="false">
      <c r="A51" s="10" t="n">
        <v>17</v>
      </c>
      <c r="B51" s="11" t="n">
        <v>42201</v>
      </c>
      <c r="C51" s="11" t="s">
        <v>15</v>
      </c>
      <c r="D51" s="9" t="n">
        <v>1</v>
      </c>
      <c r="E51" s="9" t="s">
        <v>22</v>
      </c>
      <c r="F51" s="9" t="s">
        <v>22</v>
      </c>
      <c r="G51" s="9" t="n">
        <v>430</v>
      </c>
      <c r="H51" s="9" t="n">
        <f aca="false">G51*0.1</f>
        <v>43</v>
      </c>
      <c r="I51" s="12" t="s">
        <v>22</v>
      </c>
      <c r="J51" s="12" t="n">
        <v>2.55</v>
      </c>
      <c r="K51" s="12" t="n">
        <v>2.21</v>
      </c>
      <c r="L51" s="12" t="n">
        <f aca="false">J51</f>
        <v>2.55</v>
      </c>
      <c r="M51" s="12" t="n">
        <f aca="false">K51</f>
        <v>2.21</v>
      </c>
      <c r="N51" s="9" t="n">
        <v>0</v>
      </c>
      <c r="O51" s="9" t="s">
        <v>16</v>
      </c>
    </row>
    <row r="52" customFormat="false" ht="14.5" hidden="false" customHeight="false" outlineLevel="0" collapsed="false">
      <c r="A52" s="10"/>
      <c r="B52" s="11" t="n">
        <v>42202</v>
      </c>
      <c r="C52" s="11" t="s">
        <v>15</v>
      </c>
      <c r="D52" s="9" t="n">
        <v>2</v>
      </c>
      <c r="E52" s="9" t="s">
        <v>22</v>
      </c>
      <c r="F52" s="9" t="s">
        <v>22</v>
      </c>
      <c r="G52" s="9" t="n">
        <v>330</v>
      </c>
      <c r="H52" s="9" t="n">
        <f aca="false">G52*0.1</f>
        <v>33</v>
      </c>
      <c r="I52" s="12" t="s">
        <v>22</v>
      </c>
      <c r="J52" s="12" t="n">
        <v>1.92</v>
      </c>
      <c r="K52" s="12" t="n">
        <v>5.94</v>
      </c>
      <c r="L52" s="12" t="n">
        <f aca="false">L51+J52</f>
        <v>4.47</v>
      </c>
      <c r="M52" s="12" t="n">
        <f aca="false">M51+K52</f>
        <v>8.15</v>
      </c>
      <c r="N52" s="9" t="n">
        <v>1</v>
      </c>
      <c r="O52" s="9" t="s">
        <v>16</v>
      </c>
    </row>
    <row r="53" customFormat="false" ht="14.5" hidden="false" customHeight="false" outlineLevel="0" collapsed="false">
      <c r="A53" s="5" t="n">
        <v>18</v>
      </c>
      <c r="B53" s="6" t="n">
        <v>42205</v>
      </c>
      <c r="C53" s="11" t="s">
        <v>15</v>
      </c>
      <c r="D53" s="7" t="n">
        <v>1</v>
      </c>
      <c r="E53" s="7" t="n">
        <v>200</v>
      </c>
      <c r="F53" s="7" t="n">
        <v>640</v>
      </c>
      <c r="G53" s="7" t="n">
        <v>250</v>
      </c>
      <c r="H53" s="9" t="n">
        <f aca="false">G53*0.1</f>
        <v>25</v>
      </c>
      <c r="I53" s="8" t="n">
        <v>1.8</v>
      </c>
      <c r="J53" s="8" t="n">
        <v>0.81</v>
      </c>
      <c r="K53" s="8" t="n">
        <v>1.8</v>
      </c>
      <c r="L53" s="8" t="n">
        <f aca="false">J53</f>
        <v>0.81</v>
      </c>
      <c r="M53" s="8" t="n">
        <f aca="false">K53</f>
        <v>1.8</v>
      </c>
      <c r="N53" s="7" t="n">
        <v>0</v>
      </c>
      <c r="O53" s="9" t="s">
        <v>16</v>
      </c>
    </row>
    <row r="54" customFormat="false" ht="14.5" hidden="false" customHeight="false" outlineLevel="0" collapsed="false">
      <c r="A54" s="5"/>
      <c r="B54" s="6" t="n">
        <v>42206</v>
      </c>
      <c r="C54" s="11" t="s">
        <v>15</v>
      </c>
      <c r="D54" s="7" t="n">
        <v>2</v>
      </c>
      <c r="E54" s="7" t="n">
        <v>134</v>
      </c>
      <c r="F54" s="7" t="n">
        <v>580</v>
      </c>
      <c r="G54" s="7" t="n">
        <v>168</v>
      </c>
      <c r="H54" s="9" t="n">
        <f aca="false">G54*0.1</f>
        <v>16.8</v>
      </c>
      <c r="I54" s="8" t="n">
        <v>1.3</v>
      </c>
      <c r="J54" s="8" t="n">
        <v>0.9</v>
      </c>
      <c r="K54" s="8" t="n">
        <v>1.03</v>
      </c>
      <c r="L54" s="8" t="n">
        <f aca="false">L53+J54</f>
        <v>1.71</v>
      </c>
      <c r="M54" s="8" t="n">
        <f aca="false">M53+K54</f>
        <v>2.83</v>
      </c>
      <c r="N54" s="7" t="n">
        <v>0</v>
      </c>
      <c r="O54" s="9" t="s">
        <v>16</v>
      </c>
    </row>
    <row r="55" customFormat="false" ht="14.5" hidden="false" customHeight="false" outlineLevel="0" collapsed="false">
      <c r="A55" s="5"/>
      <c r="B55" s="6" t="n">
        <v>42207</v>
      </c>
      <c r="C55" s="11" t="s">
        <v>15</v>
      </c>
      <c r="D55" s="7" t="n">
        <v>3</v>
      </c>
      <c r="E55" s="7" t="n">
        <v>179</v>
      </c>
      <c r="F55" s="7" t="n">
        <v>641</v>
      </c>
      <c r="G55" s="7" t="n">
        <v>236</v>
      </c>
      <c r="H55" s="9" t="n">
        <f aca="false">G55*0.1</f>
        <v>23.6</v>
      </c>
      <c r="I55" s="8" t="n">
        <v>1.8</v>
      </c>
      <c r="J55" s="8" t="n">
        <v>1.47</v>
      </c>
      <c r="K55" s="8" t="n">
        <v>0.97</v>
      </c>
      <c r="L55" s="8" t="n">
        <f aca="false">L54+J55</f>
        <v>3.18</v>
      </c>
      <c r="M55" s="8" t="n">
        <f aca="false">M54+K55</f>
        <v>3.8</v>
      </c>
      <c r="N55" s="7" t="n">
        <v>1</v>
      </c>
      <c r="O55" s="9" t="s">
        <v>16</v>
      </c>
    </row>
    <row r="56" customFormat="false" ht="14.5" hidden="false" customHeight="false" outlineLevel="0" collapsed="false">
      <c r="A56" s="5"/>
      <c r="B56" s="6" t="n">
        <v>42208</v>
      </c>
      <c r="C56" s="11" t="s">
        <v>15</v>
      </c>
      <c r="D56" s="7" t="n">
        <v>4</v>
      </c>
      <c r="E56" s="7" t="n">
        <v>160</v>
      </c>
      <c r="F56" s="7" t="n">
        <v>657</v>
      </c>
      <c r="G56" s="7" t="n">
        <v>220</v>
      </c>
      <c r="H56" s="9" t="n">
        <f aca="false">G56*0.1</f>
        <v>22</v>
      </c>
      <c r="I56" s="8" t="n">
        <v>1.8</v>
      </c>
      <c r="J56" s="8" t="n">
        <v>2.2</v>
      </c>
      <c r="K56" s="8" t="n">
        <v>1.03</v>
      </c>
      <c r="L56" s="8" t="n">
        <f aca="false">L55+J56</f>
        <v>5.38</v>
      </c>
      <c r="M56" s="8" t="n">
        <f aca="false">M55+K56</f>
        <v>4.83</v>
      </c>
      <c r="N56" s="7" t="n">
        <v>1</v>
      </c>
      <c r="O56" s="9" t="s">
        <v>16</v>
      </c>
    </row>
    <row r="57" customFormat="false" ht="14.5" hidden="false" customHeight="false" outlineLevel="0" collapsed="false">
      <c r="A57" s="10" t="n">
        <v>19</v>
      </c>
      <c r="B57" s="11" t="n">
        <v>42234</v>
      </c>
      <c r="C57" s="11" t="s">
        <v>17</v>
      </c>
      <c r="D57" s="9" t="n">
        <v>1</v>
      </c>
      <c r="E57" s="9" t="n">
        <v>345</v>
      </c>
      <c r="F57" s="9" t="n">
        <v>887</v>
      </c>
      <c r="G57" s="9" t="n">
        <v>220</v>
      </c>
      <c r="H57" s="9" t="n">
        <f aca="false">G57*0.1</f>
        <v>22</v>
      </c>
      <c r="I57" s="12" t="n">
        <v>4</v>
      </c>
      <c r="J57" s="12" t="n">
        <v>1.22</v>
      </c>
      <c r="K57" s="12" t="n">
        <v>0.35</v>
      </c>
      <c r="L57" s="12" t="n">
        <v>1.22</v>
      </c>
      <c r="M57" s="12" t="n">
        <v>0.35</v>
      </c>
      <c r="N57" s="9" t="n">
        <v>0</v>
      </c>
      <c r="O57" s="9" t="s">
        <v>16</v>
      </c>
    </row>
    <row r="58" customFormat="false" ht="14.5" hidden="false" customHeight="false" outlineLevel="0" collapsed="false">
      <c r="A58" s="5" t="n">
        <v>20</v>
      </c>
      <c r="B58" s="6" t="n">
        <v>42234</v>
      </c>
      <c r="C58" s="6" t="s">
        <v>15</v>
      </c>
      <c r="D58" s="7" t="n">
        <v>1</v>
      </c>
      <c r="E58" s="7" t="n">
        <v>156</v>
      </c>
      <c r="F58" s="7" t="n">
        <v>678</v>
      </c>
      <c r="G58" s="7" t="n">
        <v>256</v>
      </c>
      <c r="H58" s="9" t="n">
        <f aca="false">G58*0.1</f>
        <v>25.6</v>
      </c>
      <c r="I58" s="8" t="n">
        <v>2.27</v>
      </c>
      <c r="J58" s="8" t="n">
        <v>3.2</v>
      </c>
      <c r="K58" s="8" t="n">
        <v>0.8</v>
      </c>
      <c r="L58" s="8" t="n">
        <f aca="false">J58</f>
        <v>3.2</v>
      </c>
      <c r="M58" s="8" t="n">
        <f aca="false">K58</f>
        <v>0.8</v>
      </c>
      <c r="N58" s="7" t="n">
        <v>0</v>
      </c>
      <c r="O58" s="9" t="s">
        <v>16</v>
      </c>
    </row>
    <row r="59" customFormat="false" ht="14.5" hidden="false" customHeight="false" outlineLevel="0" collapsed="false">
      <c r="A59" s="5"/>
      <c r="B59" s="6" t="n">
        <v>42235</v>
      </c>
      <c r="C59" s="6" t="s">
        <v>15</v>
      </c>
      <c r="D59" s="7" t="n">
        <v>2</v>
      </c>
      <c r="E59" s="7" t="n">
        <v>100</v>
      </c>
      <c r="F59" s="7" t="n">
        <v>483</v>
      </c>
      <c r="G59" s="7" t="n">
        <v>91</v>
      </c>
      <c r="H59" s="9" t="n">
        <f aca="false">G59*0.1</f>
        <v>9.1</v>
      </c>
      <c r="I59" s="8" t="n">
        <v>1.9</v>
      </c>
      <c r="J59" s="8" t="n">
        <v>3.09</v>
      </c>
      <c r="K59" s="8" t="n">
        <v>0.5</v>
      </c>
      <c r="L59" s="8" t="n">
        <f aca="false">L58+J59</f>
        <v>6.29</v>
      </c>
      <c r="M59" s="8" t="n">
        <f aca="false">M58+K59</f>
        <v>1.3</v>
      </c>
      <c r="N59" s="7" t="n">
        <v>0</v>
      </c>
      <c r="O59" s="9" t="s">
        <v>16</v>
      </c>
    </row>
    <row r="60" customFormat="false" ht="14.5" hidden="false" customHeight="false" outlineLevel="0" collapsed="false">
      <c r="A60" s="5"/>
      <c r="B60" s="6" t="n">
        <v>42236</v>
      </c>
      <c r="C60" s="6" t="s">
        <v>15</v>
      </c>
      <c r="D60" s="7" t="n">
        <v>3</v>
      </c>
      <c r="E60" s="7" t="n">
        <v>191</v>
      </c>
      <c r="F60" s="7" t="n">
        <v>876</v>
      </c>
      <c r="G60" s="7" t="n">
        <v>242</v>
      </c>
      <c r="H60" s="9" t="n">
        <f aca="false">G60*0.1</f>
        <v>24.2</v>
      </c>
      <c r="I60" s="8" t="n">
        <v>3.1</v>
      </c>
      <c r="J60" s="8" t="n">
        <v>1.28</v>
      </c>
      <c r="K60" s="8" t="n">
        <v>1</v>
      </c>
      <c r="L60" s="8" t="n">
        <f aca="false">L59+J60</f>
        <v>7.57</v>
      </c>
      <c r="M60" s="8" t="n">
        <f aca="false">M59+K60</f>
        <v>2.3</v>
      </c>
      <c r="N60" s="7" t="n">
        <v>0</v>
      </c>
      <c r="O60" s="9" t="s">
        <v>16</v>
      </c>
    </row>
    <row r="61" customFormat="false" ht="14.5" hidden="false" customHeight="false" outlineLevel="0" collapsed="false">
      <c r="A61" s="5"/>
      <c r="B61" s="6" t="n">
        <v>42237</v>
      </c>
      <c r="C61" s="6" t="s">
        <v>15</v>
      </c>
      <c r="D61" s="7" t="n">
        <v>4</v>
      </c>
      <c r="E61" s="7" t="n">
        <v>350</v>
      </c>
      <c r="F61" s="7" t="n">
        <v>550</v>
      </c>
      <c r="G61" s="7" t="n">
        <v>200</v>
      </c>
      <c r="H61" s="9" t="n">
        <f aca="false">G61*0.1</f>
        <v>20</v>
      </c>
      <c r="I61" s="8" t="n">
        <v>2.6</v>
      </c>
      <c r="J61" s="8" t="n">
        <v>1.07</v>
      </c>
      <c r="K61" s="8" t="n">
        <v>2.3</v>
      </c>
      <c r="L61" s="8" t="n">
        <f aca="false">L60+J61</f>
        <v>8.64</v>
      </c>
      <c r="M61" s="8" t="n">
        <f aca="false">M60+K61</f>
        <v>4.6</v>
      </c>
      <c r="N61" s="7" t="n">
        <v>1</v>
      </c>
      <c r="O61" s="9" t="s">
        <v>16</v>
      </c>
    </row>
    <row r="62" customFormat="false" ht="14.5" hidden="false" customHeight="false" outlineLevel="0" collapsed="false">
      <c r="A62" s="5"/>
      <c r="B62" s="6" t="n">
        <v>42238</v>
      </c>
      <c r="C62" s="6" t="s">
        <v>15</v>
      </c>
      <c r="D62" s="7" t="n">
        <v>5</v>
      </c>
      <c r="E62" s="7" t="n">
        <v>180</v>
      </c>
      <c r="F62" s="7" t="n">
        <v>822</v>
      </c>
      <c r="G62" s="7" t="n">
        <v>256</v>
      </c>
      <c r="H62" s="9" t="n">
        <f aca="false">G62*0.1</f>
        <v>25.6</v>
      </c>
      <c r="I62" s="8" t="n">
        <v>2.97</v>
      </c>
      <c r="J62" s="8" t="n">
        <v>0.9</v>
      </c>
      <c r="K62" s="8" t="n">
        <v>1.2</v>
      </c>
      <c r="L62" s="8" t="n">
        <f aca="false">L61+J62</f>
        <v>9.54</v>
      </c>
      <c r="M62" s="8" t="n">
        <f aca="false">M61+K62</f>
        <v>5.8</v>
      </c>
      <c r="N62" s="7" t="n">
        <v>1</v>
      </c>
      <c r="O62" s="9" t="s">
        <v>16</v>
      </c>
    </row>
    <row r="63" customFormat="false" ht="14.5" hidden="false" customHeight="false" outlineLevel="0" collapsed="false">
      <c r="A63" s="10" t="n">
        <v>21</v>
      </c>
      <c r="B63" s="11" t="n">
        <v>42247</v>
      </c>
      <c r="C63" s="6" t="s">
        <v>15</v>
      </c>
      <c r="D63" s="9" t="n">
        <v>1</v>
      </c>
      <c r="E63" s="9" t="n">
        <v>240</v>
      </c>
      <c r="F63" s="9" t="n">
        <v>648</v>
      </c>
      <c r="G63" s="9" t="n">
        <v>260</v>
      </c>
      <c r="H63" s="9" t="n">
        <f aca="false">G63*0.1</f>
        <v>26</v>
      </c>
      <c r="I63" s="12" t="n">
        <v>2.2</v>
      </c>
      <c r="J63" s="12" t="n">
        <v>0.81</v>
      </c>
      <c r="K63" s="12" t="n">
        <v>0.32</v>
      </c>
      <c r="L63" s="12" t="n">
        <f aca="false">J63</f>
        <v>0.81</v>
      </c>
      <c r="M63" s="12" t="n">
        <f aca="false">K63</f>
        <v>0.32</v>
      </c>
      <c r="N63" s="9" t="n">
        <v>0</v>
      </c>
      <c r="O63" s="9" t="s">
        <v>16</v>
      </c>
    </row>
    <row r="64" customFormat="false" ht="14.5" hidden="false" customHeight="false" outlineLevel="0" collapsed="false">
      <c r="A64" s="10"/>
      <c r="B64" s="11" t="n">
        <v>42248</v>
      </c>
      <c r="C64" s="6" t="s">
        <v>15</v>
      </c>
      <c r="D64" s="9" t="n">
        <v>2</v>
      </c>
      <c r="E64" s="9" t="n">
        <v>165</v>
      </c>
      <c r="F64" s="9" t="n">
        <v>828</v>
      </c>
      <c r="G64" s="9" t="n">
        <v>234</v>
      </c>
      <c r="H64" s="9" t="n">
        <f aca="false">G64*0.1</f>
        <v>23.4</v>
      </c>
      <c r="I64" s="12" t="n">
        <v>1.9</v>
      </c>
      <c r="J64" s="12" t="n">
        <v>0.9</v>
      </c>
      <c r="K64" s="12" t="n">
        <v>0.86</v>
      </c>
      <c r="L64" s="12" t="n">
        <f aca="false">L63+J64</f>
        <v>1.71</v>
      </c>
      <c r="M64" s="12" t="n">
        <f aca="false">M63+K64</f>
        <v>1.18</v>
      </c>
      <c r="N64" s="9" t="n">
        <v>0</v>
      </c>
      <c r="O64" s="9" t="s">
        <v>16</v>
      </c>
    </row>
    <row r="65" customFormat="false" ht="14.5" hidden="false" customHeight="false" outlineLevel="0" collapsed="false">
      <c r="A65" s="10"/>
      <c r="B65" s="11" t="n">
        <v>42249</v>
      </c>
      <c r="C65" s="6" t="s">
        <v>15</v>
      </c>
      <c r="D65" s="9" t="n">
        <v>3</v>
      </c>
      <c r="E65" s="9" t="n">
        <v>240</v>
      </c>
      <c r="F65" s="9" t="n">
        <v>686</v>
      </c>
      <c r="G65" s="9" t="n">
        <v>245</v>
      </c>
      <c r="H65" s="9" t="n">
        <f aca="false">G65*0.1</f>
        <v>24.5</v>
      </c>
      <c r="I65" s="12" t="n">
        <v>2.4</v>
      </c>
      <c r="J65" s="12" t="n">
        <v>1.47</v>
      </c>
      <c r="K65" s="12" t="s">
        <v>22</v>
      </c>
      <c r="L65" s="12" t="n">
        <f aca="false">L64+J65</f>
        <v>3.18</v>
      </c>
      <c r="M65" s="12" t="s">
        <v>22</v>
      </c>
      <c r="N65" s="9" t="n">
        <v>0</v>
      </c>
      <c r="O65" s="9" t="s">
        <v>16</v>
      </c>
    </row>
    <row r="66" customFormat="false" ht="14.5" hidden="false" customHeight="false" outlineLevel="0" collapsed="false">
      <c r="A66" s="10"/>
      <c r="B66" s="11" t="n">
        <v>42250</v>
      </c>
      <c r="C66" s="6" t="s">
        <v>15</v>
      </c>
      <c r="D66" s="9" t="n">
        <v>4</v>
      </c>
      <c r="E66" s="9" t="n">
        <v>165</v>
      </c>
      <c r="F66" s="9" t="n">
        <v>828</v>
      </c>
      <c r="G66" s="9" t="n">
        <v>234</v>
      </c>
      <c r="H66" s="9" t="n">
        <f aca="false">G66*0.1</f>
        <v>23.4</v>
      </c>
      <c r="I66" s="12" t="n">
        <v>1.9</v>
      </c>
      <c r="J66" s="12" t="n">
        <v>2.2</v>
      </c>
      <c r="K66" s="12" t="s">
        <v>22</v>
      </c>
      <c r="L66" s="12" t="n">
        <f aca="false">L65+J66</f>
        <v>5.38</v>
      </c>
      <c r="M66" s="12" t="s">
        <v>22</v>
      </c>
      <c r="N66" s="9" t="n">
        <v>0</v>
      </c>
      <c r="O66" s="9" t="s">
        <v>16</v>
      </c>
    </row>
    <row r="67" customFormat="false" ht="14.5" hidden="false" customHeight="false" outlineLevel="0" collapsed="false">
      <c r="A67" s="5" t="n">
        <v>22</v>
      </c>
      <c r="B67" s="6" t="n">
        <v>42261</v>
      </c>
      <c r="C67" s="6" t="s">
        <v>15</v>
      </c>
      <c r="D67" s="7" t="n">
        <v>1</v>
      </c>
      <c r="E67" s="7" t="n">
        <v>140</v>
      </c>
      <c r="F67" s="7" t="n">
        <v>450</v>
      </c>
      <c r="G67" s="7" t="n">
        <v>220</v>
      </c>
      <c r="H67" s="9" t="n">
        <f aca="false">G67*0.1</f>
        <v>22</v>
      </c>
      <c r="I67" s="8" t="n">
        <v>2.14</v>
      </c>
      <c r="J67" s="8" t="n">
        <v>0.84</v>
      </c>
      <c r="K67" s="8" t="n">
        <v>16.36</v>
      </c>
      <c r="L67" s="8" t="n">
        <f aca="false">J67</f>
        <v>0.84</v>
      </c>
      <c r="M67" s="8" t="n">
        <f aca="false">K67</f>
        <v>16.36</v>
      </c>
      <c r="N67" s="7" t="n">
        <v>0</v>
      </c>
      <c r="O67" s="9" t="s">
        <v>16</v>
      </c>
    </row>
    <row r="68" customFormat="false" ht="14.5" hidden="false" customHeight="false" outlineLevel="0" collapsed="false">
      <c r="A68" s="5"/>
      <c r="B68" s="6" t="n">
        <v>42262</v>
      </c>
      <c r="C68" s="6" t="s">
        <v>15</v>
      </c>
      <c r="D68" s="7" t="n">
        <v>2</v>
      </c>
      <c r="E68" s="7" t="n">
        <v>138</v>
      </c>
      <c r="F68" s="7" t="n">
        <v>488</v>
      </c>
      <c r="G68" s="7" t="n">
        <v>250</v>
      </c>
      <c r="H68" s="9" t="n">
        <f aca="false">G68*0.1</f>
        <v>25</v>
      </c>
      <c r="I68" s="8" t="n">
        <v>2.14</v>
      </c>
      <c r="J68" s="8" t="n">
        <v>1.3</v>
      </c>
      <c r="K68" s="8" t="n">
        <v>16.28</v>
      </c>
      <c r="L68" s="8" t="n">
        <f aca="false">L67+J68</f>
        <v>2.14</v>
      </c>
      <c r="M68" s="8" t="n">
        <f aca="false">M67+K68</f>
        <v>32.64</v>
      </c>
      <c r="N68" s="7" t="n">
        <v>1</v>
      </c>
      <c r="O68" s="9" t="s">
        <v>16</v>
      </c>
    </row>
    <row r="69" customFormat="false" ht="14.5" hidden="false" customHeight="false" outlineLevel="0" collapsed="false">
      <c r="A69" s="5"/>
      <c r="B69" s="6" t="n">
        <v>42263</v>
      </c>
      <c r="C69" s="6" t="s">
        <v>15</v>
      </c>
      <c r="D69" s="7" t="n">
        <v>3</v>
      </c>
      <c r="E69" s="7" t="n">
        <v>140</v>
      </c>
      <c r="F69" s="7" t="n">
        <v>260</v>
      </c>
      <c r="G69" s="7" t="n">
        <v>260</v>
      </c>
      <c r="H69" s="9" t="n">
        <f aca="false">G69*0.1</f>
        <v>26</v>
      </c>
      <c r="I69" s="8" t="n">
        <v>2.3</v>
      </c>
      <c r="J69" s="8" t="n">
        <v>1.8</v>
      </c>
      <c r="K69" s="8" t="n">
        <v>21.42</v>
      </c>
      <c r="L69" s="8" t="n">
        <f aca="false">L68+J69</f>
        <v>3.94</v>
      </c>
      <c r="M69" s="8" t="n">
        <f aca="false">M68+K69</f>
        <v>54.06</v>
      </c>
      <c r="N69" s="7" t="n">
        <v>1</v>
      </c>
      <c r="O69" s="9" t="s">
        <v>16</v>
      </c>
    </row>
    <row r="70" customFormat="false" ht="14.5" hidden="false" customHeight="false" outlineLevel="0" collapsed="false">
      <c r="A70" s="5"/>
      <c r="B70" s="6" t="n">
        <v>42264</v>
      </c>
      <c r="C70" s="6" t="s">
        <v>15</v>
      </c>
      <c r="D70" s="7" t="n">
        <v>4</v>
      </c>
      <c r="E70" s="7" t="n">
        <v>145</v>
      </c>
      <c r="F70" s="7" t="n">
        <v>538</v>
      </c>
      <c r="G70" s="7" t="n">
        <v>306</v>
      </c>
      <c r="H70" s="9" t="n">
        <f aca="false">G70*0.1</f>
        <v>30.6</v>
      </c>
      <c r="I70" s="8" t="n">
        <v>2.45</v>
      </c>
      <c r="J70" s="8" t="n">
        <v>1.14</v>
      </c>
      <c r="K70" s="8" t="n">
        <v>6.066</v>
      </c>
      <c r="L70" s="8" t="n">
        <f aca="false">L69+J70</f>
        <v>5.08</v>
      </c>
      <c r="M70" s="8" t="n">
        <f aca="false">M69+K70</f>
        <v>60.126</v>
      </c>
      <c r="N70" s="7" t="n">
        <v>1</v>
      </c>
      <c r="O70" s="9" t="s">
        <v>16</v>
      </c>
    </row>
    <row r="71" customFormat="false" ht="14.5" hidden="false" customHeight="false" outlineLevel="0" collapsed="false">
      <c r="A71" s="10" t="n">
        <v>23</v>
      </c>
      <c r="B71" s="11" t="n">
        <v>42268</v>
      </c>
      <c r="C71" s="6" t="s">
        <v>15</v>
      </c>
      <c r="D71" s="9" t="n">
        <v>1</v>
      </c>
      <c r="E71" s="9" t="n">
        <v>241</v>
      </c>
      <c r="F71" s="9" t="n">
        <v>821</v>
      </c>
      <c r="G71" s="9" t="n">
        <v>290</v>
      </c>
      <c r="H71" s="9" t="n">
        <f aca="false">G71*0.1</f>
        <v>29</v>
      </c>
      <c r="I71" s="12" t="n">
        <v>3</v>
      </c>
      <c r="J71" s="12" t="n">
        <v>3.34</v>
      </c>
      <c r="K71" s="12" t="n">
        <v>1.067</v>
      </c>
      <c r="L71" s="12" t="n">
        <f aca="false">J71</f>
        <v>3.34</v>
      </c>
      <c r="M71" s="12" t="n">
        <f aca="false">K71</f>
        <v>1.067</v>
      </c>
      <c r="N71" s="9" t="n">
        <v>0</v>
      </c>
      <c r="O71" s="9" t="s">
        <v>16</v>
      </c>
    </row>
    <row r="72" customFormat="false" ht="14.5" hidden="false" customHeight="false" outlineLevel="0" collapsed="false">
      <c r="A72" s="10"/>
      <c r="B72" s="11" t="n">
        <v>42269</v>
      </c>
      <c r="C72" s="6" t="s">
        <v>15</v>
      </c>
      <c r="D72" s="9" t="n">
        <v>2</v>
      </c>
      <c r="E72" s="9" t="n">
        <v>240</v>
      </c>
      <c r="F72" s="9" t="n">
        <v>464</v>
      </c>
      <c r="G72" s="9" t="n">
        <v>233</v>
      </c>
      <c r="H72" s="9" t="n">
        <f aca="false">G72*0.1</f>
        <v>23.3</v>
      </c>
      <c r="I72" s="12" t="n">
        <v>1.8</v>
      </c>
      <c r="J72" s="12" t="n">
        <v>0.59</v>
      </c>
      <c r="K72" s="12" t="n">
        <v>0.2</v>
      </c>
      <c r="L72" s="12" t="n">
        <f aca="false">L71+J72</f>
        <v>3.93</v>
      </c>
      <c r="M72" s="12" t="n">
        <f aca="false">M71+K72</f>
        <v>1.267</v>
      </c>
      <c r="N72" s="9" t="n">
        <v>0</v>
      </c>
      <c r="O72" s="9" t="s">
        <v>16</v>
      </c>
    </row>
    <row r="73" customFormat="false" ht="14.5" hidden="false" customHeight="false" outlineLevel="0" collapsed="false">
      <c r="A73" s="10"/>
      <c r="B73" s="11" t="n">
        <v>42270</v>
      </c>
      <c r="C73" s="6" t="s">
        <v>15</v>
      </c>
      <c r="D73" s="9" t="n">
        <v>3</v>
      </c>
      <c r="E73" s="9" t="n">
        <v>270</v>
      </c>
      <c r="F73" s="9" t="n">
        <v>762</v>
      </c>
      <c r="G73" s="9" t="n">
        <v>184</v>
      </c>
      <c r="H73" s="9" t="n">
        <f aca="false">G73*0.1</f>
        <v>18.4</v>
      </c>
      <c r="I73" s="12" t="n">
        <v>2.8</v>
      </c>
      <c r="J73" s="12" t="n">
        <v>1.01</v>
      </c>
      <c r="K73" s="12" t="n">
        <v>0.54</v>
      </c>
      <c r="L73" s="12" t="n">
        <f aca="false">L72+J73</f>
        <v>4.94</v>
      </c>
      <c r="M73" s="12" t="n">
        <f aca="false">M72+K73</f>
        <v>1.807</v>
      </c>
      <c r="N73" s="9" t="n">
        <v>0</v>
      </c>
      <c r="O73" s="9" t="s">
        <v>16</v>
      </c>
    </row>
    <row r="74" customFormat="false" ht="14.5" hidden="false" customHeight="false" outlineLevel="0" collapsed="false">
      <c r="A74" s="5" t="n">
        <v>24</v>
      </c>
      <c r="B74" s="6" t="n">
        <v>42268</v>
      </c>
      <c r="C74" s="6" t="s">
        <v>15</v>
      </c>
      <c r="D74" s="7" t="n">
        <v>1</v>
      </c>
      <c r="E74" s="7" t="n">
        <v>151</v>
      </c>
      <c r="F74" s="7" t="n">
        <v>761</v>
      </c>
      <c r="G74" s="7" t="n">
        <v>223</v>
      </c>
      <c r="H74" s="9" t="n">
        <f aca="false">G74*0.1</f>
        <v>22.3</v>
      </c>
      <c r="I74" s="8" t="n">
        <v>2.1</v>
      </c>
      <c r="J74" s="8" t="n">
        <v>0.42</v>
      </c>
      <c r="K74" s="8" t="n">
        <v>17.7</v>
      </c>
      <c r="L74" s="8" t="n">
        <f aca="false">J74</f>
        <v>0.42</v>
      </c>
      <c r="M74" s="8" t="n">
        <f aca="false">K74</f>
        <v>17.7</v>
      </c>
      <c r="N74" s="7" t="n">
        <v>0</v>
      </c>
      <c r="O74" s="9" t="s">
        <v>16</v>
      </c>
    </row>
    <row r="75" customFormat="false" ht="14.5" hidden="false" customHeight="false" outlineLevel="0" collapsed="false">
      <c r="A75" s="5"/>
      <c r="B75" s="6" t="n">
        <v>42269</v>
      </c>
      <c r="C75" s="6" t="s">
        <v>15</v>
      </c>
      <c r="D75" s="7" t="n">
        <v>2</v>
      </c>
      <c r="E75" s="7" t="n">
        <v>184</v>
      </c>
      <c r="F75" s="7" t="n">
        <v>914</v>
      </c>
      <c r="G75" s="7" t="n">
        <v>272</v>
      </c>
      <c r="H75" s="9" t="n">
        <f aca="false">G75*0.1</f>
        <v>27.2</v>
      </c>
      <c r="I75" s="8" t="n">
        <v>2.5</v>
      </c>
      <c r="J75" s="8" t="n">
        <v>3.32</v>
      </c>
      <c r="K75" s="8" t="n">
        <v>14.62</v>
      </c>
      <c r="L75" s="8" t="n">
        <f aca="false">L74+J75</f>
        <v>3.74</v>
      </c>
      <c r="M75" s="8" t="n">
        <f aca="false">M74+K75</f>
        <v>32.32</v>
      </c>
      <c r="N75" s="7" t="n">
        <v>1</v>
      </c>
      <c r="O75" s="9" t="s">
        <v>16</v>
      </c>
    </row>
    <row r="76" customFormat="false" ht="14.5" hidden="false" customHeight="false" outlineLevel="0" collapsed="false">
      <c r="A76" s="5"/>
      <c r="B76" s="6" t="n">
        <v>42270</v>
      </c>
      <c r="C76" s="6" t="s">
        <v>15</v>
      </c>
      <c r="D76" s="7" t="n">
        <v>3</v>
      </c>
      <c r="E76" s="7" t="n">
        <v>182</v>
      </c>
      <c r="F76" s="7" t="n">
        <v>900</v>
      </c>
      <c r="G76" s="7" t="n">
        <v>270</v>
      </c>
      <c r="H76" s="9" t="n">
        <f aca="false">G76*0.1</f>
        <v>27</v>
      </c>
      <c r="I76" s="8" t="n">
        <v>2.5</v>
      </c>
      <c r="J76" s="8" t="n">
        <v>0.6</v>
      </c>
      <c r="K76" s="8" t="n">
        <v>13.8</v>
      </c>
      <c r="L76" s="8" t="n">
        <f aca="false">L75+J76</f>
        <v>4.34</v>
      </c>
      <c r="M76" s="8" t="n">
        <f aca="false">M75+K76</f>
        <v>46.12</v>
      </c>
      <c r="N76" s="7" t="n">
        <v>1</v>
      </c>
      <c r="O76" s="9" t="s">
        <v>16</v>
      </c>
    </row>
    <row r="77" customFormat="false" ht="14.5" hidden="false" customHeight="false" outlineLevel="0" collapsed="false">
      <c r="A77" s="10" t="n">
        <v>25</v>
      </c>
      <c r="B77" s="11" t="n">
        <v>42275</v>
      </c>
      <c r="C77" s="6" t="s">
        <v>15</v>
      </c>
      <c r="D77" s="9" t="n">
        <v>1</v>
      </c>
      <c r="E77" s="9" t="n">
        <v>252</v>
      </c>
      <c r="F77" s="9" t="n">
        <v>115</v>
      </c>
      <c r="G77" s="9" t="n">
        <v>310</v>
      </c>
      <c r="H77" s="9" t="n">
        <f aca="false">G77*0.1</f>
        <v>31</v>
      </c>
      <c r="I77" s="12" t="n">
        <v>3.21</v>
      </c>
      <c r="J77" s="12" t="n">
        <v>0.62</v>
      </c>
      <c r="K77" s="12" t="n">
        <v>9.2</v>
      </c>
      <c r="L77" s="12" t="n">
        <f aca="false">J77</f>
        <v>0.62</v>
      </c>
      <c r="M77" s="12" t="n">
        <f aca="false">K77</f>
        <v>9.2</v>
      </c>
      <c r="N77" s="9" t="n">
        <v>0</v>
      </c>
      <c r="O77" s="9" t="s">
        <v>16</v>
      </c>
    </row>
    <row r="78" customFormat="false" ht="14.5" hidden="false" customHeight="false" outlineLevel="0" collapsed="false">
      <c r="A78" s="10"/>
      <c r="B78" s="11" t="n">
        <v>42276</v>
      </c>
      <c r="C78" s="6" t="s">
        <v>15</v>
      </c>
      <c r="D78" s="9" t="n">
        <v>2</v>
      </c>
      <c r="E78" s="9" t="s">
        <v>22</v>
      </c>
      <c r="F78" s="9" t="s">
        <v>22</v>
      </c>
      <c r="G78" s="9" t="s">
        <v>22</v>
      </c>
      <c r="H78" s="9" t="s">
        <v>22</v>
      </c>
      <c r="I78" s="9" t="s">
        <v>22</v>
      </c>
      <c r="J78" s="9" t="s">
        <v>22</v>
      </c>
      <c r="K78" s="12" t="n">
        <v>0.63</v>
      </c>
      <c r="L78" s="9" t="s">
        <v>22</v>
      </c>
      <c r="M78" s="9" t="s">
        <v>22</v>
      </c>
      <c r="N78" s="9" t="n">
        <v>1</v>
      </c>
      <c r="O78" s="9" t="s">
        <v>16</v>
      </c>
    </row>
    <row r="79" customFormat="false" ht="14.5" hidden="false" customHeight="false" outlineLevel="0" collapsed="false">
      <c r="A79" s="5" t="n">
        <v>26</v>
      </c>
      <c r="B79" s="6" t="n">
        <v>42275</v>
      </c>
      <c r="C79" s="6" t="s">
        <v>15</v>
      </c>
      <c r="D79" s="7" t="n">
        <v>1</v>
      </c>
      <c r="E79" s="7" t="n">
        <v>300</v>
      </c>
      <c r="F79" s="7" t="n">
        <v>882</v>
      </c>
      <c r="G79" s="7" t="n">
        <v>460</v>
      </c>
      <c r="H79" s="9" t="n">
        <f aca="false">G79*0.1</f>
        <v>46</v>
      </c>
      <c r="I79" s="8" t="n">
        <v>2.9</v>
      </c>
      <c r="J79" s="8" t="n">
        <v>3.35</v>
      </c>
      <c r="K79" s="8" t="n">
        <v>2.44</v>
      </c>
      <c r="L79" s="8" t="n">
        <f aca="false">J79</f>
        <v>3.35</v>
      </c>
      <c r="M79" s="8" t="n">
        <f aca="false">K79</f>
        <v>2.44</v>
      </c>
      <c r="N79" s="7" t="n">
        <v>0</v>
      </c>
      <c r="O79" s="9" t="s">
        <v>16</v>
      </c>
    </row>
    <row r="80" customFormat="false" ht="14.5" hidden="false" customHeight="false" outlineLevel="0" collapsed="false">
      <c r="A80" s="5"/>
      <c r="B80" s="6" t="n">
        <v>42276</v>
      </c>
      <c r="C80" s="6" t="s">
        <v>15</v>
      </c>
      <c r="D80" s="7" t="n">
        <v>2</v>
      </c>
      <c r="E80" s="7" t="n">
        <v>300</v>
      </c>
      <c r="F80" s="7" t="n">
        <v>919</v>
      </c>
      <c r="G80" s="7" t="n">
        <v>339</v>
      </c>
      <c r="H80" s="9" t="n">
        <f aca="false">G80*0.1</f>
        <v>33.9</v>
      </c>
      <c r="I80" s="8" t="n">
        <v>3</v>
      </c>
      <c r="J80" s="8" t="n">
        <v>1.87</v>
      </c>
      <c r="K80" s="8" t="n">
        <v>2.05</v>
      </c>
      <c r="L80" s="8" t="n">
        <f aca="false">L79+J80</f>
        <v>5.22</v>
      </c>
      <c r="M80" s="8" t="n">
        <f aca="false">M79+K80</f>
        <v>4.49</v>
      </c>
      <c r="N80" s="7" t="n">
        <v>1</v>
      </c>
      <c r="O80" s="9" t="s">
        <v>16</v>
      </c>
    </row>
    <row r="81" customFormat="false" ht="14.5" hidden="false" customHeight="false" outlineLevel="0" collapsed="false">
      <c r="A81" s="5"/>
      <c r="B81" s="6" t="n">
        <v>42277</v>
      </c>
      <c r="C81" s="6" t="s">
        <v>15</v>
      </c>
      <c r="D81" s="7" t="n">
        <v>3</v>
      </c>
      <c r="E81" s="7" t="n">
        <v>300</v>
      </c>
      <c r="F81" s="7" t="n">
        <v>919</v>
      </c>
      <c r="G81" s="7" t="n">
        <v>339</v>
      </c>
      <c r="H81" s="9" t="n">
        <f aca="false">G81*0.1</f>
        <v>33.9</v>
      </c>
      <c r="I81" s="8" t="n">
        <v>3</v>
      </c>
      <c r="J81" s="8" t="n">
        <v>1.55</v>
      </c>
      <c r="K81" s="8" t="n">
        <v>1.16</v>
      </c>
      <c r="L81" s="8" t="n">
        <f aca="false">L80+J81</f>
        <v>6.77</v>
      </c>
      <c r="M81" s="8" t="n">
        <f aca="false">M80+K81</f>
        <v>5.65</v>
      </c>
      <c r="N81" s="7" t="n">
        <v>1</v>
      </c>
      <c r="O81" s="9" t="s">
        <v>16</v>
      </c>
    </row>
    <row r="82" customFormat="false" ht="14.5" hidden="false" customHeight="false" outlineLevel="0" collapsed="false">
      <c r="A82" s="10" t="n">
        <v>27</v>
      </c>
      <c r="B82" s="11" t="n">
        <v>42278</v>
      </c>
      <c r="C82" s="6" t="s">
        <v>15</v>
      </c>
      <c r="D82" s="9" t="n">
        <v>1</v>
      </c>
      <c r="E82" s="9" t="n">
        <v>179</v>
      </c>
      <c r="F82" s="9" t="n">
        <v>1035</v>
      </c>
      <c r="G82" s="9" t="n">
        <v>230</v>
      </c>
      <c r="H82" s="9" t="n">
        <f aca="false">G82*0.1</f>
        <v>23</v>
      </c>
      <c r="I82" s="12" t="n">
        <v>3</v>
      </c>
      <c r="J82" s="12" t="n">
        <v>0.74</v>
      </c>
      <c r="K82" s="12" t="n">
        <v>5.3</v>
      </c>
      <c r="L82" s="12" t="n">
        <f aca="false">J82</f>
        <v>0.74</v>
      </c>
      <c r="M82" s="12" t="n">
        <f aca="false">K82</f>
        <v>5.3</v>
      </c>
      <c r="N82" s="9" t="n">
        <v>0</v>
      </c>
      <c r="O82" s="9" t="s">
        <v>16</v>
      </c>
    </row>
    <row r="83" customFormat="false" ht="14.5" hidden="false" customHeight="false" outlineLevel="0" collapsed="false">
      <c r="A83" s="10"/>
      <c r="B83" s="11" t="n">
        <v>42279</v>
      </c>
      <c r="C83" s="6" t="s">
        <v>15</v>
      </c>
      <c r="D83" s="9" t="n">
        <v>2</v>
      </c>
      <c r="E83" s="9" t="n">
        <v>210</v>
      </c>
      <c r="F83" s="9" t="n">
        <v>600</v>
      </c>
      <c r="G83" s="9" t="n">
        <v>360</v>
      </c>
      <c r="H83" s="9" t="n">
        <f aca="false">G83*0.1</f>
        <v>36</v>
      </c>
      <c r="I83" s="12" t="n">
        <v>3</v>
      </c>
      <c r="J83" s="12" t="n">
        <v>0.77</v>
      </c>
      <c r="K83" s="12" t="n">
        <v>11.56</v>
      </c>
      <c r="L83" s="12" t="n">
        <f aca="false">L82+J83</f>
        <v>1.51</v>
      </c>
      <c r="M83" s="12" t="n">
        <f aca="false">M82+K83</f>
        <v>16.86</v>
      </c>
      <c r="N83" s="9" t="n">
        <v>1</v>
      </c>
      <c r="O83" s="9" t="s">
        <v>16</v>
      </c>
    </row>
    <row r="84" customFormat="false" ht="14.5" hidden="false" customHeight="false" outlineLevel="0" collapsed="false">
      <c r="A84" s="10"/>
      <c r="B84" s="11" t="n">
        <v>42280</v>
      </c>
      <c r="C84" s="6" t="s">
        <v>15</v>
      </c>
      <c r="D84" s="9" t="n">
        <v>3</v>
      </c>
      <c r="E84" s="9" t="n">
        <v>135</v>
      </c>
      <c r="F84" s="9" t="n">
        <v>690</v>
      </c>
      <c r="G84" s="9" t="n">
        <v>255</v>
      </c>
      <c r="H84" s="9" t="n">
        <f aca="false">G84*0.1</f>
        <v>25.5</v>
      </c>
      <c r="I84" s="12" t="n">
        <v>1.2</v>
      </c>
      <c r="J84" s="12" t="n">
        <v>0.94</v>
      </c>
      <c r="K84" s="12" t="n">
        <v>13.1</v>
      </c>
      <c r="L84" s="12" t="n">
        <f aca="false">L83+J84</f>
        <v>2.45</v>
      </c>
      <c r="M84" s="12" t="n">
        <f aca="false">M83+K84</f>
        <v>29.96</v>
      </c>
      <c r="N84" s="9" t="n">
        <v>1</v>
      </c>
      <c r="O84" s="9" t="s">
        <v>16</v>
      </c>
    </row>
    <row r="85" customFormat="false" ht="14.5" hidden="false" customHeight="false" outlineLevel="0" collapsed="false">
      <c r="A85" s="5" t="n">
        <v>28</v>
      </c>
      <c r="B85" s="6" t="n">
        <v>42282</v>
      </c>
      <c r="C85" s="6" t="s">
        <v>15</v>
      </c>
      <c r="D85" s="7" t="n">
        <v>1</v>
      </c>
      <c r="E85" s="7" t="n">
        <v>270</v>
      </c>
      <c r="F85" s="7" t="n">
        <v>606</v>
      </c>
      <c r="G85" s="7" t="n">
        <v>284</v>
      </c>
      <c r="H85" s="9" t="n">
        <f aca="false">G85*0.1</f>
        <v>28.4</v>
      </c>
      <c r="I85" s="8" t="n">
        <v>2.5</v>
      </c>
      <c r="J85" s="8" t="n">
        <v>3.47</v>
      </c>
      <c r="K85" s="8" t="s">
        <v>22</v>
      </c>
      <c r="L85" s="8" t="n">
        <f aca="false">J85+L86</f>
        <v>5.54</v>
      </c>
      <c r="M85" s="8" t="str">
        <f aca="false">K85</f>
        <v>ND</v>
      </c>
      <c r="N85" s="7" t="n">
        <v>0</v>
      </c>
      <c r="O85" s="9" t="s">
        <v>16</v>
      </c>
    </row>
    <row r="86" customFormat="false" ht="14.5" hidden="false" customHeight="false" outlineLevel="0" collapsed="false">
      <c r="A86" s="5"/>
      <c r="B86" s="6" t="n">
        <v>42283</v>
      </c>
      <c r="C86" s="6" t="s">
        <v>15</v>
      </c>
      <c r="D86" s="7" t="n">
        <v>2</v>
      </c>
      <c r="E86" s="7" t="n">
        <v>280</v>
      </c>
      <c r="F86" s="7" t="n">
        <v>698</v>
      </c>
      <c r="G86" s="7" t="n">
        <v>245</v>
      </c>
      <c r="H86" s="9" t="n">
        <f aca="false">G86*0.1</f>
        <v>24.5</v>
      </c>
      <c r="I86" s="8" t="n">
        <v>3</v>
      </c>
      <c r="J86" s="8" t="n">
        <v>2.07</v>
      </c>
      <c r="K86" s="18" t="s">
        <v>22</v>
      </c>
      <c r="L86" s="8" t="n">
        <f aca="false">J86</f>
        <v>2.07</v>
      </c>
      <c r="M86" s="8" t="str">
        <f aca="false">K86</f>
        <v>ND</v>
      </c>
      <c r="N86" s="7" t="n">
        <v>0</v>
      </c>
      <c r="O86" s="9" t="s">
        <v>16</v>
      </c>
    </row>
    <row r="87" customFormat="false" ht="14.5" hidden="false" customHeight="false" outlineLevel="0" collapsed="false">
      <c r="A87" s="10" t="n">
        <v>29</v>
      </c>
      <c r="B87" s="11" t="n">
        <v>42282</v>
      </c>
      <c r="C87" s="6" t="s">
        <v>15</v>
      </c>
      <c r="D87" s="9" t="n">
        <v>1</v>
      </c>
      <c r="E87" s="9" t="n">
        <v>213</v>
      </c>
      <c r="F87" s="9" t="n">
        <v>1145</v>
      </c>
      <c r="G87" s="9" t="n">
        <v>265</v>
      </c>
      <c r="H87" s="9" t="n">
        <f aca="false">G87*0.1</f>
        <v>26.5</v>
      </c>
      <c r="I87" s="12" t="n">
        <v>3.6</v>
      </c>
      <c r="J87" s="12" t="n">
        <v>0.56</v>
      </c>
      <c r="K87" s="12" t="n">
        <v>1.94</v>
      </c>
      <c r="L87" s="12" t="n">
        <f aca="false">J87</f>
        <v>0.56</v>
      </c>
      <c r="M87" s="12" t="n">
        <f aca="false">K87</f>
        <v>1.94</v>
      </c>
      <c r="N87" s="9" t="n">
        <v>0</v>
      </c>
      <c r="O87" s="9" t="s">
        <v>23</v>
      </c>
    </row>
    <row r="88" customFormat="false" ht="14.5" hidden="false" customHeight="false" outlineLevel="0" collapsed="false">
      <c r="A88" s="10"/>
      <c r="B88" s="11" t="n">
        <v>42283</v>
      </c>
      <c r="C88" s="6" t="s">
        <v>15</v>
      </c>
      <c r="D88" s="9" t="n">
        <v>2</v>
      </c>
      <c r="E88" s="9" t="n">
        <v>230</v>
      </c>
      <c r="F88" s="9" t="n">
        <v>1200</v>
      </c>
      <c r="G88" s="9" t="n">
        <v>290</v>
      </c>
      <c r="H88" s="9" t="n">
        <f aca="false">G88*0.1</f>
        <v>29</v>
      </c>
      <c r="I88" s="12" t="n">
        <v>3.6</v>
      </c>
      <c r="J88" s="12" t="n">
        <v>1.64</v>
      </c>
      <c r="K88" s="12" t="n">
        <v>0.28</v>
      </c>
      <c r="L88" s="12" t="n">
        <f aca="false">L87+J88</f>
        <v>2.2</v>
      </c>
      <c r="M88" s="12" t="n">
        <f aca="false">M87+K88</f>
        <v>2.22</v>
      </c>
      <c r="N88" s="9" t="n">
        <v>0</v>
      </c>
      <c r="O88" s="9" t="s">
        <v>23</v>
      </c>
    </row>
    <row r="89" customFormat="false" ht="14.5" hidden="false" customHeight="false" outlineLevel="0" collapsed="false">
      <c r="A89" s="10"/>
      <c r="B89" s="11" t="n">
        <v>42284</v>
      </c>
      <c r="C89" s="6" t="s">
        <v>15</v>
      </c>
      <c r="D89" s="9" t="n">
        <v>3</v>
      </c>
      <c r="E89" s="9" t="n">
        <v>285</v>
      </c>
      <c r="F89" s="9" t="n">
        <v>758</v>
      </c>
      <c r="G89" s="9" t="n">
        <v>300</v>
      </c>
      <c r="H89" s="9" t="n">
        <f aca="false">G89*0.1</f>
        <v>30</v>
      </c>
      <c r="I89" s="12" t="n">
        <v>2.8</v>
      </c>
      <c r="J89" s="12" t="n">
        <v>1.3</v>
      </c>
      <c r="K89" s="12" t="n">
        <v>0.51</v>
      </c>
      <c r="L89" s="12" t="n">
        <f aca="false">L88+J89</f>
        <v>3.5</v>
      </c>
      <c r="M89" s="12" t="n">
        <f aca="false">M88+K89</f>
        <v>2.73</v>
      </c>
      <c r="N89" s="9" t="n">
        <v>1</v>
      </c>
      <c r="O89" s="9" t="s">
        <v>23</v>
      </c>
    </row>
    <row r="90" customFormat="false" ht="14.5" hidden="false" customHeight="false" outlineLevel="0" collapsed="false">
      <c r="A90" s="10"/>
      <c r="B90" s="11" t="n">
        <v>42285</v>
      </c>
      <c r="C90" s="6" t="s">
        <v>15</v>
      </c>
      <c r="D90" s="9" t="n">
        <v>4</v>
      </c>
      <c r="E90" s="9" t="n">
        <v>188</v>
      </c>
      <c r="F90" s="9" t="n">
        <v>945</v>
      </c>
      <c r="G90" s="9" t="n">
        <v>220</v>
      </c>
      <c r="H90" s="9" t="n">
        <f aca="false">G90*0.1</f>
        <v>22</v>
      </c>
      <c r="I90" s="12" t="n">
        <f aca="false">15026/(70*92)</f>
        <v>2.3332298136646</v>
      </c>
      <c r="J90" s="12" t="n">
        <v>0.95</v>
      </c>
      <c r="K90" s="12" t="n">
        <v>1.99</v>
      </c>
      <c r="L90" s="12" t="n">
        <f aca="false">L89+J90</f>
        <v>4.45</v>
      </c>
      <c r="M90" s="12" t="n">
        <f aca="false">M89+K90</f>
        <v>4.72</v>
      </c>
      <c r="N90" s="9" t="n">
        <v>1</v>
      </c>
      <c r="O90" s="9" t="s">
        <v>23</v>
      </c>
    </row>
    <row r="91" customFormat="false" ht="14.5" hidden="false" customHeight="false" outlineLevel="0" collapsed="false">
      <c r="A91" s="5" t="n">
        <v>30</v>
      </c>
      <c r="B91" s="6" t="n">
        <v>42290</v>
      </c>
      <c r="C91" s="6" t="s">
        <v>15</v>
      </c>
      <c r="D91" s="7" t="n">
        <v>1</v>
      </c>
      <c r="E91" s="7" t="n">
        <v>180</v>
      </c>
      <c r="F91" s="7" t="n">
        <v>983</v>
      </c>
      <c r="G91" s="7" t="n">
        <v>245</v>
      </c>
      <c r="H91" s="9" t="n">
        <f aca="false">G91*0.1</f>
        <v>24.5</v>
      </c>
      <c r="I91" s="8" t="n">
        <v>2.93</v>
      </c>
      <c r="J91" s="8" t="n">
        <v>6.47</v>
      </c>
      <c r="K91" s="8" t="n">
        <v>1.092</v>
      </c>
      <c r="L91" s="8" t="n">
        <f aca="false">J91</f>
        <v>6.47</v>
      </c>
      <c r="M91" s="8" t="n">
        <f aca="false">K91</f>
        <v>1.092</v>
      </c>
      <c r="N91" s="7" t="n">
        <v>0</v>
      </c>
      <c r="O91" s="9" t="s">
        <v>16</v>
      </c>
    </row>
    <row r="92" customFormat="false" ht="14.5" hidden="false" customHeight="false" outlineLevel="0" collapsed="false">
      <c r="A92" s="5"/>
      <c r="B92" s="6" t="n">
        <v>42291</v>
      </c>
      <c r="C92" s="6" t="s">
        <v>15</v>
      </c>
      <c r="D92" s="7" t="n">
        <v>2</v>
      </c>
      <c r="E92" s="7" t="n">
        <v>119</v>
      </c>
      <c r="F92" s="7" t="n">
        <v>146</v>
      </c>
      <c r="G92" s="7" t="n">
        <v>146</v>
      </c>
      <c r="H92" s="9" t="n">
        <f aca="false">G92*0.1</f>
        <v>14.6</v>
      </c>
      <c r="I92" s="8" t="n">
        <v>1.88</v>
      </c>
      <c r="J92" s="8" t="n">
        <v>1.88</v>
      </c>
      <c r="K92" s="8" t="n">
        <v>0.4</v>
      </c>
      <c r="L92" s="8" t="n">
        <f aca="false">L91+J92</f>
        <v>8.35</v>
      </c>
      <c r="M92" s="8" t="n">
        <f aca="false">M91+K92</f>
        <v>1.492</v>
      </c>
      <c r="N92" s="7" t="n">
        <v>0</v>
      </c>
      <c r="O92" s="9" t="s">
        <v>16</v>
      </c>
    </row>
    <row r="93" customFormat="false" ht="14.5" hidden="false" customHeight="false" outlineLevel="0" collapsed="false">
      <c r="A93" s="10" t="n">
        <v>31</v>
      </c>
      <c r="B93" s="11" t="n">
        <v>42296</v>
      </c>
      <c r="C93" s="6" t="s">
        <v>15</v>
      </c>
      <c r="D93" s="9" t="n">
        <v>1</v>
      </c>
      <c r="E93" s="9" t="n">
        <v>163</v>
      </c>
      <c r="F93" s="9" t="n">
        <v>649</v>
      </c>
      <c r="G93" s="9" t="n">
        <v>179</v>
      </c>
      <c r="H93" s="9" t="n">
        <f aca="false">G93*0.1</f>
        <v>17.9</v>
      </c>
      <c r="I93" s="12" t="n">
        <v>2.8</v>
      </c>
      <c r="J93" s="12" t="n">
        <v>1.71</v>
      </c>
      <c r="K93" s="12" t="n">
        <v>1.9</v>
      </c>
      <c r="L93" s="12" t="n">
        <f aca="false">J93</f>
        <v>1.71</v>
      </c>
      <c r="M93" s="12" t="n">
        <f aca="false">K93</f>
        <v>1.9</v>
      </c>
      <c r="N93" s="9" t="n">
        <v>0</v>
      </c>
      <c r="O93" s="9" t="s">
        <v>16</v>
      </c>
    </row>
    <row r="94" customFormat="false" ht="14.5" hidden="false" customHeight="false" outlineLevel="0" collapsed="false">
      <c r="A94" s="10"/>
      <c r="B94" s="11" t="n">
        <v>42297</v>
      </c>
      <c r="C94" s="6" t="s">
        <v>15</v>
      </c>
      <c r="D94" s="9" t="n">
        <v>2</v>
      </c>
      <c r="E94" s="9" t="n">
        <v>203</v>
      </c>
      <c r="F94" s="9" t="n">
        <v>586</v>
      </c>
      <c r="G94" s="9" t="n">
        <v>261</v>
      </c>
      <c r="H94" s="9" t="n">
        <f aca="false">G94*0.1</f>
        <v>26.1</v>
      </c>
      <c r="I94" s="12" t="n">
        <v>3.1</v>
      </c>
      <c r="J94" s="12" t="n">
        <v>2.4</v>
      </c>
      <c r="K94" s="12" t="n">
        <v>0.81</v>
      </c>
      <c r="L94" s="12" t="n">
        <f aca="false">L93+J94</f>
        <v>4.11</v>
      </c>
      <c r="M94" s="12" t="n">
        <f aca="false">M93+K94</f>
        <v>2.71</v>
      </c>
      <c r="N94" s="9" t="n">
        <v>0</v>
      </c>
      <c r="O94" s="9" t="s">
        <v>16</v>
      </c>
    </row>
    <row r="95" customFormat="false" ht="14.5" hidden="false" customHeight="false" outlineLevel="0" collapsed="false">
      <c r="A95" s="5" t="n">
        <v>32</v>
      </c>
      <c r="B95" s="6" t="n">
        <v>42311</v>
      </c>
      <c r="C95" s="6" t="s">
        <v>15</v>
      </c>
      <c r="D95" s="7" t="n">
        <v>1</v>
      </c>
      <c r="E95" s="7" t="n">
        <v>206</v>
      </c>
      <c r="F95" s="7" t="n">
        <v>649</v>
      </c>
      <c r="G95" s="7" t="n">
        <v>256</v>
      </c>
      <c r="H95" s="9" t="n">
        <f aca="false">G95*0.1</f>
        <v>25.6</v>
      </c>
      <c r="I95" s="8" t="n">
        <v>2.4</v>
      </c>
      <c r="J95" s="8" t="n">
        <v>0.42</v>
      </c>
      <c r="K95" s="8" t="n">
        <v>8.14</v>
      </c>
      <c r="L95" s="8" t="n">
        <f aca="false">J95</f>
        <v>0.42</v>
      </c>
      <c r="M95" s="8" t="n">
        <f aca="false">K95</f>
        <v>8.14</v>
      </c>
      <c r="N95" s="7" t="n">
        <v>0</v>
      </c>
      <c r="O95" s="9" t="s">
        <v>16</v>
      </c>
    </row>
    <row r="96" customFormat="false" ht="14.5" hidden="false" customHeight="false" outlineLevel="0" collapsed="false">
      <c r="A96" s="5"/>
      <c r="B96" s="6" t="n">
        <v>42312</v>
      </c>
      <c r="C96" s="6" t="s">
        <v>15</v>
      </c>
      <c r="D96" s="7" t="n">
        <v>2</v>
      </c>
      <c r="E96" s="7" t="n">
        <v>197</v>
      </c>
      <c r="F96" s="7" t="n">
        <v>578</v>
      </c>
      <c r="G96" s="7" t="n">
        <v>239</v>
      </c>
      <c r="H96" s="9" t="n">
        <f aca="false">G96*0.1</f>
        <v>23.9</v>
      </c>
      <c r="I96" s="8" t="n">
        <v>2.2</v>
      </c>
      <c r="J96" s="8" t="n">
        <v>3.32</v>
      </c>
      <c r="K96" s="8" t="n">
        <v>5.3</v>
      </c>
      <c r="L96" s="8" t="n">
        <f aca="false">L95+J96</f>
        <v>3.74</v>
      </c>
      <c r="M96" s="8" t="n">
        <f aca="false">M95+K96</f>
        <v>13.44</v>
      </c>
      <c r="N96" s="7" t="n">
        <v>1</v>
      </c>
      <c r="O96" s="9" t="s">
        <v>16</v>
      </c>
    </row>
    <row r="97" customFormat="false" ht="14.5" hidden="false" customHeight="false" outlineLevel="0" collapsed="false">
      <c r="A97" s="5"/>
      <c r="B97" s="6" t="n">
        <v>42313</v>
      </c>
      <c r="C97" s="6" t="s">
        <v>15</v>
      </c>
      <c r="D97" s="7" t="n">
        <v>3</v>
      </c>
      <c r="E97" s="7" t="n">
        <v>171</v>
      </c>
      <c r="F97" s="7" t="n">
        <v>510</v>
      </c>
      <c r="G97" s="7" t="n">
        <v>219</v>
      </c>
      <c r="H97" s="9" t="n">
        <f aca="false">G97*0.1</f>
        <v>21.9</v>
      </c>
      <c r="I97" s="8" t="n">
        <v>2</v>
      </c>
      <c r="J97" s="8" t="n">
        <v>0.6</v>
      </c>
      <c r="K97" s="8" t="s">
        <v>22</v>
      </c>
      <c r="L97" s="8" t="n">
        <f aca="false">L96+J97</f>
        <v>4.34</v>
      </c>
      <c r="M97" s="8" t="s">
        <v>22</v>
      </c>
      <c r="N97" s="7" t="n">
        <v>1</v>
      </c>
      <c r="O97" s="9" t="s">
        <v>16</v>
      </c>
    </row>
    <row r="98" customFormat="false" ht="14.5" hidden="false" customHeight="false" outlineLevel="0" collapsed="false">
      <c r="A98" s="10" t="n">
        <v>33</v>
      </c>
      <c r="B98" s="11" t="n">
        <v>42317</v>
      </c>
      <c r="C98" s="6" t="s">
        <v>15</v>
      </c>
      <c r="D98" s="9" t="n">
        <v>1</v>
      </c>
      <c r="E98" s="9" t="n">
        <v>179</v>
      </c>
      <c r="F98" s="9" t="n">
        <v>387</v>
      </c>
      <c r="G98" s="9" t="n">
        <v>270</v>
      </c>
      <c r="H98" s="9" t="n">
        <f aca="false">G98*0.1</f>
        <v>27</v>
      </c>
      <c r="I98" s="12" t="n">
        <v>1.5</v>
      </c>
      <c r="J98" s="12" t="n">
        <v>1.58</v>
      </c>
      <c r="K98" s="12" t="n">
        <v>0.598</v>
      </c>
      <c r="L98" s="12" t="n">
        <f aca="false">J98</f>
        <v>1.58</v>
      </c>
      <c r="M98" s="12" t="n">
        <f aca="false">K98</f>
        <v>0.598</v>
      </c>
      <c r="N98" s="9" t="n">
        <v>0</v>
      </c>
      <c r="O98" s="9" t="s">
        <v>16</v>
      </c>
    </row>
    <row r="99" customFormat="false" ht="14.5" hidden="false" customHeight="false" outlineLevel="0" collapsed="false">
      <c r="A99" s="10"/>
      <c r="B99" s="11" t="n">
        <v>42318</v>
      </c>
      <c r="C99" s="6" t="s">
        <v>15</v>
      </c>
      <c r="D99" s="9" t="n">
        <v>2</v>
      </c>
      <c r="E99" s="9" t="n">
        <v>179</v>
      </c>
      <c r="F99" s="9" t="n">
        <v>439</v>
      </c>
      <c r="G99" s="9" t="n">
        <v>247</v>
      </c>
      <c r="H99" s="9" t="n">
        <f aca="false">G99*0.1</f>
        <v>24.7</v>
      </c>
      <c r="I99" s="12" t="n">
        <v>1.8</v>
      </c>
      <c r="J99" s="12" t="n">
        <v>3</v>
      </c>
      <c r="K99" s="12" t="n">
        <v>2</v>
      </c>
      <c r="L99" s="12" t="n">
        <f aca="false">L98+J99</f>
        <v>4.58</v>
      </c>
      <c r="M99" s="12" t="n">
        <f aca="false">M98+K99</f>
        <v>2.598</v>
      </c>
      <c r="N99" s="9" t="n">
        <v>0</v>
      </c>
      <c r="O99" s="9" t="s">
        <v>16</v>
      </c>
    </row>
    <row r="100" customFormat="false" ht="14.5" hidden="false" customHeight="false" outlineLevel="0" collapsed="false">
      <c r="A100" s="10"/>
      <c r="B100" s="11" t="n">
        <v>42319</v>
      </c>
      <c r="C100" s="6" t="s">
        <v>15</v>
      </c>
      <c r="D100" s="9" t="n">
        <v>3</v>
      </c>
      <c r="E100" s="9" t="n">
        <v>201</v>
      </c>
      <c r="F100" s="9" t="n">
        <v>540</v>
      </c>
      <c r="G100" s="9" t="n">
        <v>229</v>
      </c>
      <c r="H100" s="9" t="n">
        <f aca="false">G100*0.1</f>
        <v>22.9</v>
      </c>
      <c r="I100" s="12" t="n">
        <v>2.2</v>
      </c>
      <c r="J100" s="12" t="n">
        <v>3.94</v>
      </c>
      <c r="K100" s="12" t="n">
        <v>0.977</v>
      </c>
      <c r="L100" s="12" t="n">
        <f aca="false">L99+J100</f>
        <v>8.52</v>
      </c>
      <c r="M100" s="12" t="n">
        <f aca="false">M99+K100</f>
        <v>3.575</v>
      </c>
      <c r="N100" s="9" t="n">
        <v>1</v>
      </c>
      <c r="O100" s="9" t="s">
        <v>16</v>
      </c>
    </row>
    <row r="101" customFormat="false" ht="14.5" hidden="false" customHeight="false" outlineLevel="0" collapsed="false">
      <c r="A101" s="5" t="n">
        <v>34</v>
      </c>
      <c r="B101" s="6" t="n">
        <v>42325</v>
      </c>
      <c r="C101" s="6" t="s">
        <v>15</v>
      </c>
      <c r="D101" s="7" t="n">
        <v>1</v>
      </c>
      <c r="E101" s="7" t="n">
        <v>159</v>
      </c>
      <c r="F101" s="7" t="n">
        <v>565</v>
      </c>
      <c r="G101" s="7" t="n">
        <v>284</v>
      </c>
      <c r="H101" s="9" t="n">
        <f aca="false">G101*0.1</f>
        <v>28.4</v>
      </c>
      <c r="I101" s="8" t="n">
        <v>4</v>
      </c>
      <c r="J101" s="8" t="n">
        <v>0.64</v>
      </c>
      <c r="K101" s="8" t="n">
        <v>1.18</v>
      </c>
      <c r="L101" s="8" t="n">
        <f aca="false">J101</f>
        <v>0.64</v>
      </c>
      <c r="M101" s="8" t="n">
        <f aca="false">K101</f>
        <v>1.18</v>
      </c>
      <c r="N101" s="7" t="n">
        <v>0</v>
      </c>
      <c r="O101" s="9" t="s">
        <v>16</v>
      </c>
    </row>
    <row r="102" customFormat="false" ht="14.5" hidden="false" customHeight="false" outlineLevel="0" collapsed="false">
      <c r="A102" s="5"/>
      <c r="B102" s="6" t="n">
        <v>42326</v>
      </c>
      <c r="C102" s="6" t="s">
        <v>15</v>
      </c>
      <c r="D102" s="7" t="n">
        <v>2</v>
      </c>
      <c r="E102" s="7" t="n">
        <v>189</v>
      </c>
      <c r="F102" s="7" t="n">
        <v>661</v>
      </c>
      <c r="G102" s="7" t="n">
        <v>263</v>
      </c>
      <c r="H102" s="9" t="n">
        <f aca="false">G102*0.1</f>
        <v>26.3</v>
      </c>
      <c r="I102" s="8" t="n">
        <v>2.9</v>
      </c>
      <c r="J102" s="8" t="n">
        <v>0.67</v>
      </c>
      <c r="K102" s="8" t="n">
        <v>1.2</v>
      </c>
      <c r="L102" s="8" t="n">
        <f aca="false">L101+J102</f>
        <v>1.31</v>
      </c>
      <c r="M102" s="8" t="n">
        <f aca="false">M101+K102</f>
        <v>2.38</v>
      </c>
      <c r="N102" s="7" t="n">
        <v>0</v>
      </c>
      <c r="O102" s="9" t="s">
        <v>16</v>
      </c>
    </row>
    <row r="103" customFormat="false" ht="14.5" hidden="false" customHeight="false" outlineLevel="0" collapsed="false">
      <c r="A103" s="5"/>
      <c r="B103" s="6" t="n">
        <v>42327</v>
      </c>
      <c r="C103" s="6" t="s">
        <v>15</v>
      </c>
      <c r="D103" s="7" t="n">
        <v>3</v>
      </c>
      <c r="E103" s="7" t="n">
        <v>117</v>
      </c>
      <c r="F103" s="7" t="n">
        <v>451</v>
      </c>
      <c r="G103" s="7" t="n">
        <v>224</v>
      </c>
      <c r="H103" s="9" t="n">
        <f aca="false">G103*0.1</f>
        <v>22.4</v>
      </c>
      <c r="I103" s="8" t="n">
        <v>2</v>
      </c>
      <c r="J103" s="8" t="n">
        <v>1.09</v>
      </c>
      <c r="K103" s="8" t="n">
        <v>1.2</v>
      </c>
      <c r="L103" s="8" t="n">
        <f aca="false">L102+J103</f>
        <v>2.4</v>
      </c>
      <c r="M103" s="8" t="n">
        <f aca="false">M102+K103</f>
        <v>3.58</v>
      </c>
      <c r="N103" s="7" t="n">
        <v>1</v>
      </c>
      <c r="O103" s="9" t="s">
        <v>16</v>
      </c>
    </row>
    <row r="104" customFormat="false" ht="14.5" hidden="false" customHeight="false" outlineLevel="0" collapsed="false">
      <c r="A104" s="5"/>
      <c r="B104" s="6" t="n">
        <v>42328</v>
      </c>
      <c r="C104" s="6" t="s">
        <v>15</v>
      </c>
      <c r="D104" s="7" t="n">
        <v>4</v>
      </c>
      <c r="E104" s="7" t="n">
        <v>152</v>
      </c>
      <c r="F104" s="7" t="n">
        <v>444</v>
      </c>
      <c r="G104" s="7" t="n">
        <v>249</v>
      </c>
      <c r="H104" s="9" t="n">
        <f aca="false">G104*0.1</f>
        <v>24.9</v>
      </c>
      <c r="I104" s="8" t="n">
        <v>2.1</v>
      </c>
      <c r="J104" s="8" t="n">
        <v>3.49</v>
      </c>
      <c r="K104" s="8" t="n">
        <v>1.98</v>
      </c>
      <c r="L104" s="8" t="n">
        <f aca="false">L103+J104</f>
        <v>5.89</v>
      </c>
      <c r="M104" s="8" t="n">
        <f aca="false">M103+K104</f>
        <v>5.56</v>
      </c>
      <c r="N104" s="7" t="n">
        <v>1</v>
      </c>
      <c r="O104" s="9" t="s">
        <v>16</v>
      </c>
    </row>
    <row r="105" customFormat="false" ht="14.5" hidden="false" customHeight="false" outlineLevel="0" collapsed="false">
      <c r="A105" s="5"/>
      <c r="B105" s="6" t="n">
        <v>42329</v>
      </c>
      <c r="C105" s="6" t="s">
        <v>15</v>
      </c>
      <c r="D105" s="7" t="n">
        <v>5</v>
      </c>
      <c r="E105" s="7" t="n">
        <v>216</v>
      </c>
      <c r="F105" s="7" t="n">
        <v>616</v>
      </c>
      <c r="G105" s="7" t="n">
        <v>240</v>
      </c>
      <c r="H105" s="9" t="n">
        <f aca="false">G105*0.1</f>
        <v>24</v>
      </c>
      <c r="I105" s="8" t="n">
        <v>3.2</v>
      </c>
      <c r="J105" s="8" t="n">
        <v>1.5</v>
      </c>
      <c r="K105" s="8" t="s">
        <v>22</v>
      </c>
      <c r="L105" s="8" t="n">
        <f aca="false">L104+J105</f>
        <v>7.39</v>
      </c>
      <c r="M105" s="8" t="s">
        <v>22</v>
      </c>
      <c r="N105" s="7" t="n">
        <v>1</v>
      </c>
      <c r="O105" s="9" t="s">
        <v>16</v>
      </c>
    </row>
    <row r="106" customFormat="false" ht="14.5" hidden="false" customHeight="false" outlineLevel="0" collapsed="false">
      <c r="A106" s="10" t="n">
        <v>35</v>
      </c>
      <c r="B106" s="11" t="n">
        <v>42331</v>
      </c>
      <c r="C106" s="6" t="s">
        <v>15</v>
      </c>
      <c r="D106" s="9" t="n">
        <v>1</v>
      </c>
      <c r="E106" s="9" t="n">
        <v>219</v>
      </c>
      <c r="F106" s="9" t="n">
        <v>616</v>
      </c>
      <c r="G106" s="9" t="n">
        <v>230</v>
      </c>
      <c r="H106" s="9" t="n">
        <f aca="false">G106*0.1</f>
        <v>23</v>
      </c>
      <c r="I106" s="12" t="n">
        <v>2.2</v>
      </c>
      <c r="J106" s="12" t="n">
        <v>2.5</v>
      </c>
      <c r="K106" s="12" t="n">
        <v>1.86</v>
      </c>
      <c r="L106" s="12" t="n">
        <f aca="false">J106</f>
        <v>2.5</v>
      </c>
      <c r="M106" s="12" t="n">
        <f aca="false">K106</f>
        <v>1.86</v>
      </c>
      <c r="N106" s="9" t="n">
        <v>0</v>
      </c>
      <c r="O106" s="9" t="s">
        <v>16</v>
      </c>
    </row>
    <row r="107" customFormat="false" ht="14.5" hidden="false" customHeight="false" outlineLevel="0" collapsed="false">
      <c r="A107" s="10"/>
      <c r="B107" s="11" t="n">
        <v>42332</v>
      </c>
      <c r="C107" s="6" t="s">
        <v>15</v>
      </c>
      <c r="D107" s="9" t="n">
        <v>2</v>
      </c>
      <c r="E107" s="9" t="n">
        <v>225</v>
      </c>
      <c r="F107" s="9" t="n">
        <v>503</v>
      </c>
      <c r="G107" s="9" t="n">
        <v>246</v>
      </c>
      <c r="H107" s="9" t="n">
        <f aca="false">G107*0.1</f>
        <v>24.6</v>
      </c>
      <c r="I107" s="12" t="n">
        <v>2.2</v>
      </c>
      <c r="J107" s="12" t="n">
        <v>1.24</v>
      </c>
      <c r="K107" s="12" t="n">
        <v>2.721</v>
      </c>
      <c r="L107" s="12" t="n">
        <f aca="false">L106+J107</f>
        <v>3.74</v>
      </c>
      <c r="M107" s="12" t="n">
        <f aca="false">M106+K107</f>
        <v>4.581</v>
      </c>
      <c r="N107" s="9" t="n">
        <v>0</v>
      </c>
      <c r="O107" s="9" t="s">
        <v>16</v>
      </c>
    </row>
    <row r="108" customFormat="false" ht="14.5" hidden="false" customHeight="false" outlineLevel="0" collapsed="false">
      <c r="A108" s="10"/>
      <c r="B108" s="11" t="n">
        <v>42333</v>
      </c>
      <c r="C108" s="6" t="s">
        <v>15</v>
      </c>
      <c r="D108" s="9" t="n">
        <v>3</v>
      </c>
      <c r="E108" s="9" t="n">
        <v>199</v>
      </c>
      <c r="F108" s="9" t="n">
        <v>590</v>
      </c>
      <c r="G108" s="9" t="n">
        <v>240</v>
      </c>
      <c r="H108" s="9" t="n">
        <f aca="false">G108*0.1</f>
        <v>24</v>
      </c>
      <c r="I108" s="12" t="n">
        <v>2</v>
      </c>
      <c r="J108" s="12" t="n">
        <v>1.6</v>
      </c>
      <c r="K108" s="12" t="n">
        <v>1.276</v>
      </c>
      <c r="L108" s="12" t="n">
        <f aca="false">L107+J108</f>
        <v>5.34</v>
      </c>
      <c r="M108" s="12" t="n">
        <f aca="false">M107+K108</f>
        <v>5.857</v>
      </c>
      <c r="N108" s="9" t="n">
        <v>1</v>
      </c>
      <c r="O108" s="9" t="s">
        <v>16</v>
      </c>
    </row>
    <row r="109" customFormat="false" ht="14.5" hidden="false" customHeight="false" outlineLevel="0" collapsed="false">
      <c r="A109" s="5" t="n">
        <v>36</v>
      </c>
      <c r="B109" s="6" t="n">
        <v>42338</v>
      </c>
      <c r="C109" s="6" t="s">
        <v>15</v>
      </c>
      <c r="D109" s="7" t="n">
        <v>1</v>
      </c>
      <c r="E109" s="7" t="n">
        <v>192</v>
      </c>
      <c r="F109" s="7" t="n">
        <v>538</v>
      </c>
      <c r="G109" s="7" t="n">
        <v>228</v>
      </c>
      <c r="H109" s="9" t="n">
        <f aca="false">G109*0.1</f>
        <v>22.8</v>
      </c>
      <c r="I109" s="8" t="n">
        <v>2.5</v>
      </c>
      <c r="J109" s="8" t="n">
        <v>4</v>
      </c>
      <c r="K109" s="8" t="n">
        <v>5.21</v>
      </c>
      <c r="L109" s="8" t="n">
        <f aca="false">J109</f>
        <v>4</v>
      </c>
      <c r="M109" s="8" t="n">
        <f aca="false">K109</f>
        <v>5.21</v>
      </c>
      <c r="N109" s="7" t="n">
        <v>0</v>
      </c>
      <c r="O109" s="9" t="s">
        <v>16</v>
      </c>
    </row>
    <row r="110" customFormat="false" ht="14.5" hidden="false" customHeight="false" outlineLevel="0" collapsed="false">
      <c r="A110" s="5"/>
      <c r="B110" s="6" t="n">
        <v>42339</v>
      </c>
      <c r="C110" s="6" t="s">
        <v>15</v>
      </c>
      <c r="D110" s="7" t="n">
        <v>2</v>
      </c>
      <c r="E110" s="7" t="n">
        <v>167</v>
      </c>
      <c r="F110" s="7" t="n">
        <v>460</v>
      </c>
      <c r="G110" s="7" t="n">
        <v>220</v>
      </c>
      <c r="H110" s="9" t="n">
        <f aca="false">G110*0.1</f>
        <v>22</v>
      </c>
      <c r="I110" s="8" t="n">
        <v>2.1</v>
      </c>
      <c r="J110" s="8" t="n">
        <v>3.24</v>
      </c>
      <c r="K110" s="8" t="n">
        <v>8.09</v>
      </c>
      <c r="L110" s="8" t="n">
        <f aca="false">L109+J110</f>
        <v>7.24</v>
      </c>
      <c r="M110" s="8" t="n">
        <f aca="false">M109+K110</f>
        <v>13.3</v>
      </c>
      <c r="N110" s="7" t="n">
        <v>1</v>
      </c>
      <c r="O110" s="9" t="s">
        <v>16</v>
      </c>
    </row>
    <row r="111" customFormat="false" ht="14.5" hidden="false" customHeight="false" outlineLevel="0" collapsed="false">
      <c r="A111" s="10" t="n">
        <v>37</v>
      </c>
      <c r="B111" s="11" t="n">
        <v>42347</v>
      </c>
      <c r="C111" s="6" t="s">
        <v>15</v>
      </c>
      <c r="D111" s="9" t="n">
        <v>1</v>
      </c>
      <c r="E111" s="9" t="n">
        <v>200</v>
      </c>
      <c r="F111" s="9" t="n">
        <v>576</v>
      </c>
      <c r="G111" s="9" t="n">
        <v>200</v>
      </c>
      <c r="H111" s="9" t="n">
        <f aca="false">G111*0.1</f>
        <v>20</v>
      </c>
      <c r="I111" s="12" t="n">
        <v>3.2</v>
      </c>
      <c r="J111" s="12" t="n">
        <v>3.15</v>
      </c>
      <c r="K111" s="12" t="n">
        <v>1.048</v>
      </c>
      <c r="L111" s="12" t="n">
        <f aca="false">J111</f>
        <v>3.15</v>
      </c>
      <c r="M111" s="12" t="n">
        <f aca="false">K111</f>
        <v>1.048</v>
      </c>
      <c r="N111" s="9" t="n">
        <v>0</v>
      </c>
      <c r="O111" s="9" t="s">
        <v>16</v>
      </c>
    </row>
    <row r="112" customFormat="false" ht="14.5" hidden="false" customHeight="false" outlineLevel="0" collapsed="false">
      <c r="A112" s="10"/>
      <c r="B112" s="11" t="n">
        <v>42348</v>
      </c>
      <c r="C112" s="6" t="s">
        <v>15</v>
      </c>
      <c r="D112" s="9" t="n">
        <v>2</v>
      </c>
      <c r="E112" s="9" t="n">
        <v>261</v>
      </c>
      <c r="F112" s="9" t="n">
        <v>590</v>
      </c>
      <c r="G112" s="9" t="n">
        <v>240</v>
      </c>
      <c r="H112" s="9" t="n">
        <f aca="false">G112*0.1</f>
        <v>24</v>
      </c>
      <c r="I112" s="12" t="n">
        <v>3.2</v>
      </c>
      <c r="J112" s="12" t="n">
        <v>6.01</v>
      </c>
      <c r="K112" s="12" t="n">
        <v>1.44</v>
      </c>
      <c r="L112" s="12" t="n">
        <f aca="false">L111+J112</f>
        <v>9.16</v>
      </c>
      <c r="M112" s="12" t="n">
        <f aca="false">M111+K112</f>
        <v>2.488</v>
      </c>
      <c r="N112" s="9" t="n">
        <v>0</v>
      </c>
      <c r="O112" s="9" t="s">
        <v>16</v>
      </c>
    </row>
    <row r="113" customFormat="false" ht="14.5" hidden="false" customHeight="false" outlineLevel="0" collapsed="false">
      <c r="A113" s="5" t="n">
        <v>38</v>
      </c>
      <c r="B113" s="6" t="n">
        <v>42352</v>
      </c>
      <c r="C113" s="6" t="s">
        <v>15</v>
      </c>
      <c r="D113" s="7" t="n">
        <v>1</v>
      </c>
      <c r="E113" s="7" t="n">
        <v>230</v>
      </c>
      <c r="F113" s="7" t="n">
        <v>700</v>
      </c>
      <c r="G113" s="7" t="n">
        <v>260</v>
      </c>
      <c r="H113" s="9" t="n">
        <f aca="false">G113*0.1</f>
        <v>26</v>
      </c>
      <c r="I113" s="8" t="n">
        <v>2.38</v>
      </c>
      <c r="J113" s="8" t="n">
        <v>4.06</v>
      </c>
      <c r="K113" s="8" t="n">
        <v>2.54</v>
      </c>
      <c r="L113" s="8" t="n">
        <f aca="false">J113</f>
        <v>4.06</v>
      </c>
      <c r="M113" s="8" t="n">
        <f aca="false">K113</f>
        <v>2.54</v>
      </c>
      <c r="N113" s="7" t="n">
        <v>0</v>
      </c>
      <c r="O113" s="9" t="s">
        <v>16</v>
      </c>
    </row>
    <row r="114" customFormat="false" ht="14.5" hidden="false" customHeight="false" outlineLevel="0" collapsed="false">
      <c r="A114" s="5"/>
      <c r="B114" s="6" t="n">
        <v>42353</v>
      </c>
      <c r="C114" s="6" t="s">
        <v>15</v>
      </c>
      <c r="D114" s="7" t="n">
        <v>2</v>
      </c>
      <c r="E114" s="7" t="n">
        <v>120</v>
      </c>
      <c r="F114" s="7" t="n">
        <v>500</v>
      </c>
      <c r="G114" s="7" t="n">
        <v>230</v>
      </c>
      <c r="H114" s="9" t="n">
        <f aca="false">G114*0.1</f>
        <v>23</v>
      </c>
      <c r="I114" s="8" t="n">
        <f aca="false">(9600)/(90*70)</f>
        <v>1.52380952380952</v>
      </c>
      <c r="J114" s="8" t="n">
        <v>3.44</v>
      </c>
      <c r="K114" s="8" t="n">
        <v>0.83</v>
      </c>
      <c r="L114" s="8" t="n">
        <f aca="false">L113+J114</f>
        <v>7.5</v>
      </c>
      <c r="M114" s="8" t="n">
        <f aca="false">M113+K114</f>
        <v>3.37</v>
      </c>
      <c r="N114" s="7" t="n">
        <v>1</v>
      </c>
      <c r="O114" s="9" t="s">
        <v>16</v>
      </c>
    </row>
    <row r="115" customFormat="false" ht="14.5" hidden="false" customHeight="false" outlineLevel="0" collapsed="false">
      <c r="A115" s="10" t="n">
        <v>39</v>
      </c>
      <c r="B115" s="11" t="n">
        <v>42387</v>
      </c>
      <c r="C115" s="6" t="s">
        <v>15</v>
      </c>
      <c r="D115" s="9" t="n">
        <v>1</v>
      </c>
      <c r="E115" s="9" t="n">
        <v>205</v>
      </c>
      <c r="F115" s="9" t="n">
        <v>963</v>
      </c>
      <c r="G115" s="9" t="n">
        <v>294</v>
      </c>
      <c r="H115" s="9" t="n">
        <f aca="false">G115*0.1</f>
        <v>29.4</v>
      </c>
      <c r="I115" s="12" t="n">
        <f aca="false">14433/(70*66)</f>
        <v>3.12402597402597</v>
      </c>
      <c r="J115" s="12" t="n">
        <v>4.41</v>
      </c>
      <c r="K115" s="12" t="n">
        <v>1.17</v>
      </c>
      <c r="L115" s="12" t="n">
        <f aca="false">J115</f>
        <v>4.41</v>
      </c>
      <c r="M115" s="12" t="n">
        <f aca="false">K115</f>
        <v>1.17</v>
      </c>
      <c r="N115" s="9" t="n">
        <v>0</v>
      </c>
      <c r="O115" s="9" t="s">
        <v>16</v>
      </c>
    </row>
    <row r="116" customFormat="false" ht="14.5" hidden="false" customHeight="false" outlineLevel="0" collapsed="false">
      <c r="A116" s="10"/>
      <c r="B116" s="11" t="n">
        <v>42388</v>
      </c>
      <c r="C116" s="6" t="s">
        <v>15</v>
      </c>
      <c r="D116" s="9" t="n">
        <v>2</v>
      </c>
      <c r="E116" s="9" t="n">
        <v>160</v>
      </c>
      <c r="F116" s="9" t="n">
        <v>751</v>
      </c>
      <c r="G116" s="9" t="n">
        <v>224</v>
      </c>
      <c r="H116" s="9" t="n">
        <f aca="false">G116*0.1</f>
        <v>22.4</v>
      </c>
      <c r="I116" s="12" t="n">
        <f aca="false">11986/(70*66)</f>
        <v>2.59437229437229</v>
      </c>
      <c r="J116" s="12" t="n">
        <v>6.49</v>
      </c>
      <c r="K116" s="12" t="n">
        <v>0.9</v>
      </c>
      <c r="L116" s="12" t="n">
        <f aca="false">L115+J116</f>
        <v>10.9</v>
      </c>
      <c r="M116" s="12" t="n">
        <f aca="false">M115+K116</f>
        <v>2.07</v>
      </c>
      <c r="N116" s="9" t="n">
        <v>0</v>
      </c>
      <c r="O116" s="9" t="s">
        <v>16</v>
      </c>
    </row>
    <row r="117" customFormat="false" ht="14.5" hidden="false" customHeight="false" outlineLevel="0" collapsed="false">
      <c r="A117" s="10" t="n">
        <v>40</v>
      </c>
      <c r="B117" s="11" t="n">
        <v>42410</v>
      </c>
      <c r="C117" s="6" t="s">
        <v>15</v>
      </c>
      <c r="D117" s="9" t="n">
        <v>1</v>
      </c>
      <c r="E117" s="9" t="n">
        <v>208</v>
      </c>
      <c r="F117" s="9" t="n">
        <v>743</v>
      </c>
      <c r="G117" s="9" t="n">
        <v>220</v>
      </c>
      <c r="H117" s="9" t="n">
        <f aca="false">G117*0.1</f>
        <v>22</v>
      </c>
      <c r="I117" s="12" t="n">
        <v>2.1</v>
      </c>
      <c r="J117" s="12" t="n">
        <v>1.48</v>
      </c>
      <c r="K117" s="12" t="n">
        <v>0.29</v>
      </c>
      <c r="L117" s="12" t="n">
        <f aca="false">J117</f>
        <v>1.48</v>
      </c>
      <c r="M117" s="12" t="n">
        <f aca="false">K117</f>
        <v>0.29</v>
      </c>
      <c r="N117" s="9" t="n">
        <v>0</v>
      </c>
      <c r="O117" s="9" t="s">
        <v>16</v>
      </c>
    </row>
    <row r="118" customFormat="false" ht="14.5" hidden="false" customHeight="false" outlineLevel="0" collapsed="false">
      <c r="A118" s="10"/>
      <c r="B118" s="11" t="n">
        <v>42411</v>
      </c>
      <c r="C118" s="6" t="s">
        <v>15</v>
      </c>
      <c r="D118" s="9" t="n">
        <v>2</v>
      </c>
      <c r="E118" s="9" t="n">
        <v>212</v>
      </c>
      <c r="F118" s="9" t="n">
        <v>644</v>
      </c>
      <c r="G118" s="9" t="n">
        <v>200</v>
      </c>
      <c r="H118" s="9" t="n">
        <f aca="false">G118*0.1</f>
        <v>20</v>
      </c>
      <c r="I118" s="12" t="n">
        <v>2</v>
      </c>
      <c r="J118" s="12" t="n">
        <v>1.43</v>
      </c>
      <c r="K118" s="12" t="n">
        <v>0.22</v>
      </c>
      <c r="L118" s="12" t="n">
        <f aca="false">J118+L117</f>
        <v>2.91</v>
      </c>
      <c r="M118" s="12" t="n">
        <f aca="false">K118+M117</f>
        <v>0.51</v>
      </c>
      <c r="N118" s="9" t="n">
        <v>0</v>
      </c>
      <c r="O118" s="9" t="s">
        <v>16</v>
      </c>
    </row>
    <row r="119" customFormat="false" ht="14.5" hidden="false" customHeight="false" outlineLevel="0" collapsed="false">
      <c r="A119" s="10"/>
      <c r="B119" s="11" t="n">
        <v>42412</v>
      </c>
      <c r="C119" s="6" t="s">
        <v>15</v>
      </c>
      <c r="D119" s="9" t="n">
        <v>3</v>
      </c>
      <c r="E119" s="9" t="n">
        <v>175</v>
      </c>
      <c r="F119" s="9" t="n">
        <v>766</v>
      </c>
      <c r="G119" s="9" t="n">
        <v>198</v>
      </c>
      <c r="H119" s="9" t="n">
        <f aca="false">G119*0.1</f>
        <v>19.8</v>
      </c>
      <c r="I119" s="12" t="n">
        <v>2.5</v>
      </c>
      <c r="J119" s="12" t="n">
        <v>1.57</v>
      </c>
      <c r="K119" s="12" t="s">
        <v>24</v>
      </c>
      <c r="L119" s="12" t="n">
        <f aca="false">J119+L118</f>
        <v>4.48</v>
      </c>
      <c r="M119" s="12" t="s">
        <v>22</v>
      </c>
      <c r="N119" s="9" t="n">
        <v>0</v>
      </c>
      <c r="O119" s="9" t="s">
        <v>16</v>
      </c>
    </row>
    <row r="120" customFormat="false" ht="14.5" hidden="false" customHeight="false" outlineLevel="0" collapsed="false">
      <c r="A120" s="5" t="n">
        <v>41</v>
      </c>
      <c r="B120" s="6" t="n">
        <v>42411</v>
      </c>
      <c r="C120" s="6" t="s">
        <v>15</v>
      </c>
      <c r="D120" s="7" t="n">
        <v>1</v>
      </c>
      <c r="E120" s="7" t="n">
        <v>170</v>
      </c>
      <c r="F120" s="7" t="n">
        <v>840</v>
      </c>
      <c r="G120" s="7" t="n">
        <v>240</v>
      </c>
      <c r="H120" s="9" t="n">
        <f aca="false">G120*0.1</f>
        <v>24</v>
      </c>
      <c r="I120" s="8" t="n">
        <f aca="false">(13570)/(70*74)</f>
        <v>2.61969111969112</v>
      </c>
      <c r="J120" s="8" t="n">
        <v>2.08</v>
      </c>
      <c r="K120" s="8" t="n">
        <v>12.7</v>
      </c>
      <c r="L120" s="8" t="n">
        <f aca="false">J120</f>
        <v>2.08</v>
      </c>
      <c r="M120" s="8" t="n">
        <f aca="false">K120</f>
        <v>12.7</v>
      </c>
      <c r="N120" s="7" t="n">
        <v>0</v>
      </c>
      <c r="O120" s="9" t="s">
        <v>16</v>
      </c>
    </row>
    <row r="121" customFormat="false" ht="14.5" hidden="false" customHeight="false" outlineLevel="0" collapsed="false">
      <c r="A121" s="5"/>
      <c r="B121" s="6" t="n">
        <v>42412</v>
      </c>
      <c r="C121" s="6" t="s">
        <v>15</v>
      </c>
      <c r="D121" s="7" t="n">
        <v>2</v>
      </c>
      <c r="E121" s="7" t="n">
        <v>142</v>
      </c>
      <c r="F121" s="7" t="n">
        <v>750</v>
      </c>
      <c r="G121" s="7" t="n">
        <v>220</v>
      </c>
      <c r="H121" s="9" t="n">
        <f aca="false">G121*0.1</f>
        <v>22</v>
      </c>
      <c r="I121" s="8" t="n">
        <f aca="false">12021/(74*70)</f>
        <v>2.32065637065637</v>
      </c>
      <c r="J121" s="8" t="n">
        <v>2.61</v>
      </c>
      <c r="K121" s="8" t="n">
        <v>13.9</v>
      </c>
      <c r="L121" s="8" t="n">
        <f aca="false">L120+J121</f>
        <v>4.69</v>
      </c>
      <c r="M121" s="8" t="n">
        <f aca="false">M120+K121</f>
        <v>26.6</v>
      </c>
      <c r="N121" s="7" t="n">
        <v>1</v>
      </c>
      <c r="O121" s="9" t="s">
        <v>16</v>
      </c>
    </row>
    <row r="122" customFormat="false" ht="14.5" hidden="false" customHeight="false" outlineLevel="0" collapsed="false">
      <c r="A122" s="10" t="n">
        <v>42</v>
      </c>
      <c r="B122" s="11" t="n">
        <v>42415</v>
      </c>
      <c r="C122" s="6" t="s">
        <v>15</v>
      </c>
      <c r="D122" s="9" t="n">
        <v>1</v>
      </c>
      <c r="E122" s="9" t="n">
        <v>236</v>
      </c>
      <c r="F122" s="9" t="n">
        <v>765</v>
      </c>
      <c r="G122" s="9" t="n">
        <v>247</v>
      </c>
      <c r="H122" s="9" t="n">
        <f aca="false">G122*0.1</f>
        <v>24.7</v>
      </c>
      <c r="I122" s="12" t="n">
        <v>2.7</v>
      </c>
      <c r="J122" s="12" t="n">
        <v>1.9</v>
      </c>
      <c r="K122" s="12" t="n">
        <v>2.11</v>
      </c>
      <c r="L122" s="12" t="n">
        <f aca="false">J122</f>
        <v>1.9</v>
      </c>
      <c r="M122" s="12" t="n">
        <f aca="false">K122</f>
        <v>2.11</v>
      </c>
      <c r="N122" s="9" t="n">
        <v>0</v>
      </c>
      <c r="O122" s="9" t="s">
        <v>16</v>
      </c>
    </row>
    <row r="123" customFormat="false" ht="14.5" hidden="false" customHeight="false" outlineLevel="0" collapsed="false">
      <c r="A123" s="10"/>
      <c r="B123" s="11" t="n">
        <v>42416</v>
      </c>
      <c r="C123" s="6" t="s">
        <v>15</v>
      </c>
      <c r="D123" s="9" t="n">
        <v>2</v>
      </c>
      <c r="E123" s="9" t="n">
        <v>178</v>
      </c>
      <c r="F123" s="9" t="n">
        <v>580</v>
      </c>
      <c r="G123" s="9" t="n">
        <v>275</v>
      </c>
      <c r="H123" s="9" t="n">
        <f aca="false">G123*0.1</f>
        <v>27.5</v>
      </c>
      <c r="I123" s="12" t="n">
        <v>2.2</v>
      </c>
      <c r="J123" s="12" t="n">
        <v>2.4</v>
      </c>
      <c r="K123" s="12" t="n">
        <v>2.59</v>
      </c>
      <c r="L123" s="12" t="n">
        <f aca="false">J123+L122</f>
        <v>4.3</v>
      </c>
      <c r="M123" s="12" t="n">
        <f aca="false">K123+M122</f>
        <v>4.7</v>
      </c>
      <c r="N123" s="9" t="n">
        <v>1</v>
      </c>
      <c r="O123" s="9" t="s">
        <v>16</v>
      </c>
    </row>
    <row r="124" customFormat="false" ht="14.5" hidden="false" customHeight="false" outlineLevel="0" collapsed="false">
      <c r="A124" s="10"/>
      <c r="B124" s="11" t="n">
        <v>42417</v>
      </c>
      <c r="C124" s="6" t="s">
        <v>15</v>
      </c>
      <c r="D124" s="9" t="n">
        <v>3</v>
      </c>
      <c r="E124" s="9" t="n">
        <v>139</v>
      </c>
      <c r="F124" s="9" t="n">
        <v>428</v>
      </c>
      <c r="G124" s="9" t="n">
        <v>223</v>
      </c>
      <c r="H124" s="9" t="n">
        <f aca="false">G124*0.1</f>
        <v>22.3</v>
      </c>
      <c r="I124" s="12" t="n">
        <v>1.6</v>
      </c>
      <c r="J124" s="12" t="n">
        <v>2.38</v>
      </c>
      <c r="K124" s="12" t="n">
        <v>2.17</v>
      </c>
      <c r="L124" s="12" t="n">
        <f aca="false">J124+L123</f>
        <v>6.68</v>
      </c>
      <c r="M124" s="12" t="n">
        <f aca="false">K124+M123</f>
        <v>6.87</v>
      </c>
      <c r="N124" s="9" t="n">
        <v>1</v>
      </c>
      <c r="O124" s="9" t="s">
        <v>16</v>
      </c>
    </row>
    <row r="125" customFormat="false" ht="14.5" hidden="false" customHeight="false" outlineLevel="0" collapsed="false">
      <c r="A125" s="5" t="n">
        <v>43</v>
      </c>
      <c r="B125" s="6" t="n">
        <v>42422</v>
      </c>
      <c r="C125" s="6" t="s">
        <v>15</v>
      </c>
      <c r="D125" s="7" t="n">
        <v>1</v>
      </c>
      <c r="E125" s="7" t="n">
        <v>214</v>
      </c>
      <c r="F125" s="7" t="n">
        <v>536</v>
      </c>
      <c r="G125" s="7" t="n">
        <v>283</v>
      </c>
      <c r="H125" s="9" t="n">
        <f aca="false">G125*0.1</f>
        <v>28.3</v>
      </c>
      <c r="I125" s="8" t="n">
        <v>2.1</v>
      </c>
      <c r="J125" s="8" t="n">
        <v>2.34</v>
      </c>
      <c r="K125" s="8" t="n">
        <v>0.03</v>
      </c>
      <c r="L125" s="8" t="n">
        <f aca="false">J125</f>
        <v>2.34</v>
      </c>
      <c r="M125" s="8" t="n">
        <f aca="false">K125</f>
        <v>0.03</v>
      </c>
      <c r="N125" s="7" t="n">
        <v>0</v>
      </c>
      <c r="O125" s="9" t="s">
        <v>16</v>
      </c>
    </row>
    <row r="126" customFormat="false" ht="14.5" hidden="false" customHeight="false" outlineLevel="0" collapsed="false">
      <c r="A126" s="5"/>
      <c r="B126" s="6" t="n">
        <v>42423</v>
      </c>
      <c r="C126" s="6" t="s">
        <v>15</v>
      </c>
      <c r="D126" s="7" t="n">
        <v>2</v>
      </c>
      <c r="E126" s="7" t="n">
        <v>219</v>
      </c>
      <c r="F126" s="7" t="n">
        <v>510</v>
      </c>
      <c r="G126" s="7" t="n">
        <v>287</v>
      </c>
      <c r="H126" s="9" t="n">
        <f aca="false">G126*0.1</f>
        <v>28.7</v>
      </c>
      <c r="I126" s="8" t="n">
        <v>2</v>
      </c>
      <c r="J126" s="8" t="n">
        <v>1.91</v>
      </c>
      <c r="K126" s="8" t="n">
        <v>0.03</v>
      </c>
      <c r="L126" s="8" t="n">
        <f aca="false">L125+J126</f>
        <v>4.25</v>
      </c>
      <c r="M126" s="8" t="n">
        <f aca="false">M125+K126</f>
        <v>0.06</v>
      </c>
      <c r="N126" s="7" t="n">
        <v>0</v>
      </c>
      <c r="O126" s="9" t="s">
        <v>16</v>
      </c>
    </row>
    <row r="127" customFormat="false" ht="14.5" hidden="false" customHeight="false" outlineLevel="0" collapsed="false">
      <c r="A127" s="5"/>
      <c r="B127" s="6" t="n">
        <v>42424</v>
      </c>
      <c r="C127" s="6" t="s">
        <v>15</v>
      </c>
      <c r="D127" s="7" t="n">
        <v>3</v>
      </c>
      <c r="E127" s="7" t="n">
        <v>158</v>
      </c>
      <c r="F127" s="7" t="n">
        <v>657</v>
      </c>
      <c r="G127" s="7" t="n">
        <v>207</v>
      </c>
      <c r="H127" s="9" t="n">
        <f aca="false">G127*0.1</f>
        <v>20.7</v>
      </c>
      <c r="I127" s="8" t="n">
        <f aca="false">10256/(70*73)</f>
        <v>2.00704500978474</v>
      </c>
      <c r="J127" s="8" t="n">
        <v>1.25</v>
      </c>
      <c r="K127" s="8" t="n">
        <v>0.01</v>
      </c>
      <c r="L127" s="8" t="n">
        <f aca="false">L126+J127</f>
        <v>5.5</v>
      </c>
      <c r="M127" s="8" t="n">
        <f aca="false">M126+K127</f>
        <v>0.07</v>
      </c>
      <c r="N127" s="7" t="n">
        <v>0</v>
      </c>
      <c r="O127" s="9" t="s">
        <v>16</v>
      </c>
    </row>
    <row r="128" customFormat="false" ht="14.5" hidden="false" customHeight="false" outlineLevel="0" collapsed="false">
      <c r="A128" s="10" t="n">
        <v>44</v>
      </c>
      <c r="B128" s="11" t="n">
        <v>42423</v>
      </c>
      <c r="C128" s="6" t="s">
        <v>15</v>
      </c>
      <c r="D128" s="9" t="n">
        <v>1</v>
      </c>
      <c r="E128" s="9" t="n">
        <v>148</v>
      </c>
      <c r="F128" s="9" t="n">
        <v>643</v>
      </c>
      <c r="G128" s="9" t="n">
        <v>259</v>
      </c>
      <c r="H128" s="9" t="n">
        <f aca="false">G128*0.1</f>
        <v>25.9</v>
      </c>
      <c r="I128" s="12" t="n">
        <f aca="false">10229/(70*65)</f>
        <v>2.24813186813187</v>
      </c>
      <c r="J128" s="12" t="n">
        <v>0.65</v>
      </c>
      <c r="K128" s="12" t="s">
        <v>24</v>
      </c>
      <c r="L128" s="12" t="n">
        <f aca="false">J128</f>
        <v>0.65</v>
      </c>
      <c r="M128" s="12" t="s">
        <v>22</v>
      </c>
      <c r="N128" s="9" t="n">
        <v>1</v>
      </c>
      <c r="O128" s="9" t="s">
        <v>16</v>
      </c>
    </row>
    <row r="129" customFormat="false" ht="14.5" hidden="false" customHeight="false" outlineLevel="0" collapsed="false">
      <c r="A129" s="10"/>
      <c r="B129" s="11" t="n">
        <v>42424</v>
      </c>
      <c r="C129" s="6" t="s">
        <v>15</v>
      </c>
      <c r="D129" s="9" t="n">
        <v>2</v>
      </c>
      <c r="E129" s="9" t="n">
        <v>224</v>
      </c>
      <c r="F129" s="9" t="n">
        <v>658</v>
      </c>
      <c r="G129" s="9" t="n">
        <v>243</v>
      </c>
      <c r="H129" s="9" t="n">
        <f aca="false">G129*0.1</f>
        <v>24.3</v>
      </c>
      <c r="I129" s="12" t="n">
        <v>3.3</v>
      </c>
      <c r="J129" s="12" t="n">
        <v>2.05</v>
      </c>
      <c r="K129" s="12" t="n">
        <v>14.21</v>
      </c>
      <c r="L129" s="12" t="n">
        <f aca="false">L128+J129</f>
        <v>2.7</v>
      </c>
      <c r="M129" s="12" t="n">
        <v>14.21</v>
      </c>
      <c r="N129" s="9" t="n">
        <v>0</v>
      </c>
      <c r="O129" s="9" t="s">
        <v>16</v>
      </c>
    </row>
    <row r="130" customFormat="false" ht="14.5" hidden="false" customHeight="false" outlineLevel="0" collapsed="false">
      <c r="A130" s="10"/>
      <c r="B130" s="11" t="n">
        <v>42425</v>
      </c>
      <c r="C130" s="6" t="s">
        <v>15</v>
      </c>
      <c r="D130" s="9" t="n">
        <v>3</v>
      </c>
      <c r="E130" s="9" t="n">
        <v>226</v>
      </c>
      <c r="F130" s="9" t="n">
        <v>758</v>
      </c>
      <c r="G130" s="9" t="n">
        <v>267</v>
      </c>
      <c r="H130" s="9" t="n">
        <f aca="false">G130*0.1</f>
        <v>26.7</v>
      </c>
      <c r="I130" s="12" t="n">
        <v>3.7</v>
      </c>
      <c r="J130" s="12" t="n">
        <v>2.3</v>
      </c>
      <c r="K130" s="12" t="s">
        <v>24</v>
      </c>
      <c r="L130" s="12" t="n">
        <f aca="false">L129+J130</f>
        <v>5</v>
      </c>
      <c r="M130" s="9" t="s">
        <v>22</v>
      </c>
      <c r="N130" s="9" t="n">
        <v>1</v>
      </c>
      <c r="O130" s="9" t="s">
        <v>16</v>
      </c>
    </row>
    <row r="131" customFormat="false" ht="14.5" hidden="false" customHeight="false" outlineLevel="0" collapsed="false">
      <c r="A131" s="5" t="n">
        <v>45</v>
      </c>
      <c r="B131" s="6" t="n">
        <v>42450</v>
      </c>
      <c r="C131" s="6" t="s">
        <v>15</v>
      </c>
      <c r="D131" s="7" t="n">
        <v>1</v>
      </c>
      <c r="E131" s="7" t="n">
        <v>156</v>
      </c>
      <c r="F131" s="7" t="n">
        <v>434</v>
      </c>
      <c r="G131" s="7" t="n">
        <v>218</v>
      </c>
      <c r="H131" s="9" t="n">
        <f aca="false">G131*0.1</f>
        <v>21.8</v>
      </c>
      <c r="I131" s="8" t="n">
        <v>2.2</v>
      </c>
      <c r="J131" s="8" t="n">
        <v>6.87</v>
      </c>
      <c r="K131" s="8" t="n">
        <v>1.01</v>
      </c>
      <c r="L131" s="8" t="n">
        <f aca="false">J131</f>
        <v>6.87</v>
      </c>
      <c r="M131" s="8" t="n">
        <f aca="false">K131</f>
        <v>1.01</v>
      </c>
      <c r="N131" s="7" t="n">
        <v>0</v>
      </c>
      <c r="O131" s="9" t="s">
        <v>16</v>
      </c>
    </row>
    <row r="132" customFormat="false" ht="14.5" hidden="false" customHeight="false" outlineLevel="0" collapsed="false">
      <c r="A132" s="5"/>
      <c r="B132" s="6" t="n">
        <v>42451</v>
      </c>
      <c r="C132" s="6" t="s">
        <v>15</v>
      </c>
      <c r="D132" s="7" t="n">
        <v>2</v>
      </c>
      <c r="E132" s="7" t="n">
        <v>147</v>
      </c>
      <c r="F132" s="7" t="n">
        <v>437</v>
      </c>
      <c r="G132" s="7" t="n">
        <v>174</v>
      </c>
      <c r="H132" s="9" t="n">
        <f aca="false">G132*0.1</f>
        <v>17.4</v>
      </c>
      <c r="I132" s="8" t="n">
        <v>2.1</v>
      </c>
      <c r="J132" s="8" t="n">
        <v>3.72</v>
      </c>
      <c r="K132" s="8" t="n">
        <v>0.28</v>
      </c>
      <c r="L132" s="8" t="n">
        <f aca="false">L131+J132</f>
        <v>10.59</v>
      </c>
      <c r="M132" s="8" t="n">
        <f aca="false">M131+K132</f>
        <v>1.29</v>
      </c>
      <c r="N132" s="7" t="n">
        <v>0</v>
      </c>
      <c r="O132" s="9" t="s">
        <v>16</v>
      </c>
    </row>
    <row r="133" customFormat="false" ht="14.5" hidden="false" customHeight="false" outlineLevel="0" collapsed="false">
      <c r="A133" s="10" t="n">
        <v>46</v>
      </c>
      <c r="B133" s="11" t="n">
        <v>42457</v>
      </c>
      <c r="C133" s="6" t="s">
        <v>15</v>
      </c>
      <c r="D133" s="9" t="n">
        <v>1</v>
      </c>
      <c r="E133" s="9" t="n">
        <v>178</v>
      </c>
      <c r="F133" s="9" t="n">
        <v>366</v>
      </c>
      <c r="G133" s="9" t="n">
        <v>119</v>
      </c>
      <c r="H133" s="9" t="n">
        <f aca="false">G133*0.1</f>
        <v>11.9</v>
      </c>
      <c r="I133" s="12" t="n">
        <v>1.9</v>
      </c>
      <c r="J133" s="12" t="n">
        <v>2.04</v>
      </c>
      <c r="K133" s="12" t="n">
        <v>1.419</v>
      </c>
      <c r="L133" s="12" t="n">
        <f aca="false">J133</f>
        <v>2.04</v>
      </c>
      <c r="M133" s="12" t="n">
        <f aca="false">K133</f>
        <v>1.419</v>
      </c>
      <c r="N133" s="9" t="n">
        <v>0</v>
      </c>
      <c r="O133" s="9" t="s">
        <v>16</v>
      </c>
    </row>
    <row r="134" customFormat="false" ht="14.5" hidden="false" customHeight="false" outlineLevel="0" collapsed="false">
      <c r="A134" s="10"/>
      <c r="B134" s="11" t="n">
        <v>42458</v>
      </c>
      <c r="C134" s="6" t="s">
        <v>15</v>
      </c>
      <c r="D134" s="9" t="n">
        <v>2</v>
      </c>
      <c r="E134" s="9" t="n">
        <v>181</v>
      </c>
      <c r="F134" s="9" t="n">
        <v>568</v>
      </c>
      <c r="G134" s="9" t="n">
        <v>248</v>
      </c>
      <c r="H134" s="9" t="n">
        <f aca="false">G134*0.1</f>
        <v>24.8</v>
      </c>
      <c r="I134" s="12" t="n">
        <v>2.8</v>
      </c>
      <c r="J134" s="12" t="n">
        <v>2.83</v>
      </c>
      <c r="K134" s="12" t="n">
        <v>2.18</v>
      </c>
      <c r="L134" s="12" t="n">
        <f aca="false">L133+J134</f>
        <v>4.87</v>
      </c>
      <c r="M134" s="12" t="n">
        <f aca="false">M133+K134</f>
        <v>3.599</v>
      </c>
      <c r="N134" s="9" t="n">
        <v>0</v>
      </c>
      <c r="O134" s="9" t="s">
        <v>16</v>
      </c>
    </row>
    <row r="135" customFormat="false" ht="14.5" hidden="false" customHeight="false" outlineLevel="0" collapsed="false">
      <c r="A135" s="5" t="n">
        <v>47</v>
      </c>
      <c r="B135" s="6" t="n">
        <v>42471</v>
      </c>
      <c r="C135" s="6" t="s">
        <v>15</v>
      </c>
      <c r="D135" s="7" t="n">
        <v>1</v>
      </c>
      <c r="E135" s="7" t="n">
        <v>147</v>
      </c>
      <c r="F135" s="7" t="n">
        <v>485</v>
      </c>
      <c r="G135" s="7" t="n">
        <v>133</v>
      </c>
      <c r="H135" s="9" t="n">
        <f aca="false">G135*0.1</f>
        <v>13.3</v>
      </c>
      <c r="I135" s="8" t="n">
        <v>1.44</v>
      </c>
      <c r="J135" s="8" t="n">
        <v>0.87</v>
      </c>
      <c r="K135" s="8" t="n">
        <v>5.05</v>
      </c>
      <c r="L135" s="8" t="n">
        <f aca="false">J135</f>
        <v>0.87</v>
      </c>
      <c r="M135" s="8" t="n">
        <f aca="false">K135</f>
        <v>5.05</v>
      </c>
      <c r="N135" s="7" t="n">
        <v>0</v>
      </c>
      <c r="O135" s="9" t="s">
        <v>16</v>
      </c>
    </row>
    <row r="136" customFormat="false" ht="14.5" hidden="false" customHeight="false" outlineLevel="0" collapsed="false">
      <c r="A136" s="5"/>
      <c r="B136" s="6" t="n">
        <v>42472</v>
      </c>
      <c r="C136" s="6" t="s">
        <v>15</v>
      </c>
      <c r="D136" s="7" t="n">
        <v>2</v>
      </c>
      <c r="E136" s="7" t="n">
        <v>221</v>
      </c>
      <c r="F136" s="7" t="n">
        <v>591</v>
      </c>
      <c r="G136" s="7" t="n">
        <v>240</v>
      </c>
      <c r="H136" s="9" t="n">
        <f aca="false">G136*0.1</f>
        <v>24</v>
      </c>
      <c r="I136" s="8" t="n">
        <v>1.8</v>
      </c>
      <c r="J136" s="8" t="n">
        <v>1.83</v>
      </c>
      <c r="K136" s="8" t="n">
        <v>5.54</v>
      </c>
      <c r="L136" s="8" t="n">
        <f aca="false">L135+J136</f>
        <v>2.7</v>
      </c>
      <c r="M136" s="8" t="n">
        <f aca="false">M135+K136</f>
        <v>10.59</v>
      </c>
      <c r="N136" s="7" t="n">
        <v>1</v>
      </c>
      <c r="O136" s="9" t="s">
        <v>16</v>
      </c>
    </row>
    <row r="137" customFormat="false" ht="14.5" hidden="false" customHeight="false" outlineLevel="0" collapsed="false">
      <c r="A137" s="5"/>
      <c r="B137" s="6" t="n">
        <v>42473</v>
      </c>
      <c r="C137" s="6" t="s">
        <v>15</v>
      </c>
      <c r="D137" s="7" t="n">
        <v>3</v>
      </c>
      <c r="E137" s="7" t="n">
        <v>215</v>
      </c>
      <c r="F137" s="7" t="n">
        <v>612</v>
      </c>
      <c r="G137" s="7" t="n">
        <v>220</v>
      </c>
      <c r="H137" s="9" t="n">
        <f aca="false">G137*0.1</f>
        <v>22</v>
      </c>
      <c r="I137" s="8" t="n">
        <v>1.8</v>
      </c>
      <c r="J137" s="8" t="n">
        <v>2.31</v>
      </c>
      <c r="K137" s="8" t="s">
        <v>22</v>
      </c>
      <c r="L137" s="8" t="n">
        <f aca="false">L136+J137</f>
        <v>5.01</v>
      </c>
      <c r="M137" s="7" t="s">
        <v>22</v>
      </c>
      <c r="N137" s="7" t="n">
        <v>1</v>
      </c>
      <c r="O137" s="9" t="s">
        <v>16</v>
      </c>
    </row>
    <row r="138" customFormat="false" ht="14.5" hidden="false" customHeight="false" outlineLevel="0" collapsed="false">
      <c r="A138" s="5"/>
      <c r="B138" s="6" t="n">
        <v>42474</v>
      </c>
      <c r="C138" s="6" t="s">
        <v>15</v>
      </c>
      <c r="D138" s="7" t="n">
        <v>4</v>
      </c>
      <c r="E138" s="7" t="n">
        <v>105</v>
      </c>
      <c r="F138" s="7" t="n">
        <v>480</v>
      </c>
      <c r="G138" s="7" t="n">
        <v>144</v>
      </c>
      <c r="H138" s="9" t="n">
        <f aca="false">G138*0.1</f>
        <v>14.4</v>
      </c>
      <c r="I138" s="8" t="n">
        <v>1.4</v>
      </c>
      <c r="J138" s="8" t="n">
        <v>1.65</v>
      </c>
      <c r="K138" s="8" t="s">
        <v>22</v>
      </c>
      <c r="L138" s="8" t="n">
        <f aca="false">L137+J138</f>
        <v>6.66</v>
      </c>
      <c r="M138" s="7" t="s">
        <v>22</v>
      </c>
      <c r="N138" s="7" t="n">
        <v>1</v>
      </c>
      <c r="O138" s="9" t="s">
        <v>16</v>
      </c>
    </row>
    <row r="139" customFormat="false" ht="14.5" hidden="false" customHeight="false" outlineLevel="0" collapsed="false">
      <c r="A139" s="10" t="n">
        <v>48</v>
      </c>
      <c r="B139" s="11" t="n">
        <v>42478</v>
      </c>
      <c r="C139" s="6" t="s">
        <v>15</v>
      </c>
      <c r="D139" s="9" t="n">
        <v>1</v>
      </c>
      <c r="E139" s="9" t="n">
        <v>160</v>
      </c>
      <c r="F139" s="9" t="n">
        <v>423</v>
      </c>
      <c r="G139" s="9" t="n">
        <v>300</v>
      </c>
      <c r="H139" s="9" t="n">
        <f aca="false">G139*0.1</f>
        <v>30</v>
      </c>
      <c r="I139" s="9" t="n">
        <v>1.6</v>
      </c>
      <c r="J139" s="12" t="n">
        <v>1.1</v>
      </c>
      <c r="K139" s="12" t="n">
        <v>2.02</v>
      </c>
      <c r="L139" s="12" t="n">
        <f aca="false">J139</f>
        <v>1.1</v>
      </c>
      <c r="M139" s="12" t="n">
        <f aca="false">K139</f>
        <v>2.02</v>
      </c>
      <c r="N139" s="9" t="n">
        <v>0</v>
      </c>
      <c r="O139" s="9" t="s">
        <v>16</v>
      </c>
    </row>
    <row r="140" customFormat="false" ht="14.5" hidden="false" customHeight="false" outlineLevel="0" collapsed="false">
      <c r="A140" s="10"/>
      <c r="B140" s="11" t="n">
        <v>42479</v>
      </c>
      <c r="C140" s="6" t="s">
        <v>15</v>
      </c>
      <c r="D140" s="9" t="n">
        <v>2</v>
      </c>
      <c r="E140" s="9" t="n">
        <v>181</v>
      </c>
      <c r="F140" s="9" t="n">
        <v>594</v>
      </c>
      <c r="G140" s="9" t="n">
        <v>207</v>
      </c>
      <c r="H140" s="9" t="n">
        <f aca="false">G140*0.1</f>
        <v>20.7</v>
      </c>
      <c r="I140" s="12" t="n">
        <v>2.2</v>
      </c>
      <c r="J140" s="12" t="n">
        <v>1.05</v>
      </c>
      <c r="K140" s="12" t="n">
        <v>2.34</v>
      </c>
      <c r="L140" s="12" t="n">
        <f aca="false">L139+J140</f>
        <v>2.15</v>
      </c>
      <c r="M140" s="12" t="n">
        <f aca="false">M139+K140</f>
        <v>4.36</v>
      </c>
      <c r="N140" s="9" t="n">
        <v>1</v>
      </c>
      <c r="O140" s="9" t="s">
        <v>16</v>
      </c>
    </row>
    <row r="141" customFormat="false" ht="14.5" hidden="false" customHeight="false" outlineLevel="0" collapsed="false">
      <c r="A141" s="10"/>
      <c r="B141" s="11" t="n">
        <v>42480</v>
      </c>
      <c r="C141" s="6" t="s">
        <v>15</v>
      </c>
      <c r="D141" s="9" t="n">
        <v>3</v>
      </c>
      <c r="E141" s="9" t="n">
        <v>103</v>
      </c>
      <c r="F141" s="9" t="n">
        <v>499</v>
      </c>
      <c r="G141" s="9" t="n">
        <v>169</v>
      </c>
      <c r="H141" s="9" t="n">
        <f aca="false">G141*0.1</f>
        <v>16.9</v>
      </c>
      <c r="I141" s="12" t="n">
        <v>1.1</v>
      </c>
      <c r="J141" s="12" t="n">
        <v>0.83</v>
      </c>
      <c r="K141" s="12" t="n">
        <v>1.2</v>
      </c>
      <c r="L141" s="12" t="n">
        <f aca="false">L140+J141</f>
        <v>2.98</v>
      </c>
      <c r="M141" s="12" t="n">
        <f aca="false">M140+K141</f>
        <v>5.56</v>
      </c>
      <c r="N141" s="9" t="n">
        <v>1</v>
      </c>
      <c r="O141" s="9" t="s">
        <v>16</v>
      </c>
    </row>
    <row r="142" customFormat="false" ht="14.5" hidden="false" customHeight="false" outlineLevel="0" collapsed="false">
      <c r="A142" s="10"/>
      <c r="B142" s="11" t="n">
        <v>42481</v>
      </c>
      <c r="C142" s="6" t="s">
        <v>15</v>
      </c>
      <c r="D142" s="9" t="n">
        <v>4</v>
      </c>
      <c r="E142" s="9" t="n">
        <v>171</v>
      </c>
      <c r="F142" s="9" t="n">
        <v>793</v>
      </c>
      <c r="G142" s="9" t="n">
        <v>230</v>
      </c>
      <c r="H142" s="9" t="n">
        <f aca="false">G142*0.1</f>
        <v>23</v>
      </c>
      <c r="I142" s="12" t="n">
        <v>3</v>
      </c>
      <c r="J142" s="12" t="n">
        <v>2.23</v>
      </c>
      <c r="K142" s="12" t="n">
        <v>3.08</v>
      </c>
      <c r="L142" s="12" t="n">
        <f aca="false">L141+J142</f>
        <v>5.21</v>
      </c>
      <c r="M142" s="12" t="n">
        <f aca="false">M141+K142</f>
        <v>8.64</v>
      </c>
      <c r="N142" s="9" t="n">
        <v>1</v>
      </c>
      <c r="O142" s="9" t="s">
        <v>16</v>
      </c>
    </row>
    <row r="143" customFormat="false" ht="14.5" hidden="false" customHeight="false" outlineLevel="0" collapsed="false">
      <c r="A143" s="5" t="n">
        <v>49</v>
      </c>
      <c r="B143" s="6" t="n">
        <v>42506</v>
      </c>
      <c r="C143" s="6" t="s">
        <v>15</v>
      </c>
      <c r="D143" s="7" t="n">
        <v>1</v>
      </c>
      <c r="E143" s="7" t="n">
        <v>119</v>
      </c>
      <c r="F143" s="7" t="n">
        <v>516</v>
      </c>
      <c r="G143" s="7" t="n">
        <v>250</v>
      </c>
      <c r="H143" s="9" t="n">
        <f aca="false">G143*0.1</f>
        <v>25</v>
      </c>
      <c r="I143" s="8" t="n">
        <v>1.8</v>
      </c>
      <c r="J143" s="8" t="n">
        <v>2.35</v>
      </c>
      <c r="K143" s="8" t="n">
        <v>0.5</v>
      </c>
      <c r="L143" s="8" t="n">
        <f aca="false">J143</f>
        <v>2.35</v>
      </c>
      <c r="M143" s="8" t="n">
        <f aca="false">K143</f>
        <v>0.5</v>
      </c>
      <c r="N143" s="7" t="n">
        <v>0</v>
      </c>
      <c r="O143" s="9" t="s">
        <v>16</v>
      </c>
    </row>
    <row r="144" customFormat="false" ht="14.5" hidden="false" customHeight="false" outlineLevel="0" collapsed="false">
      <c r="A144" s="5"/>
      <c r="B144" s="6" t="n">
        <v>42507</v>
      </c>
      <c r="C144" s="6" t="s">
        <v>15</v>
      </c>
      <c r="D144" s="7" t="n">
        <v>2</v>
      </c>
      <c r="E144" s="7" t="n">
        <v>78</v>
      </c>
      <c r="F144" s="7" t="n">
        <v>244</v>
      </c>
      <c r="G144" s="7" t="n">
        <v>198</v>
      </c>
      <c r="H144" s="9" t="n">
        <f aca="false">G144*0.1</f>
        <v>19.8</v>
      </c>
      <c r="I144" s="8" t="n">
        <v>0.9</v>
      </c>
      <c r="J144" s="8" t="n">
        <v>1.13</v>
      </c>
      <c r="K144" s="8" t="n">
        <v>0.31</v>
      </c>
      <c r="L144" s="8" t="n">
        <f aca="false">L143+J144</f>
        <v>3.48</v>
      </c>
      <c r="M144" s="8" t="n">
        <f aca="false">M143+K144</f>
        <v>0.81</v>
      </c>
      <c r="N144" s="7" t="n">
        <v>0</v>
      </c>
      <c r="O144" s="9" t="s">
        <v>16</v>
      </c>
    </row>
    <row r="145" customFormat="false" ht="14.5" hidden="false" customHeight="false" outlineLevel="0" collapsed="false">
      <c r="A145" s="5"/>
      <c r="B145" s="6" t="n">
        <v>42508</v>
      </c>
      <c r="C145" s="6" t="s">
        <v>15</v>
      </c>
      <c r="D145" s="7" t="n">
        <v>3</v>
      </c>
      <c r="E145" s="7" t="n">
        <v>205</v>
      </c>
      <c r="F145" s="7" t="n">
        <v>857</v>
      </c>
      <c r="G145" s="7" t="n">
        <v>180</v>
      </c>
      <c r="H145" s="9" t="n">
        <f aca="false">G145*0.1</f>
        <v>18</v>
      </c>
      <c r="I145" s="8" t="n">
        <v>2.8</v>
      </c>
      <c r="J145" s="8" t="n">
        <v>3.13</v>
      </c>
      <c r="K145" s="8" t="n">
        <v>0.35</v>
      </c>
      <c r="L145" s="8" t="n">
        <f aca="false">L144+J145</f>
        <v>6.61</v>
      </c>
      <c r="M145" s="8" t="n">
        <f aca="false">M144+K145</f>
        <v>1.16</v>
      </c>
      <c r="N145" s="7" t="n">
        <v>0</v>
      </c>
      <c r="O145" s="9" t="s">
        <v>16</v>
      </c>
    </row>
    <row r="146" customFormat="false" ht="14.5" hidden="false" customHeight="false" outlineLevel="0" collapsed="false">
      <c r="A146" s="10" t="n">
        <v>50</v>
      </c>
      <c r="B146" s="11" t="n">
        <v>42550</v>
      </c>
      <c r="C146" s="11" t="s">
        <v>17</v>
      </c>
      <c r="D146" s="9" t="n">
        <v>1</v>
      </c>
      <c r="E146" s="9" t="n">
        <v>247</v>
      </c>
      <c r="F146" s="9" t="n">
        <v>745</v>
      </c>
      <c r="G146" s="9" t="n">
        <v>276</v>
      </c>
      <c r="H146" s="9" t="n">
        <f aca="false">G146*0.1</f>
        <v>27.6</v>
      </c>
      <c r="I146" s="12" t="n">
        <v>2.6</v>
      </c>
      <c r="J146" s="12" t="n">
        <v>3.37</v>
      </c>
      <c r="K146" s="12" t="n">
        <v>8.09</v>
      </c>
      <c r="L146" s="12" t="n">
        <f aca="false">J146</f>
        <v>3.37</v>
      </c>
      <c r="M146" s="12" t="n">
        <f aca="false">K146</f>
        <v>8.09</v>
      </c>
      <c r="N146" s="9" t="n">
        <v>0</v>
      </c>
      <c r="O146" s="9" t="s">
        <v>16</v>
      </c>
    </row>
    <row r="147" customFormat="false" ht="14.5" hidden="false" customHeight="false" outlineLevel="0" collapsed="false">
      <c r="A147" s="10"/>
      <c r="B147" s="11" t="n">
        <v>42551</v>
      </c>
      <c r="C147" s="11" t="s">
        <v>17</v>
      </c>
      <c r="D147" s="9" t="n">
        <v>2</v>
      </c>
      <c r="E147" s="9" t="n">
        <v>150</v>
      </c>
      <c r="F147" s="9" t="n">
        <v>529</v>
      </c>
      <c r="G147" s="9" t="n">
        <v>240</v>
      </c>
      <c r="H147" s="9" t="n">
        <f aca="false">G147*0.1</f>
        <v>24</v>
      </c>
      <c r="I147" s="12" t="n">
        <v>1.7</v>
      </c>
      <c r="J147" s="12" t="n">
        <v>5.39</v>
      </c>
      <c r="K147" s="12" t="n">
        <v>15.02</v>
      </c>
      <c r="L147" s="12" t="n">
        <f aca="false">L146+J147</f>
        <v>8.76</v>
      </c>
      <c r="M147" s="12" t="n">
        <f aca="false">M146+K147</f>
        <v>23.11</v>
      </c>
      <c r="N147" s="9" t="n">
        <v>1</v>
      </c>
      <c r="O147" s="9" t="s">
        <v>16</v>
      </c>
    </row>
    <row r="148" customFormat="false" ht="14.5" hidden="false" customHeight="false" outlineLevel="0" collapsed="false">
      <c r="A148" s="5" t="n">
        <v>51</v>
      </c>
      <c r="B148" s="6" t="n">
        <v>42555</v>
      </c>
      <c r="C148" s="6" t="s">
        <v>15</v>
      </c>
      <c r="D148" s="7" t="n">
        <v>1</v>
      </c>
      <c r="E148" s="7" t="n">
        <v>186</v>
      </c>
      <c r="F148" s="7" t="n">
        <v>775</v>
      </c>
      <c r="G148" s="7" t="n">
        <v>186</v>
      </c>
      <c r="H148" s="9" t="n">
        <f aca="false">G148*0.1</f>
        <v>18.6</v>
      </c>
      <c r="I148" s="8" t="n">
        <v>2.9</v>
      </c>
      <c r="J148" s="8" t="n">
        <v>1.27</v>
      </c>
      <c r="K148" s="8" t="n">
        <v>8.09</v>
      </c>
      <c r="L148" s="8" t="n">
        <f aca="false">J148</f>
        <v>1.27</v>
      </c>
      <c r="M148" s="8" t="n">
        <f aca="false">K148</f>
        <v>8.09</v>
      </c>
      <c r="N148" s="7" t="n">
        <v>0</v>
      </c>
      <c r="O148" s="9" t="s">
        <v>16</v>
      </c>
    </row>
    <row r="149" customFormat="false" ht="14.5" hidden="false" customHeight="false" outlineLevel="0" collapsed="false">
      <c r="A149" s="5"/>
      <c r="B149" s="6" t="n">
        <v>42556</v>
      </c>
      <c r="C149" s="6" t="s">
        <v>15</v>
      </c>
      <c r="D149" s="7" t="n">
        <v>2</v>
      </c>
      <c r="E149" s="7" t="n">
        <v>230</v>
      </c>
      <c r="F149" s="7" t="n">
        <v>854</v>
      </c>
      <c r="G149" s="7" t="n">
        <v>317</v>
      </c>
      <c r="H149" s="9" t="n">
        <f aca="false">G149*0.1</f>
        <v>31.7</v>
      </c>
      <c r="I149" s="8" t="n">
        <v>3.1</v>
      </c>
      <c r="J149" s="8" t="n">
        <v>3.15</v>
      </c>
      <c r="K149" s="8" t="n">
        <v>19.6</v>
      </c>
      <c r="L149" s="8" t="n">
        <f aca="false">L148+J149</f>
        <v>4.42</v>
      </c>
      <c r="M149" s="8" t="n">
        <f aca="false">M148+K149</f>
        <v>27.69</v>
      </c>
      <c r="N149" s="7" t="n">
        <v>1</v>
      </c>
      <c r="O149" s="9" t="s">
        <v>16</v>
      </c>
    </row>
    <row r="150" customFormat="false" ht="14.5" hidden="false" customHeight="false" outlineLevel="0" collapsed="false">
      <c r="A150" s="5"/>
      <c r="B150" s="6" t="n">
        <v>42557</v>
      </c>
      <c r="C150" s="6" t="s">
        <v>15</v>
      </c>
      <c r="D150" s="7" t="n">
        <v>3</v>
      </c>
      <c r="E150" s="7" t="n">
        <v>217</v>
      </c>
      <c r="F150" s="7" t="n">
        <v>735</v>
      </c>
      <c r="G150" s="7" t="n">
        <v>235</v>
      </c>
      <c r="H150" s="9" t="n">
        <f aca="false">G150*0.1</f>
        <v>23.5</v>
      </c>
      <c r="I150" s="8" t="n">
        <v>4</v>
      </c>
      <c r="J150" s="8" t="n">
        <v>4.27</v>
      </c>
      <c r="K150" s="8" t="n">
        <v>8.3</v>
      </c>
      <c r="L150" s="8" t="n">
        <f aca="false">L149+J150</f>
        <v>8.69</v>
      </c>
      <c r="M150" s="8" t="n">
        <f aca="false">M149+K150</f>
        <v>35.99</v>
      </c>
      <c r="N150" s="7" t="n">
        <v>1</v>
      </c>
      <c r="O150" s="9" t="s">
        <v>16</v>
      </c>
    </row>
    <row r="151" customFormat="false" ht="14.5" hidden="false" customHeight="false" outlineLevel="0" collapsed="false">
      <c r="A151" s="10" t="n">
        <v>52</v>
      </c>
      <c r="B151" s="11" t="n">
        <v>42585</v>
      </c>
      <c r="C151" s="11" t="s">
        <v>17</v>
      </c>
      <c r="D151" s="9" t="n">
        <v>1</v>
      </c>
      <c r="E151" s="9" t="n">
        <v>320</v>
      </c>
      <c r="F151" s="9" t="n">
        <v>800</v>
      </c>
      <c r="G151" s="9" t="n">
        <v>310</v>
      </c>
      <c r="H151" s="9" t="n">
        <f aca="false">G151*0.1</f>
        <v>31</v>
      </c>
      <c r="I151" s="12" t="n">
        <f aca="false">16000/(70*86)</f>
        <v>2.6578073089701</v>
      </c>
      <c r="J151" s="12" t="n">
        <v>12.01</v>
      </c>
      <c r="K151" s="12" t="n">
        <v>11.22</v>
      </c>
      <c r="L151" s="12" t="n">
        <f aca="false">J151</f>
        <v>12.01</v>
      </c>
      <c r="M151" s="12" t="n">
        <f aca="false">K151</f>
        <v>11.22</v>
      </c>
      <c r="N151" s="9" t="n">
        <v>0</v>
      </c>
      <c r="O151" s="9" t="s">
        <v>16</v>
      </c>
    </row>
    <row r="152" customFormat="false" ht="14.5" hidden="false" customHeight="false" outlineLevel="0" collapsed="false">
      <c r="A152" s="5" t="n">
        <v>23</v>
      </c>
      <c r="B152" s="6" t="n">
        <v>42598</v>
      </c>
      <c r="C152" s="11" t="s">
        <v>17</v>
      </c>
      <c r="D152" s="7" t="n">
        <v>1</v>
      </c>
      <c r="E152" s="7" t="n">
        <v>241</v>
      </c>
      <c r="F152" s="7" t="n">
        <v>1013</v>
      </c>
      <c r="G152" s="7" t="n">
        <v>259</v>
      </c>
      <c r="H152" s="9" t="n">
        <f aca="false">G152*0.1</f>
        <v>25.9</v>
      </c>
      <c r="I152" s="7" t="n">
        <v>3.4</v>
      </c>
      <c r="J152" s="8" t="n">
        <v>2.89</v>
      </c>
      <c r="K152" s="8" t="n">
        <v>2.44</v>
      </c>
      <c r="L152" s="8" t="n">
        <f aca="false">J152</f>
        <v>2.89</v>
      </c>
      <c r="M152" s="8" t="n">
        <f aca="false">K152</f>
        <v>2.44</v>
      </c>
      <c r="N152" s="7" t="n">
        <v>0</v>
      </c>
      <c r="O152" s="9" t="s">
        <v>16</v>
      </c>
    </row>
    <row r="153" customFormat="false" ht="14.5" hidden="false" customHeight="false" outlineLevel="0" collapsed="false">
      <c r="A153" s="5"/>
      <c r="B153" s="6" t="n">
        <v>42599</v>
      </c>
      <c r="C153" s="11" t="s">
        <v>17</v>
      </c>
      <c r="D153" s="7" t="n">
        <v>2</v>
      </c>
      <c r="E153" s="7" t="n">
        <v>158</v>
      </c>
      <c r="F153" s="7" t="n">
        <v>310</v>
      </c>
      <c r="G153" s="7" t="n">
        <v>310</v>
      </c>
      <c r="H153" s="9" t="n">
        <f aca="false">G153*0.1</f>
        <v>31</v>
      </c>
      <c r="I153" s="8" t="n">
        <f aca="false">16239/(70*88)</f>
        <v>2.6362012987013</v>
      </c>
      <c r="J153" s="8" t="n">
        <v>1.44</v>
      </c>
      <c r="K153" s="8" t="n">
        <v>3.32</v>
      </c>
      <c r="L153" s="8" t="n">
        <f aca="false">L152+J153</f>
        <v>4.33</v>
      </c>
      <c r="M153" s="8" t="n">
        <f aca="false">M152+K153</f>
        <v>5.76</v>
      </c>
      <c r="N153" s="7" t="n">
        <v>1</v>
      </c>
      <c r="O153" s="9" t="s">
        <v>16</v>
      </c>
    </row>
    <row r="154" customFormat="false" ht="14.5" hidden="false" customHeight="false" outlineLevel="0" collapsed="false">
      <c r="A154" s="10" t="n">
        <v>54</v>
      </c>
      <c r="B154" s="11" t="n">
        <v>42600</v>
      </c>
      <c r="C154" s="11" t="s">
        <v>17</v>
      </c>
      <c r="D154" s="9" t="n">
        <v>1</v>
      </c>
      <c r="E154" s="9" t="n">
        <v>232</v>
      </c>
      <c r="F154" s="9" t="n">
        <v>765</v>
      </c>
      <c r="G154" s="9" t="n">
        <v>279</v>
      </c>
      <c r="H154" s="9" t="n">
        <f aca="false">G154*0.1</f>
        <v>27.9</v>
      </c>
      <c r="I154" s="12" t="n">
        <v>3.4</v>
      </c>
      <c r="J154" s="12" t="n">
        <v>7.46</v>
      </c>
      <c r="K154" s="12" t="n">
        <v>10.4</v>
      </c>
      <c r="L154" s="12" t="n">
        <f aca="false">J154</f>
        <v>7.46</v>
      </c>
      <c r="M154" s="12" t="n">
        <f aca="false">K154</f>
        <v>10.4</v>
      </c>
      <c r="N154" s="9" t="n">
        <v>0</v>
      </c>
      <c r="O154" s="9" t="s">
        <v>16</v>
      </c>
    </row>
    <row r="155" customFormat="false" ht="14.5" hidden="false" customHeight="false" outlineLevel="0" collapsed="false">
      <c r="A155" s="10"/>
      <c r="B155" s="11" t="n">
        <v>42601</v>
      </c>
      <c r="C155" s="11" t="s">
        <v>17</v>
      </c>
      <c r="D155" s="9" t="n">
        <v>2</v>
      </c>
      <c r="E155" s="9" t="n">
        <v>104</v>
      </c>
      <c r="F155" s="9" t="n">
        <v>357</v>
      </c>
      <c r="G155" s="9" t="n">
        <v>120</v>
      </c>
      <c r="H155" s="9" t="n">
        <f aca="false">G155*0.1</f>
        <v>12</v>
      </c>
      <c r="I155" s="12" t="n">
        <v>1.5</v>
      </c>
      <c r="J155" s="12" t="n">
        <v>1.46</v>
      </c>
      <c r="K155" s="12" t="n">
        <v>2.91</v>
      </c>
      <c r="L155" s="12" t="n">
        <f aca="false">L154+J155</f>
        <v>8.92</v>
      </c>
      <c r="M155" s="12" t="n">
        <f aca="false">M154+K155</f>
        <v>13.31</v>
      </c>
      <c r="N155" s="9" t="n">
        <v>1</v>
      </c>
      <c r="O155" s="9" t="s">
        <v>16</v>
      </c>
    </row>
    <row r="156" customFormat="false" ht="14.5" hidden="false" customHeight="false" outlineLevel="0" collapsed="false">
      <c r="A156" s="5" t="n">
        <v>55</v>
      </c>
      <c r="B156" s="6" t="n">
        <v>42604</v>
      </c>
      <c r="C156" s="6" t="s">
        <v>15</v>
      </c>
      <c r="D156" s="7" t="n">
        <v>1</v>
      </c>
      <c r="E156" s="7" t="n">
        <v>182</v>
      </c>
      <c r="F156" s="7" t="n">
        <v>859</v>
      </c>
      <c r="G156" s="7" t="n">
        <v>253</v>
      </c>
      <c r="H156" s="9" t="n">
        <f aca="false">G156*0.1</f>
        <v>25.3</v>
      </c>
      <c r="I156" s="8" t="n">
        <v>2.83</v>
      </c>
      <c r="J156" s="8" t="n">
        <v>1.44</v>
      </c>
      <c r="K156" s="8" t="n">
        <v>8.86</v>
      </c>
      <c r="L156" s="8" t="n">
        <f aca="false">J156</f>
        <v>1.44</v>
      </c>
      <c r="M156" s="8" t="n">
        <f aca="false">K156</f>
        <v>8.86</v>
      </c>
      <c r="N156" s="7" t="n">
        <v>0</v>
      </c>
      <c r="O156" s="9" t="s">
        <v>16</v>
      </c>
    </row>
    <row r="157" customFormat="false" ht="14.5" hidden="false" customHeight="false" outlineLevel="0" collapsed="false">
      <c r="A157" s="5"/>
      <c r="B157" s="6" t="n">
        <v>42605</v>
      </c>
      <c r="C157" s="6" t="s">
        <v>15</v>
      </c>
      <c r="D157" s="7" t="n">
        <v>2</v>
      </c>
      <c r="E157" s="7" t="n">
        <v>202</v>
      </c>
      <c r="F157" s="7" t="n">
        <v>1011</v>
      </c>
      <c r="G157" s="7" t="n">
        <v>296</v>
      </c>
      <c r="H157" s="9" t="n">
        <f aca="false">G157*0.1</f>
        <v>29.6</v>
      </c>
      <c r="I157" s="8" t="n">
        <v>3.38</v>
      </c>
      <c r="J157" s="8" t="n">
        <v>1.49</v>
      </c>
      <c r="K157" s="8" t="n">
        <v>6.66</v>
      </c>
      <c r="L157" s="8" t="n">
        <f aca="false">L156+J157</f>
        <v>2.93</v>
      </c>
      <c r="M157" s="8" t="n">
        <f aca="false">M156+K157</f>
        <v>15.52</v>
      </c>
      <c r="N157" s="7" t="n">
        <v>1</v>
      </c>
      <c r="O157" s="9" t="s">
        <v>16</v>
      </c>
    </row>
    <row r="158" customFormat="false" ht="14.5" hidden="false" customHeight="false" outlineLevel="0" collapsed="false">
      <c r="A158" s="5"/>
      <c r="B158" s="6" t="n">
        <v>42606</v>
      </c>
      <c r="C158" s="6" t="s">
        <v>15</v>
      </c>
      <c r="D158" s="7" t="n">
        <v>3</v>
      </c>
      <c r="E158" s="7" t="n">
        <v>205</v>
      </c>
      <c r="F158" s="7" t="n">
        <v>1018</v>
      </c>
      <c r="G158" s="7" t="n">
        <v>272</v>
      </c>
      <c r="H158" s="9" t="n">
        <f aca="false">G158*0.1</f>
        <v>27.2</v>
      </c>
      <c r="I158" s="8" t="n">
        <f aca="false">19993/(70*85)</f>
        <v>3.36016806722689</v>
      </c>
      <c r="J158" s="8" t="n">
        <v>1.61</v>
      </c>
      <c r="K158" s="8" t="n">
        <v>9.9</v>
      </c>
      <c r="L158" s="8" t="n">
        <f aca="false">L157+J158</f>
        <v>4.54</v>
      </c>
      <c r="M158" s="8" t="n">
        <f aca="false">M157+K158</f>
        <v>25.42</v>
      </c>
      <c r="N158" s="7" t="n">
        <v>1</v>
      </c>
      <c r="O158" s="9" t="s">
        <v>16</v>
      </c>
    </row>
    <row r="159" customFormat="false" ht="14.5" hidden="false" customHeight="false" outlineLevel="0" collapsed="false">
      <c r="A159" s="10" t="n">
        <v>56</v>
      </c>
      <c r="B159" s="11" t="n">
        <v>42606</v>
      </c>
      <c r="C159" s="6" t="s">
        <v>15</v>
      </c>
      <c r="D159" s="9" t="n">
        <v>1</v>
      </c>
      <c r="E159" s="9" t="n">
        <v>140</v>
      </c>
      <c r="F159" s="9" t="n">
        <v>591</v>
      </c>
      <c r="G159" s="9" t="n">
        <v>230</v>
      </c>
      <c r="H159" s="9" t="n">
        <f aca="false">G159*0.1</f>
        <v>23</v>
      </c>
      <c r="I159" s="12" t="n">
        <f aca="false">11629/(70*71)</f>
        <v>2.33983903420523</v>
      </c>
      <c r="J159" s="12" t="n">
        <v>0.68</v>
      </c>
      <c r="K159" s="12" t="n">
        <v>1</v>
      </c>
      <c r="L159" s="12" t="n">
        <f aca="false">J159</f>
        <v>0.68</v>
      </c>
      <c r="M159" s="12" t="n">
        <f aca="false">K159</f>
        <v>1</v>
      </c>
      <c r="N159" s="9" t="n">
        <v>0</v>
      </c>
      <c r="O159" s="9" t="s">
        <v>16</v>
      </c>
    </row>
    <row r="160" customFormat="false" ht="14.5" hidden="false" customHeight="false" outlineLevel="0" collapsed="false">
      <c r="A160" s="10"/>
      <c r="B160" s="11" t="n">
        <v>42607</v>
      </c>
      <c r="C160" s="6" t="s">
        <v>15</v>
      </c>
      <c r="D160" s="9" t="n">
        <v>2</v>
      </c>
      <c r="E160" s="9" t="n">
        <v>186</v>
      </c>
      <c r="F160" s="9" t="n">
        <v>880</v>
      </c>
      <c r="G160" s="9" t="n">
        <v>262</v>
      </c>
      <c r="H160" s="9" t="n">
        <f aca="false">G160*0.1</f>
        <v>26.2</v>
      </c>
      <c r="I160" s="12" t="n">
        <f aca="false">17395/(70*71)</f>
        <v>3.5</v>
      </c>
      <c r="J160" s="12" t="n">
        <v>1.46</v>
      </c>
      <c r="K160" s="12" t="n">
        <v>3.58</v>
      </c>
      <c r="L160" s="12" t="n">
        <f aca="false">L159+J160</f>
        <v>2.14</v>
      </c>
      <c r="M160" s="12" t="n">
        <f aca="false">M159+K160</f>
        <v>4.58</v>
      </c>
      <c r="N160" s="9" t="n">
        <v>0</v>
      </c>
      <c r="O160" s="9" t="s">
        <v>16</v>
      </c>
    </row>
    <row r="161" customFormat="false" ht="14.5" hidden="false" customHeight="false" outlineLevel="0" collapsed="false">
      <c r="A161" s="10"/>
      <c r="B161" s="11" t="n">
        <v>42608</v>
      </c>
      <c r="C161" s="6" t="s">
        <v>15</v>
      </c>
      <c r="D161" s="9" t="n">
        <v>3</v>
      </c>
      <c r="E161" s="9" t="n">
        <v>187</v>
      </c>
      <c r="F161" s="9" t="n">
        <v>870</v>
      </c>
      <c r="G161" s="9" t="n">
        <v>260</v>
      </c>
      <c r="H161" s="9" t="n">
        <f aca="false">G161*0.1</f>
        <v>26</v>
      </c>
      <c r="I161" s="12" t="n">
        <f aca="false">15500/(70*71)</f>
        <v>3.11871227364185</v>
      </c>
      <c r="J161" s="12" t="n">
        <v>2.96</v>
      </c>
      <c r="K161" s="12" t="n">
        <v>7.82</v>
      </c>
      <c r="L161" s="12" t="n">
        <f aca="false">L160+J161</f>
        <v>5.1</v>
      </c>
      <c r="M161" s="12" t="n">
        <f aca="false">M160+K161</f>
        <v>12.4</v>
      </c>
      <c r="N161" s="9" t="n">
        <v>1</v>
      </c>
      <c r="O161" s="9" t="s">
        <v>16</v>
      </c>
    </row>
    <row r="162" customFormat="false" ht="14.5" hidden="false" customHeight="false" outlineLevel="0" collapsed="false">
      <c r="A162" s="5" t="n">
        <v>57</v>
      </c>
      <c r="B162" s="6" t="n">
        <v>42618</v>
      </c>
      <c r="C162" s="6" t="s">
        <v>15</v>
      </c>
      <c r="D162" s="7" t="n">
        <v>1</v>
      </c>
      <c r="E162" s="7" t="n">
        <v>180</v>
      </c>
      <c r="F162" s="7" t="n">
        <v>241</v>
      </c>
      <c r="G162" s="7" t="n">
        <v>751</v>
      </c>
      <c r="H162" s="9" t="n">
        <f aca="false">G162*0.1</f>
        <v>75.1</v>
      </c>
      <c r="I162" s="8" t="n">
        <f aca="false">14784/(70*63)</f>
        <v>3.35238095238095</v>
      </c>
      <c r="J162" s="8" t="n">
        <v>12.59</v>
      </c>
      <c r="K162" s="8" t="n">
        <v>14.69</v>
      </c>
      <c r="L162" s="8" t="n">
        <f aca="false">J162</f>
        <v>12.59</v>
      </c>
      <c r="M162" s="8" t="n">
        <f aca="false">K162</f>
        <v>14.69</v>
      </c>
      <c r="N162" s="7" t="n">
        <v>0</v>
      </c>
      <c r="O162" s="9" t="s">
        <v>16</v>
      </c>
    </row>
    <row r="163" customFormat="false" ht="14.5" hidden="false" customHeight="false" outlineLevel="0" collapsed="false">
      <c r="A163" s="10" t="n">
        <v>58</v>
      </c>
      <c r="B163" s="11" t="n">
        <v>42667</v>
      </c>
      <c r="C163" s="6" t="s">
        <v>15</v>
      </c>
      <c r="D163" s="9" t="n">
        <v>1</v>
      </c>
      <c r="E163" s="9" t="n">
        <v>180</v>
      </c>
      <c r="F163" s="9" t="n">
        <v>496</v>
      </c>
      <c r="G163" s="9" t="n">
        <v>262</v>
      </c>
      <c r="H163" s="9" t="n">
        <f aca="false">G163*0.1</f>
        <v>26.2</v>
      </c>
      <c r="I163" s="12" t="n">
        <f aca="false">9468/(52*70)</f>
        <v>2.6010989010989</v>
      </c>
      <c r="J163" s="12" t="n">
        <v>5.31</v>
      </c>
      <c r="K163" s="12" t="n">
        <v>7.01</v>
      </c>
      <c r="L163" s="12" t="n">
        <f aca="false">J163</f>
        <v>5.31</v>
      </c>
      <c r="M163" s="12" t="n">
        <f aca="false">K163</f>
        <v>7.01</v>
      </c>
      <c r="N163" s="9" t="n">
        <v>0</v>
      </c>
      <c r="O163" s="9" t="s">
        <v>16</v>
      </c>
    </row>
    <row r="164" customFormat="false" ht="14.5" hidden="false" customHeight="false" outlineLevel="0" collapsed="false">
      <c r="A164" s="5" t="n">
        <v>59</v>
      </c>
      <c r="B164" s="6" t="n">
        <v>42669</v>
      </c>
      <c r="C164" s="6" t="s">
        <v>15</v>
      </c>
      <c r="D164" s="7" t="n">
        <v>1</v>
      </c>
      <c r="E164" s="7" t="n">
        <v>183</v>
      </c>
      <c r="F164" s="7" t="n">
        <v>605</v>
      </c>
      <c r="G164" s="7" t="n">
        <v>277</v>
      </c>
      <c r="H164" s="9" t="n">
        <f aca="false">G164*0.1</f>
        <v>27.7</v>
      </c>
      <c r="I164" s="7" t="n">
        <v>2.4</v>
      </c>
      <c r="J164" s="8" t="n">
        <v>2.5</v>
      </c>
      <c r="K164" s="8" t="n">
        <v>8.06</v>
      </c>
      <c r="L164" s="8" t="n">
        <f aca="false">J164</f>
        <v>2.5</v>
      </c>
      <c r="M164" s="8" t="n">
        <f aca="false">K164</f>
        <v>8.06</v>
      </c>
      <c r="N164" s="7" t="n">
        <v>0</v>
      </c>
      <c r="O164" s="9" t="s">
        <v>16</v>
      </c>
    </row>
    <row r="165" customFormat="false" ht="14.5" hidden="false" customHeight="false" outlineLevel="0" collapsed="false">
      <c r="A165" s="5"/>
      <c r="B165" s="6" t="n">
        <v>42670</v>
      </c>
      <c r="C165" s="6" t="s">
        <v>15</v>
      </c>
      <c r="D165" s="7" t="n">
        <v>2</v>
      </c>
      <c r="E165" s="7" t="n">
        <v>137</v>
      </c>
      <c r="F165" s="7" t="n">
        <v>441</v>
      </c>
      <c r="G165" s="7" t="n">
        <v>334</v>
      </c>
      <c r="H165" s="9" t="n">
        <f aca="false">G165*0.1</f>
        <v>33.4</v>
      </c>
      <c r="I165" s="8" t="n">
        <v>1.8</v>
      </c>
      <c r="J165" s="8" t="n">
        <v>1.63</v>
      </c>
      <c r="K165" s="8" t="n">
        <v>4.33</v>
      </c>
      <c r="L165" s="8" t="n">
        <f aca="false">L164+J165</f>
        <v>4.13</v>
      </c>
      <c r="M165" s="8" t="n">
        <f aca="false">M164+K165</f>
        <v>12.39</v>
      </c>
      <c r="N165" s="7" t="n">
        <v>1</v>
      </c>
      <c r="O165" s="9" t="s">
        <v>16</v>
      </c>
    </row>
    <row r="166" customFormat="false" ht="14.5" hidden="false" customHeight="false" outlineLevel="0" collapsed="false">
      <c r="A166" s="10" t="n">
        <v>60</v>
      </c>
      <c r="B166" s="11" t="n">
        <v>42669</v>
      </c>
      <c r="C166" s="6" t="s">
        <v>15</v>
      </c>
      <c r="D166" s="9" t="n">
        <v>1</v>
      </c>
      <c r="E166" s="9" t="n">
        <v>163</v>
      </c>
      <c r="F166" s="9" t="n">
        <v>818</v>
      </c>
      <c r="G166" s="9" t="n">
        <v>308</v>
      </c>
      <c r="H166" s="9" t="n">
        <f aca="false">G166*0.1</f>
        <v>30.8</v>
      </c>
      <c r="I166" s="12" t="n">
        <f aca="false">16296/(70*80)</f>
        <v>2.91</v>
      </c>
      <c r="J166" s="12" t="n">
        <v>2.34</v>
      </c>
      <c r="K166" s="12" t="n">
        <v>8.52</v>
      </c>
      <c r="L166" s="12" t="n">
        <f aca="false">J166</f>
        <v>2.34</v>
      </c>
      <c r="M166" s="12" t="n">
        <f aca="false">K166</f>
        <v>8.52</v>
      </c>
      <c r="N166" s="9" t="n">
        <v>0</v>
      </c>
      <c r="O166" s="9" t="s">
        <v>16</v>
      </c>
    </row>
    <row r="167" customFormat="false" ht="14.5" hidden="false" customHeight="false" outlineLevel="0" collapsed="false">
      <c r="A167" s="10"/>
      <c r="B167" s="11" t="n">
        <v>42670</v>
      </c>
      <c r="C167" s="6" t="s">
        <v>15</v>
      </c>
      <c r="D167" s="9" t="n">
        <v>2</v>
      </c>
      <c r="E167" s="9" t="n">
        <v>110</v>
      </c>
      <c r="F167" s="9" t="n">
        <v>545</v>
      </c>
      <c r="G167" s="9" t="n">
        <v>163</v>
      </c>
      <c r="H167" s="9" t="n">
        <f aca="false">G167*0.1</f>
        <v>16.3</v>
      </c>
      <c r="I167" s="12" t="n">
        <f aca="false">10797/(70*80)</f>
        <v>1.92803571428571</v>
      </c>
      <c r="J167" s="12" t="n">
        <v>1.82</v>
      </c>
      <c r="K167" s="12" t="n">
        <v>6.53</v>
      </c>
      <c r="L167" s="12" t="n">
        <f aca="false">L166+J167</f>
        <v>4.16</v>
      </c>
      <c r="M167" s="12" t="n">
        <f aca="false">M166+K167</f>
        <v>15.05</v>
      </c>
      <c r="N167" s="9" t="n">
        <v>1</v>
      </c>
      <c r="O167" s="9" t="s">
        <v>16</v>
      </c>
    </row>
    <row r="168" customFormat="false" ht="14.5" hidden="false" customHeight="false" outlineLevel="0" collapsed="false">
      <c r="A168" s="5" t="n">
        <v>61</v>
      </c>
      <c r="B168" s="6" t="n">
        <v>42675</v>
      </c>
      <c r="C168" s="6" t="s">
        <v>15</v>
      </c>
      <c r="D168" s="7" t="n">
        <v>1</v>
      </c>
      <c r="E168" s="7" t="n">
        <v>142</v>
      </c>
      <c r="F168" s="7" t="n">
        <v>520</v>
      </c>
      <c r="G168" s="7" t="n">
        <v>334</v>
      </c>
      <c r="H168" s="9" t="n">
        <f aca="false">G168*0.1</f>
        <v>33.4</v>
      </c>
      <c r="I168" s="8" t="n">
        <v>1.5</v>
      </c>
      <c r="J168" s="8" t="n">
        <v>1.7</v>
      </c>
      <c r="K168" s="8" t="n">
        <v>11.8</v>
      </c>
      <c r="L168" s="8" t="n">
        <f aca="false">J168</f>
        <v>1.7</v>
      </c>
      <c r="M168" s="8" t="n">
        <f aca="false">K168</f>
        <v>11.8</v>
      </c>
      <c r="N168" s="7" t="n">
        <v>0</v>
      </c>
      <c r="O168" s="9" t="s">
        <v>16</v>
      </c>
    </row>
    <row r="169" customFormat="false" ht="14.5" hidden="false" customHeight="false" outlineLevel="0" collapsed="false">
      <c r="A169" s="5"/>
      <c r="B169" s="6" t="n">
        <v>42676</v>
      </c>
      <c r="C169" s="6" t="s">
        <v>15</v>
      </c>
      <c r="D169" s="7" t="n">
        <v>2</v>
      </c>
      <c r="E169" s="7" t="n">
        <v>100</v>
      </c>
      <c r="F169" s="7" t="n">
        <v>449</v>
      </c>
      <c r="G169" s="7" t="n">
        <v>203</v>
      </c>
      <c r="H169" s="9" t="n">
        <f aca="false">G169*0.1</f>
        <v>20.3</v>
      </c>
      <c r="I169" s="8" t="n">
        <v>1</v>
      </c>
      <c r="J169" s="8" t="n">
        <v>1.57</v>
      </c>
      <c r="K169" s="8" t="n">
        <v>9.72</v>
      </c>
      <c r="L169" s="8" t="n">
        <f aca="false">L168+J169</f>
        <v>3.27</v>
      </c>
      <c r="M169" s="8" t="n">
        <f aca="false">M168+K169</f>
        <v>21.52</v>
      </c>
      <c r="N169" s="7" t="n">
        <v>1</v>
      </c>
      <c r="O169" s="9" t="s">
        <v>16</v>
      </c>
    </row>
    <row r="170" customFormat="false" ht="14.5" hidden="false" customHeight="false" outlineLevel="0" collapsed="false">
      <c r="A170" s="5"/>
      <c r="B170" s="6" t="n">
        <v>42677</v>
      </c>
      <c r="C170" s="6" t="s">
        <v>15</v>
      </c>
      <c r="D170" s="7" t="n">
        <v>3</v>
      </c>
      <c r="E170" s="7" t="n">
        <v>78</v>
      </c>
      <c r="F170" s="7" t="n">
        <v>355</v>
      </c>
      <c r="G170" s="7" t="n">
        <v>190</v>
      </c>
      <c r="H170" s="9" t="n">
        <f aca="false">G170*0.1</f>
        <v>19</v>
      </c>
      <c r="I170" s="8" t="n">
        <v>0.8</v>
      </c>
      <c r="J170" s="8" t="n">
        <v>1.6</v>
      </c>
      <c r="K170" s="8" t="n">
        <v>7.65</v>
      </c>
      <c r="L170" s="8" t="n">
        <f aca="false">L169+J170</f>
        <v>4.87</v>
      </c>
      <c r="M170" s="8" t="n">
        <f aca="false">M169+K170</f>
        <v>29.17</v>
      </c>
      <c r="N170" s="7" t="n">
        <v>1</v>
      </c>
      <c r="O170" s="9" t="s">
        <v>16</v>
      </c>
    </row>
    <row r="171" customFormat="false" ht="14.5" hidden="false" customHeight="false" outlineLevel="0" collapsed="false">
      <c r="A171" s="10" t="n">
        <v>62</v>
      </c>
      <c r="B171" s="11" t="n">
        <v>42683</v>
      </c>
      <c r="C171" s="6" t="s">
        <v>15</v>
      </c>
      <c r="D171" s="9" t="n">
        <v>1</v>
      </c>
      <c r="E171" s="9" t="n">
        <v>122</v>
      </c>
      <c r="F171" s="9" t="n">
        <v>275</v>
      </c>
      <c r="G171" s="9" t="n">
        <v>250</v>
      </c>
      <c r="H171" s="9" t="n">
        <f aca="false">G171*0.1</f>
        <v>25</v>
      </c>
      <c r="I171" s="12" t="n">
        <v>1.2</v>
      </c>
      <c r="J171" s="12" t="n">
        <v>1.04</v>
      </c>
      <c r="K171" s="12" t="n">
        <v>1.4</v>
      </c>
      <c r="L171" s="12" t="n">
        <f aca="false">J171</f>
        <v>1.04</v>
      </c>
      <c r="M171" s="12" t="n">
        <f aca="false">K171</f>
        <v>1.4</v>
      </c>
      <c r="N171" s="9" t="n">
        <v>0</v>
      </c>
      <c r="O171" s="9" t="s">
        <v>16</v>
      </c>
    </row>
    <row r="172" customFormat="false" ht="14.5" hidden="false" customHeight="false" outlineLevel="0" collapsed="false">
      <c r="A172" s="10"/>
      <c r="B172" s="11" t="n">
        <v>42684</v>
      </c>
      <c r="C172" s="6" t="s">
        <v>15</v>
      </c>
      <c r="D172" s="9" t="n">
        <v>2</v>
      </c>
      <c r="E172" s="9" t="n">
        <v>129</v>
      </c>
      <c r="F172" s="9" t="n">
        <v>475</v>
      </c>
      <c r="G172" s="9" t="n">
        <v>335</v>
      </c>
      <c r="H172" s="9" t="n">
        <f aca="false">G172*0.1</f>
        <v>33.5</v>
      </c>
      <c r="I172" s="12" t="n">
        <v>1.8</v>
      </c>
      <c r="J172" s="12" t="n">
        <v>4.23</v>
      </c>
      <c r="K172" s="12" t="n">
        <v>6.4</v>
      </c>
      <c r="L172" s="12" t="n">
        <f aca="false">L171+J172</f>
        <v>5.27</v>
      </c>
      <c r="M172" s="12" t="n">
        <f aca="false">M171+K172</f>
        <v>7.8</v>
      </c>
      <c r="N172" s="9" t="n">
        <v>1</v>
      </c>
      <c r="O172" s="9" t="s">
        <v>16</v>
      </c>
    </row>
    <row r="173" customFormat="false" ht="14.5" hidden="false" customHeight="false" outlineLevel="0" collapsed="false">
      <c r="A173" s="5" t="n">
        <v>63</v>
      </c>
      <c r="B173" s="6" t="n">
        <v>42690</v>
      </c>
      <c r="C173" s="6" t="s">
        <v>15</v>
      </c>
      <c r="D173" s="7" t="n">
        <v>1</v>
      </c>
      <c r="E173" s="7" t="n">
        <v>117</v>
      </c>
      <c r="F173" s="7" t="n">
        <v>421</v>
      </c>
      <c r="G173" s="7" t="n">
        <v>300</v>
      </c>
      <c r="H173" s="9" t="n">
        <f aca="false">G173*0.1</f>
        <v>30</v>
      </c>
      <c r="I173" s="8" t="n">
        <v>1.6</v>
      </c>
      <c r="J173" s="8" t="n">
        <v>0.96</v>
      </c>
      <c r="K173" s="8" t="n">
        <v>0.34</v>
      </c>
      <c r="L173" s="8" t="n">
        <f aca="false">J173</f>
        <v>0.96</v>
      </c>
      <c r="M173" s="8" t="n">
        <f aca="false">K173</f>
        <v>0.34</v>
      </c>
      <c r="N173" s="7" t="n">
        <v>0</v>
      </c>
      <c r="O173" s="9" t="s">
        <v>16</v>
      </c>
    </row>
    <row r="174" customFormat="false" ht="14.5" hidden="false" customHeight="false" outlineLevel="0" collapsed="false">
      <c r="A174" s="5"/>
      <c r="B174" s="6" t="n">
        <v>42691</v>
      </c>
      <c r="C174" s="6" t="s">
        <v>15</v>
      </c>
      <c r="D174" s="7" t="n">
        <v>2</v>
      </c>
      <c r="E174" s="7" t="n">
        <v>153</v>
      </c>
      <c r="F174" s="7" t="n">
        <v>561</v>
      </c>
      <c r="G174" s="7" t="n">
        <v>303</v>
      </c>
      <c r="H174" s="9" t="n">
        <f aca="false">G174*0.1</f>
        <v>30.3</v>
      </c>
      <c r="I174" s="7" t="n">
        <v>2.1</v>
      </c>
      <c r="J174" s="8" t="n">
        <v>1.67</v>
      </c>
      <c r="K174" s="8" t="n">
        <v>0.58</v>
      </c>
      <c r="L174" s="8" t="n">
        <f aca="false">L173+J174</f>
        <v>2.63</v>
      </c>
      <c r="M174" s="8" t="n">
        <f aca="false">M173+K174</f>
        <v>0.92</v>
      </c>
      <c r="N174" s="7" t="n">
        <v>0</v>
      </c>
      <c r="O174" s="9" t="s">
        <v>16</v>
      </c>
    </row>
    <row r="175" customFormat="false" ht="14.5" hidden="false" customHeight="false" outlineLevel="0" collapsed="false">
      <c r="A175" s="5"/>
      <c r="B175" s="6" t="n">
        <v>42692</v>
      </c>
      <c r="C175" s="6" t="s">
        <v>15</v>
      </c>
      <c r="D175" s="7" t="n">
        <v>3</v>
      </c>
      <c r="E175" s="7" t="n">
        <v>124</v>
      </c>
      <c r="F175" s="7" t="n">
        <v>406</v>
      </c>
      <c r="G175" s="7" t="n">
        <v>240</v>
      </c>
      <c r="H175" s="9" t="n">
        <f aca="false">G175*0.1</f>
        <v>24</v>
      </c>
      <c r="I175" s="8" t="n">
        <v>1.4</v>
      </c>
      <c r="J175" s="8" t="n">
        <v>0.88</v>
      </c>
      <c r="K175" s="8" t="n">
        <v>0.45</v>
      </c>
      <c r="L175" s="8" t="n">
        <f aca="false">L174+J175</f>
        <v>3.51</v>
      </c>
      <c r="M175" s="8" t="n">
        <f aca="false">M174+K175</f>
        <v>1.37</v>
      </c>
      <c r="N175" s="7" t="n">
        <v>0</v>
      </c>
      <c r="O175" s="9" t="s">
        <v>16</v>
      </c>
    </row>
    <row r="176" customFormat="false" ht="14.5" hidden="false" customHeight="false" outlineLevel="0" collapsed="false">
      <c r="A176" s="10" t="n">
        <v>64</v>
      </c>
      <c r="B176" s="11" t="n">
        <v>42698</v>
      </c>
      <c r="C176" s="11" t="s">
        <v>17</v>
      </c>
      <c r="D176" s="9" t="n">
        <v>1</v>
      </c>
      <c r="E176" s="9" t="n">
        <v>146</v>
      </c>
      <c r="F176" s="9" t="n">
        <v>503</v>
      </c>
      <c r="G176" s="9" t="n">
        <v>300</v>
      </c>
      <c r="H176" s="9" t="n">
        <f aca="false">G176*0.1</f>
        <v>30</v>
      </c>
      <c r="I176" s="12" t="n">
        <v>2</v>
      </c>
      <c r="J176" s="12" t="n">
        <v>2.76</v>
      </c>
      <c r="K176" s="12" t="n">
        <v>3.1</v>
      </c>
      <c r="L176" s="12" t="n">
        <f aca="false">J176</f>
        <v>2.76</v>
      </c>
      <c r="M176" s="12" t="n">
        <f aca="false">K176</f>
        <v>3.1</v>
      </c>
      <c r="N176" s="9" t="n">
        <v>0</v>
      </c>
      <c r="O176" s="9" t="s">
        <v>16</v>
      </c>
    </row>
    <row r="177" customFormat="false" ht="14.5" hidden="false" customHeight="false" outlineLevel="0" collapsed="false">
      <c r="A177" s="10"/>
      <c r="B177" s="11" t="n">
        <v>42699</v>
      </c>
      <c r="C177" s="11" t="s">
        <v>17</v>
      </c>
      <c r="D177" s="9" t="n">
        <v>2</v>
      </c>
      <c r="E177" s="9" t="n">
        <v>133</v>
      </c>
      <c r="F177" s="9" t="n">
        <v>466</v>
      </c>
      <c r="G177" s="9" t="n">
        <v>290</v>
      </c>
      <c r="H177" s="9" t="n">
        <f aca="false">G177*0.1</f>
        <v>29</v>
      </c>
      <c r="I177" s="12" t="n">
        <v>1.8</v>
      </c>
      <c r="J177" s="12" t="n">
        <v>4.58</v>
      </c>
      <c r="K177" s="12" t="n">
        <v>3.6</v>
      </c>
      <c r="L177" s="12" t="n">
        <f aca="false">L176+J177</f>
        <v>7.34</v>
      </c>
      <c r="M177" s="12" t="n">
        <f aca="false">M176+K177</f>
        <v>6.7</v>
      </c>
      <c r="N177" s="9" t="n">
        <v>1</v>
      </c>
      <c r="O177" s="9" t="s">
        <v>16</v>
      </c>
    </row>
    <row r="178" customFormat="false" ht="14.5" hidden="false" customHeight="false" outlineLevel="0" collapsed="false">
      <c r="A178" s="5" t="n">
        <v>65</v>
      </c>
      <c r="B178" s="6" t="n">
        <v>42717</v>
      </c>
      <c r="C178" s="6" t="s">
        <v>15</v>
      </c>
      <c r="D178" s="7" t="n">
        <v>1</v>
      </c>
      <c r="E178" s="7" t="n">
        <v>210</v>
      </c>
      <c r="F178" s="7" t="n">
        <v>768</v>
      </c>
      <c r="G178" s="7" t="n">
        <v>278</v>
      </c>
      <c r="H178" s="9" t="n">
        <f aca="false">G178*0.1</f>
        <v>27.8</v>
      </c>
      <c r="I178" s="8" t="n">
        <v>2.2</v>
      </c>
      <c r="J178" s="8" t="n">
        <v>1.98</v>
      </c>
      <c r="K178" s="8" t="n">
        <v>1.74</v>
      </c>
      <c r="L178" s="8" t="n">
        <f aca="false">J178</f>
        <v>1.98</v>
      </c>
      <c r="M178" s="8" t="n">
        <f aca="false">K178</f>
        <v>1.74</v>
      </c>
      <c r="N178" s="7" t="n">
        <v>0</v>
      </c>
      <c r="O178" s="9" t="s">
        <v>16</v>
      </c>
    </row>
    <row r="179" customFormat="false" ht="14.5" hidden="false" customHeight="false" outlineLevel="0" collapsed="false">
      <c r="A179" s="5"/>
      <c r="B179" s="6" t="n">
        <v>42718</v>
      </c>
      <c r="C179" s="6" t="s">
        <v>15</v>
      </c>
      <c r="D179" s="7" t="n">
        <v>2</v>
      </c>
      <c r="E179" s="7" t="n">
        <v>196</v>
      </c>
      <c r="F179" s="7" t="n">
        <v>775</v>
      </c>
      <c r="G179" s="7" t="n">
        <v>266</v>
      </c>
      <c r="H179" s="9" t="n">
        <f aca="false">G179*0.1</f>
        <v>26.6</v>
      </c>
      <c r="I179" s="8" t="n">
        <v>2.3</v>
      </c>
      <c r="J179" s="8" t="n">
        <v>2.62</v>
      </c>
      <c r="K179" s="8" t="n">
        <v>3.68</v>
      </c>
      <c r="L179" s="8" t="n">
        <f aca="false">J178+J179</f>
        <v>4.6</v>
      </c>
      <c r="M179" s="8" t="n">
        <f aca="false">K178+K179</f>
        <v>5.42</v>
      </c>
      <c r="N179" s="7" t="n">
        <v>0</v>
      </c>
      <c r="O179" s="9" t="s">
        <v>16</v>
      </c>
    </row>
    <row r="180" customFormat="false" ht="14.5" hidden="false" customHeight="false" outlineLevel="0" collapsed="false">
      <c r="A180" s="10" t="n">
        <v>66</v>
      </c>
      <c r="B180" s="11" t="n">
        <v>42724</v>
      </c>
      <c r="C180" s="6" t="s">
        <v>15</v>
      </c>
      <c r="D180" s="9" t="n">
        <v>1</v>
      </c>
      <c r="E180" s="9" t="n">
        <v>173</v>
      </c>
      <c r="F180" s="9" t="n">
        <v>615</v>
      </c>
      <c r="G180" s="9" t="n">
        <v>250</v>
      </c>
      <c r="H180" s="9" t="n">
        <f aca="false">G180*0.1</f>
        <v>25</v>
      </c>
      <c r="I180" s="12" t="n">
        <v>2.2</v>
      </c>
      <c r="J180" s="12" t="n">
        <v>4</v>
      </c>
      <c r="K180" s="12" t="n">
        <v>2.24</v>
      </c>
      <c r="L180" s="12" t="n">
        <f aca="false">J180</f>
        <v>4</v>
      </c>
      <c r="M180" s="12" t="n">
        <f aca="false">K180</f>
        <v>2.24</v>
      </c>
      <c r="N180" s="9" t="n">
        <v>0</v>
      </c>
      <c r="O180" s="9" t="s">
        <v>16</v>
      </c>
    </row>
    <row r="181" customFormat="false" ht="14.5" hidden="false" customHeight="false" outlineLevel="0" collapsed="false">
      <c r="A181" s="10"/>
      <c r="B181" s="11" t="n">
        <v>42725</v>
      </c>
      <c r="C181" s="6" t="s">
        <v>15</v>
      </c>
      <c r="D181" s="9" t="n">
        <v>2</v>
      </c>
      <c r="E181" s="9" t="n">
        <v>180</v>
      </c>
      <c r="F181" s="9" t="n">
        <v>546</v>
      </c>
      <c r="G181" s="9" t="n">
        <v>188</v>
      </c>
      <c r="H181" s="9" t="n">
        <f aca="false">G181*0.1</f>
        <v>18.8</v>
      </c>
      <c r="I181" s="12" t="n">
        <f aca="false">10816/(70*87)</f>
        <v>1.776026272578</v>
      </c>
      <c r="J181" s="12" t="n">
        <v>3.23</v>
      </c>
      <c r="K181" s="12" t="n">
        <v>1.59</v>
      </c>
      <c r="L181" s="12" t="n">
        <f aca="false">L180+J181</f>
        <v>7.23</v>
      </c>
      <c r="M181" s="12" t="n">
        <f aca="false">M180+K181</f>
        <v>3.83</v>
      </c>
      <c r="N181" s="9" t="n">
        <v>1</v>
      </c>
      <c r="O181" s="9" t="s">
        <v>16</v>
      </c>
    </row>
    <row r="182" customFormat="false" ht="14.5" hidden="false" customHeight="false" outlineLevel="0" collapsed="false">
      <c r="A182" s="5" t="n">
        <v>67</v>
      </c>
      <c r="B182" s="6" t="n">
        <v>42724</v>
      </c>
      <c r="C182" s="6" t="s">
        <v>15</v>
      </c>
      <c r="D182" s="7" t="n">
        <v>1</v>
      </c>
      <c r="E182" s="7" t="n">
        <v>171</v>
      </c>
      <c r="F182" s="7" t="n">
        <v>639</v>
      </c>
      <c r="G182" s="7" t="n">
        <v>248</v>
      </c>
      <c r="H182" s="9" t="n">
        <f aca="false">G182*0.1</f>
        <v>24.8</v>
      </c>
      <c r="I182" s="8" t="n">
        <f aca="false">12011/(59*70)</f>
        <v>2.90823244552058</v>
      </c>
      <c r="J182" s="8" t="n">
        <v>3.64</v>
      </c>
      <c r="K182" s="8" t="n">
        <v>0.29</v>
      </c>
      <c r="L182" s="8" t="n">
        <f aca="false">J182</f>
        <v>3.64</v>
      </c>
      <c r="M182" s="8" t="n">
        <f aca="false">K182</f>
        <v>0.29</v>
      </c>
      <c r="N182" s="7" t="n">
        <v>0</v>
      </c>
      <c r="O182" s="9" t="s">
        <v>16</v>
      </c>
    </row>
    <row r="183" customFormat="false" ht="14.5" hidden="false" customHeight="false" outlineLevel="0" collapsed="false">
      <c r="A183" s="5"/>
      <c r="B183" s="6" t="n">
        <v>42725</v>
      </c>
      <c r="C183" s="6" t="s">
        <v>15</v>
      </c>
      <c r="D183" s="7" t="n">
        <v>2</v>
      </c>
      <c r="E183" s="7" t="n">
        <v>178</v>
      </c>
      <c r="F183" s="7" t="n">
        <v>580</v>
      </c>
      <c r="G183" s="7" t="n">
        <v>236</v>
      </c>
      <c r="H183" s="9" t="n">
        <f aca="false">G183*0.1</f>
        <v>23.6</v>
      </c>
      <c r="I183" s="8" t="n">
        <v>2.6</v>
      </c>
      <c r="J183" s="8" t="n">
        <v>4.25</v>
      </c>
      <c r="K183" s="8" t="n">
        <v>0.63</v>
      </c>
      <c r="L183" s="8" t="n">
        <f aca="false">L182+J183</f>
        <v>7.89</v>
      </c>
      <c r="M183" s="8" t="n">
        <f aca="false">M182+K183</f>
        <v>0.92</v>
      </c>
      <c r="N183" s="7" t="n">
        <v>0</v>
      </c>
      <c r="O183" s="9" t="s">
        <v>16</v>
      </c>
    </row>
    <row r="184" customFormat="false" ht="14.5" hidden="false" customHeight="false" outlineLevel="0" collapsed="false">
      <c r="A184" s="5"/>
      <c r="B184" s="6" t="n">
        <v>42726</v>
      </c>
      <c r="C184" s="6" t="s">
        <v>15</v>
      </c>
      <c r="D184" s="7" t="n">
        <v>3</v>
      </c>
      <c r="E184" s="7" t="n">
        <v>128</v>
      </c>
      <c r="F184" s="7" t="n">
        <v>380</v>
      </c>
      <c r="G184" s="7" t="n">
        <v>220</v>
      </c>
      <c r="H184" s="9" t="n">
        <f aca="false">G184*0.1</f>
        <v>22</v>
      </c>
      <c r="I184" s="8" t="n">
        <v>1.9</v>
      </c>
      <c r="J184" s="8" t="n">
        <v>1.21</v>
      </c>
      <c r="K184" s="8" t="n">
        <v>0.233</v>
      </c>
      <c r="L184" s="8" t="n">
        <f aca="false">L183+J184</f>
        <v>9.1</v>
      </c>
      <c r="M184" s="8" t="n">
        <f aca="false">M183+K184</f>
        <v>1.153</v>
      </c>
      <c r="N184" s="7" t="n">
        <v>0</v>
      </c>
      <c r="O184" s="9" t="s">
        <v>16</v>
      </c>
    </row>
    <row r="185" customFormat="false" ht="14.5" hidden="false" customHeight="false" outlineLevel="0" collapsed="false">
      <c r="A185" s="10" t="n">
        <v>68</v>
      </c>
      <c r="B185" s="11" t="n">
        <v>42754</v>
      </c>
      <c r="C185" s="11" t="s">
        <v>17</v>
      </c>
      <c r="D185" s="9" t="n">
        <v>1</v>
      </c>
      <c r="E185" s="9" t="n">
        <v>194</v>
      </c>
      <c r="F185" s="9" t="n">
        <v>553</v>
      </c>
      <c r="G185" s="9" t="n">
        <v>260</v>
      </c>
      <c r="H185" s="9" t="n">
        <f aca="false">G185*0.1</f>
        <v>26</v>
      </c>
      <c r="I185" s="12" t="n">
        <v>2.8</v>
      </c>
      <c r="J185" s="12" t="n">
        <v>8.27</v>
      </c>
      <c r="K185" s="12" t="n">
        <v>3.5</v>
      </c>
      <c r="L185" s="12" t="n">
        <f aca="false">J185</f>
        <v>8.27</v>
      </c>
      <c r="M185" s="12" t="n">
        <f aca="false">K185</f>
        <v>3.5</v>
      </c>
      <c r="N185" s="9" t="n">
        <v>0</v>
      </c>
      <c r="O185" s="9" t="s">
        <v>16</v>
      </c>
    </row>
    <row r="186" customFormat="false" ht="14.5" hidden="false" customHeight="false" outlineLevel="0" collapsed="false">
      <c r="A186" s="10"/>
      <c r="B186" s="11" t="n">
        <v>42755</v>
      </c>
      <c r="C186" s="11" t="s">
        <v>17</v>
      </c>
      <c r="D186" s="9" t="n">
        <v>2</v>
      </c>
      <c r="E186" s="9" t="n">
        <v>78</v>
      </c>
      <c r="F186" s="9" t="n">
        <v>195</v>
      </c>
      <c r="G186" s="9" t="n">
        <v>185</v>
      </c>
      <c r="H186" s="9" t="n">
        <f aca="false">G186*0.1</f>
        <v>18.5</v>
      </c>
      <c r="I186" s="12" t="n">
        <v>1</v>
      </c>
      <c r="J186" s="12" t="n">
        <v>2.42</v>
      </c>
      <c r="K186" s="12" t="n">
        <v>1.3</v>
      </c>
      <c r="L186" s="12" t="n">
        <f aca="false">L185+J186</f>
        <v>10.69</v>
      </c>
      <c r="M186" s="12" t="n">
        <f aca="false">M185+K186</f>
        <v>4.8</v>
      </c>
      <c r="N186" s="9" t="n">
        <v>1</v>
      </c>
      <c r="O186" s="9" t="s">
        <v>16</v>
      </c>
    </row>
    <row r="187" customFormat="false" ht="14.5" hidden="false" customHeight="false" outlineLevel="0" collapsed="false">
      <c r="A187" s="5" t="n">
        <v>69</v>
      </c>
      <c r="B187" s="6" t="n">
        <v>42394</v>
      </c>
      <c r="C187" s="6" t="s">
        <v>15</v>
      </c>
      <c r="D187" s="7" t="n">
        <v>1</v>
      </c>
      <c r="E187" s="7" t="n">
        <v>96</v>
      </c>
      <c r="F187" s="7" t="n">
        <v>311</v>
      </c>
      <c r="G187" s="7" t="n">
        <v>146</v>
      </c>
      <c r="H187" s="9" t="n">
        <f aca="false">G187*0.1</f>
        <v>14.6</v>
      </c>
      <c r="I187" s="8" t="n">
        <v>1.2</v>
      </c>
      <c r="J187" s="8" t="n">
        <v>3.666</v>
      </c>
      <c r="K187" s="8" t="n">
        <v>2.34</v>
      </c>
      <c r="L187" s="8" t="n">
        <f aca="false">J187</f>
        <v>3.666</v>
      </c>
      <c r="M187" s="8" t="n">
        <f aca="false">K187</f>
        <v>2.34</v>
      </c>
      <c r="N187" s="7" t="n">
        <v>0</v>
      </c>
      <c r="O187" s="9" t="s">
        <v>16</v>
      </c>
    </row>
    <row r="188" customFormat="false" ht="14.5" hidden="false" customHeight="false" outlineLevel="0" collapsed="false">
      <c r="A188" s="5"/>
      <c r="B188" s="6" t="n">
        <v>42761</v>
      </c>
      <c r="C188" s="6" t="s">
        <v>15</v>
      </c>
      <c r="D188" s="7" t="n">
        <v>2</v>
      </c>
      <c r="E188" s="7" t="n">
        <v>194</v>
      </c>
      <c r="F188" s="7" t="n">
        <v>488</v>
      </c>
      <c r="G188" s="7" t="n">
        <v>240</v>
      </c>
      <c r="H188" s="9" t="n">
        <f aca="false">G188*0.1</f>
        <v>24</v>
      </c>
      <c r="I188" s="8" t="n">
        <v>2.1</v>
      </c>
      <c r="J188" s="8" t="n">
        <v>2.47</v>
      </c>
      <c r="K188" s="8" t="n">
        <v>1.44</v>
      </c>
      <c r="L188" s="8" t="n">
        <f aca="false">J188</f>
        <v>2.47</v>
      </c>
      <c r="M188" s="8" t="n">
        <f aca="false">K188</f>
        <v>1.44</v>
      </c>
      <c r="N188" s="7" t="n">
        <v>0</v>
      </c>
      <c r="O188" s="9" t="s">
        <v>16</v>
      </c>
    </row>
    <row r="189" customFormat="false" ht="14.5" hidden="false" customHeight="false" outlineLevel="0" collapsed="false">
      <c r="A189" s="5"/>
      <c r="B189" s="6" t="n">
        <v>42762</v>
      </c>
      <c r="C189" s="6" t="s">
        <v>15</v>
      </c>
      <c r="D189" s="7" t="n">
        <v>3</v>
      </c>
      <c r="E189" s="7" t="n">
        <v>189</v>
      </c>
      <c r="F189" s="7" t="n">
        <v>482</v>
      </c>
      <c r="G189" s="7" t="n">
        <v>200</v>
      </c>
      <c r="H189" s="9" t="n">
        <f aca="false">G189*0.1</f>
        <v>20</v>
      </c>
      <c r="I189" s="8" t="n">
        <v>1.9</v>
      </c>
      <c r="J189" s="8" t="n">
        <v>2</v>
      </c>
      <c r="K189" s="8" t="n">
        <v>1</v>
      </c>
      <c r="L189" s="8" t="n">
        <f aca="false">J188+J189</f>
        <v>4.47</v>
      </c>
      <c r="M189" s="8" t="n">
        <f aca="false">K188+K189</f>
        <v>2.44</v>
      </c>
      <c r="N189" s="7" t="n">
        <v>0</v>
      </c>
      <c r="O189" s="9" t="s">
        <v>16</v>
      </c>
    </row>
    <row r="190" customFormat="false" ht="14.5" hidden="false" customHeight="false" outlineLevel="0" collapsed="false">
      <c r="A190" s="10" t="n">
        <v>70</v>
      </c>
      <c r="B190" s="11" t="n">
        <v>42765</v>
      </c>
      <c r="C190" s="6" t="s">
        <v>15</v>
      </c>
      <c r="D190" s="9" t="n">
        <v>1</v>
      </c>
      <c r="E190" s="9" t="n">
        <v>177</v>
      </c>
      <c r="F190" s="9" t="n">
        <v>848</v>
      </c>
      <c r="G190" s="9" t="n">
        <v>340</v>
      </c>
      <c r="H190" s="9" t="n">
        <f aca="false">G190*0.1</f>
        <v>34</v>
      </c>
      <c r="I190" s="12" t="n">
        <f aca="false">15900/(70*95)</f>
        <v>2.39097744360902</v>
      </c>
      <c r="J190" s="12" t="n">
        <v>5.2</v>
      </c>
      <c r="K190" s="12" t="n">
        <v>2.12</v>
      </c>
      <c r="L190" s="12" t="n">
        <f aca="false">J190</f>
        <v>5.2</v>
      </c>
      <c r="M190" s="12" t="n">
        <f aca="false">K190</f>
        <v>2.12</v>
      </c>
      <c r="N190" s="9" t="n">
        <v>0</v>
      </c>
      <c r="O190" s="9" t="s">
        <v>16</v>
      </c>
    </row>
    <row r="191" customFormat="false" ht="14.5" hidden="false" customHeight="false" outlineLevel="0" collapsed="false">
      <c r="A191" s="10"/>
      <c r="B191" s="11" t="n">
        <v>42766</v>
      </c>
      <c r="C191" s="6" t="s">
        <v>15</v>
      </c>
      <c r="D191" s="9" t="n">
        <v>2</v>
      </c>
      <c r="E191" s="9" t="n">
        <v>94</v>
      </c>
      <c r="F191" s="9" t="n">
        <v>415</v>
      </c>
      <c r="G191" s="9" t="n">
        <v>200</v>
      </c>
      <c r="H191" s="9" t="n">
        <f aca="false">G191*0.1</f>
        <v>20</v>
      </c>
      <c r="I191" s="12" t="n">
        <v>1</v>
      </c>
      <c r="J191" s="12" t="n">
        <v>2.01</v>
      </c>
      <c r="K191" s="12" t="n">
        <v>1.15</v>
      </c>
      <c r="L191" s="12" t="n">
        <f aca="false">J190+J191</f>
        <v>7.21</v>
      </c>
      <c r="M191" s="12" t="n">
        <f aca="false">K190+K191</f>
        <v>3.27</v>
      </c>
      <c r="N191" s="9" t="n">
        <v>1</v>
      </c>
      <c r="O191" s="9" t="s">
        <v>16</v>
      </c>
    </row>
    <row r="192" customFormat="false" ht="14.5" hidden="false" customHeight="false" outlineLevel="0" collapsed="false">
      <c r="A192" s="5" t="n">
        <v>71</v>
      </c>
      <c r="B192" s="6" t="n">
        <v>42871</v>
      </c>
      <c r="C192" s="6" t="s">
        <v>15</v>
      </c>
      <c r="D192" s="7" t="n">
        <v>1</v>
      </c>
      <c r="E192" s="7" t="n">
        <v>217</v>
      </c>
      <c r="F192" s="7" t="n">
        <v>894</v>
      </c>
      <c r="G192" s="7" t="n">
        <v>311</v>
      </c>
      <c r="H192" s="9" t="n">
        <f aca="false">G192*0.1</f>
        <v>31.1</v>
      </c>
      <c r="I192" s="8" t="n">
        <v>3.5</v>
      </c>
      <c r="J192" s="8" t="n">
        <v>6.3</v>
      </c>
      <c r="K192" s="8" t="n">
        <v>2.5</v>
      </c>
      <c r="L192" s="8" t="n">
        <f aca="false">J192</f>
        <v>6.3</v>
      </c>
      <c r="M192" s="8" t="n">
        <f aca="false">K192</f>
        <v>2.5</v>
      </c>
      <c r="N192" s="7" t="n">
        <v>0</v>
      </c>
      <c r="O192" s="9" t="s">
        <v>16</v>
      </c>
    </row>
    <row r="193" customFormat="false" ht="14.5" hidden="false" customHeight="false" outlineLevel="0" collapsed="false">
      <c r="A193" s="10" t="n">
        <v>72</v>
      </c>
      <c r="B193" s="11" t="n">
        <v>42885</v>
      </c>
      <c r="C193" s="6" t="s">
        <v>15</v>
      </c>
      <c r="D193" s="9" t="n">
        <v>1</v>
      </c>
      <c r="E193" s="9" t="n">
        <v>185</v>
      </c>
      <c r="F193" s="9" t="n">
        <v>549</v>
      </c>
      <c r="G193" s="9" t="n">
        <v>300</v>
      </c>
      <c r="H193" s="9" t="n">
        <f aca="false">G193*0.1</f>
        <v>30</v>
      </c>
      <c r="I193" s="9" t="n">
        <v>3.2</v>
      </c>
      <c r="J193" s="12" t="n">
        <v>4.42</v>
      </c>
      <c r="K193" s="12" t="n">
        <v>0.29</v>
      </c>
      <c r="L193" s="12" t="n">
        <f aca="false">J193</f>
        <v>4.42</v>
      </c>
      <c r="M193" s="12" t="n">
        <f aca="false">K193</f>
        <v>0.29</v>
      </c>
      <c r="N193" s="9" t="n">
        <v>0</v>
      </c>
      <c r="O193" s="9" t="s">
        <v>16</v>
      </c>
    </row>
    <row r="194" customFormat="false" ht="14.5" hidden="false" customHeight="false" outlineLevel="0" collapsed="false">
      <c r="A194" s="10"/>
      <c r="B194" s="11" t="n">
        <v>42886</v>
      </c>
      <c r="C194" s="6" t="s">
        <v>15</v>
      </c>
      <c r="D194" s="9" t="n">
        <v>2</v>
      </c>
      <c r="E194" s="9" t="n">
        <v>164</v>
      </c>
      <c r="F194" s="9" t="n">
        <v>550</v>
      </c>
      <c r="G194" s="9" t="n">
        <v>300</v>
      </c>
      <c r="H194" s="9" t="n">
        <f aca="false">G194*0.1</f>
        <v>30</v>
      </c>
      <c r="I194" s="12" t="n">
        <v>2.9</v>
      </c>
      <c r="J194" s="12" t="n">
        <v>3.97</v>
      </c>
      <c r="K194" s="12" t="n">
        <v>0.28</v>
      </c>
      <c r="L194" s="12" t="n">
        <f aca="false">J193+J194</f>
        <v>8.39</v>
      </c>
      <c r="M194" s="12" t="n">
        <f aca="false">K193+K194</f>
        <v>0.57</v>
      </c>
      <c r="N194" s="9" t="n">
        <v>0</v>
      </c>
      <c r="O194" s="9" t="s">
        <v>16</v>
      </c>
    </row>
    <row r="195" customFormat="false" ht="14.5" hidden="false" customHeight="false" outlineLevel="0" collapsed="false">
      <c r="A195" s="10" t="n">
        <v>73</v>
      </c>
      <c r="B195" s="11" t="n">
        <v>42908</v>
      </c>
      <c r="C195" s="6" t="s">
        <v>15</v>
      </c>
      <c r="D195" s="9" t="n">
        <v>1</v>
      </c>
      <c r="E195" s="9" t="n">
        <v>157</v>
      </c>
      <c r="F195" s="9" t="n">
        <v>342</v>
      </c>
      <c r="G195" s="9" t="n">
        <v>191</v>
      </c>
      <c r="H195" s="9" t="n">
        <f aca="false">G195*0.1</f>
        <v>19.1</v>
      </c>
      <c r="I195" s="12" t="n">
        <v>1.1</v>
      </c>
      <c r="J195" s="12" t="n">
        <v>0.58</v>
      </c>
      <c r="K195" s="12" t="n">
        <v>4.7</v>
      </c>
      <c r="L195" s="12" t="n">
        <f aca="false">J195</f>
        <v>0.58</v>
      </c>
      <c r="M195" s="12" t="n">
        <f aca="false">K195</f>
        <v>4.7</v>
      </c>
      <c r="N195" s="9" t="n">
        <v>0</v>
      </c>
      <c r="O195" s="9" t="s">
        <v>16</v>
      </c>
    </row>
    <row r="196" customFormat="false" ht="14.5" hidden="false" customHeight="false" outlineLevel="0" collapsed="false">
      <c r="A196" s="10"/>
      <c r="B196" s="11" t="n">
        <v>42909</v>
      </c>
      <c r="C196" s="6" t="s">
        <v>15</v>
      </c>
      <c r="D196" s="9" t="n">
        <v>2</v>
      </c>
      <c r="E196" s="9" t="n">
        <v>107</v>
      </c>
      <c r="F196" s="9" t="n">
        <v>170</v>
      </c>
      <c r="G196" s="9" t="n">
        <v>150</v>
      </c>
      <c r="H196" s="9" t="n">
        <f aca="false">G196*0.1</f>
        <v>15</v>
      </c>
      <c r="I196" s="12" t="n">
        <v>0.7</v>
      </c>
      <c r="J196" s="12" t="n">
        <v>0.47</v>
      </c>
      <c r="K196" s="12" t="n">
        <v>2.34</v>
      </c>
      <c r="L196" s="12" t="n">
        <f aca="false">L195+J196</f>
        <v>1.05</v>
      </c>
      <c r="M196" s="12" t="n">
        <f aca="false">M195+K196</f>
        <v>7.04</v>
      </c>
      <c r="N196" s="9" t="n">
        <v>1</v>
      </c>
      <c r="O196" s="9" t="s">
        <v>16</v>
      </c>
    </row>
    <row r="197" customFormat="false" ht="14.5" hidden="false" customHeight="false" outlineLevel="0" collapsed="false">
      <c r="A197" s="5" t="n">
        <v>74</v>
      </c>
      <c r="B197" s="6" t="n">
        <v>42914</v>
      </c>
      <c r="C197" s="6" t="s">
        <v>15</v>
      </c>
      <c r="D197" s="7" t="n">
        <v>1</v>
      </c>
      <c r="E197" s="7" t="n">
        <v>184</v>
      </c>
      <c r="F197" s="7" t="n">
        <v>663</v>
      </c>
      <c r="G197" s="7" t="n">
        <v>324</v>
      </c>
      <c r="H197" s="9" t="n">
        <f aca="false">G197*0.1</f>
        <v>32.4</v>
      </c>
      <c r="I197" s="7" t="n">
        <v>2.1</v>
      </c>
      <c r="J197" s="8" t="n">
        <v>6.76</v>
      </c>
      <c r="K197" s="8" t="n">
        <v>7.11</v>
      </c>
      <c r="L197" s="8" t="n">
        <f aca="false">J197</f>
        <v>6.76</v>
      </c>
      <c r="M197" s="8" t="n">
        <f aca="false">K197</f>
        <v>7.11</v>
      </c>
      <c r="N197" s="7" t="n">
        <v>0</v>
      </c>
      <c r="O197" s="9" t="s">
        <v>16</v>
      </c>
    </row>
    <row r="198" customFormat="false" ht="14.5" hidden="false" customHeight="false" outlineLevel="0" collapsed="false">
      <c r="A198" s="5"/>
      <c r="B198" s="6" t="n">
        <v>42915</v>
      </c>
      <c r="C198" s="6" t="s">
        <v>15</v>
      </c>
      <c r="D198" s="7" t="n">
        <v>2</v>
      </c>
      <c r="E198" s="7" t="n">
        <v>141</v>
      </c>
      <c r="F198" s="7" t="n">
        <v>559</v>
      </c>
      <c r="G198" s="7" t="n">
        <v>249</v>
      </c>
      <c r="H198" s="9" t="n">
        <f aca="false">G198*0.1</f>
        <v>24.9</v>
      </c>
      <c r="I198" s="8" t="n">
        <v>1.6</v>
      </c>
      <c r="J198" s="8" t="n">
        <v>3.29</v>
      </c>
      <c r="K198" s="8" t="n">
        <v>4.11</v>
      </c>
      <c r="L198" s="8" t="n">
        <f aca="false">L197+J198</f>
        <v>10.05</v>
      </c>
      <c r="M198" s="8" t="n">
        <f aca="false">M197+K198</f>
        <v>11.22</v>
      </c>
      <c r="N198" s="7" t="n">
        <v>1</v>
      </c>
      <c r="O198" s="9" t="s">
        <v>16</v>
      </c>
    </row>
    <row r="199" customFormat="false" ht="14.5" hidden="false" customHeight="false" outlineLevel="0" collapsed="false">
      <c r="A199" s="10" t="n">
        <v>75</v>
      </c>
      <c r="B199" s="11" t="n">
        <v>42933</v>
      </c>
      <c r="C199" s="6" t="s">
        <v>15</v>
      </c>
      <c r="D199" s="9" t="n">
        <v>1</v>
      </c>
      <c r="E199" s="9" t="n">
        <v>179</v>
      </c>
      <c r="F199" s="9" t="n">
        <v>850</v>
      </c>
      <c r="G199" s="9" t="n">
        <v>337</v>
      </c>
      <c r="H199" s="9" t="n">
        <f aca="false">G199*0.1</f>
        <v>33.7</v>
      </c>
      <c r="I199" s="12" t="n">
        <f aca="false">13424/(70*99)</f>
        <v>1.93708513708514</v>
      </c>
      <c r="J199" s="12" t="n">
        <v>6.97</v>
      </c>
      <c r="K199" s="9" t="n">
        <v>0.64</v>
      </c>
      <c r="L199" s="12" t="n">
        <f aca="false">J199</f>
        <v>6.97</v>
      </c>
      <c r="M199" s="12" t="n">
        <f aca="false">K199</f>
        <v>0.64</v>
      </c>
      <c r="N199" s="9" t="n">
        <v>0</v>
      </c>
      <c r="O199" s="9" t="s">
        <v>16</v>
      </c>
    </row>
    <row r="200" customFormat="false" ht="14.5" hidden="false" customHeight="false" outlineLevel="0" collapsed="false">
      <c r="A200" s="10"/>
      <c r="B200" s="11" t="n">
        <v>42934</v>
      </c>
      <c r="C200" s="6" t="s">
        <v>15</v>
      </c>
      <c r="D200" s="9" t="n">
        <v>2</v>
      </c>
      <c r="E200" s="9" t="n">
        <v>120</v>
      </c>
      <c r="F200" s="9" t="n">
        <v>640</v>
      </c>
      <c r="G200" s="9" t="n">
        <v>270</v>
      </c>
      <c r="H200" s="9" t="n">
        <f aca="false">G200*0.1</f>
        <v>27</v>
      </c>
      <c r="I200" s="12" t="n">
        <f aca="false">10500/(70*99)</f>
        <v>1.51515151515152</v>
      </c>
      <c r="J200" s="12" t="n">
        <v>2.93</v>
      </c>
      <c r="K200" s="9" t="n">
        <v>0.81</v>
      </c>
      <c r="L200" s="12" t="n">
        <f aca="false">J199+J200</f>
        <v>9.9</v>
      </c>
      <c r="M200" s="12" t="n">
        <f aca="false">K199+K200</f>
        <v>1.45</v>
      </c>
      <c r="N200" s="9" t="n">
        <v>0</v>
      </c>
      <c r="O200" s="9" t="s">
        <v>16</v>
      </c>
    </row>
    <row r="201" customFormat="false" ht="14.5" hidden="false" customHeight="false" outlineLevel="0" collapsed="false">
      <c r="A201" s="5" t="n">
        <v>76</v>
      </c>
      <c r="B201" s="6" t="n">
        <v>42983</v>
      </c>
      <c r="C201" s="11" t="s">
        <v>15</v>
      </c>
      <c r="D201" s="7" t="n">
        <v>1</v>
      </c>
      <c r="E201" s="7" t="n">
        <v>199</v>
      </c>
      <c r="F201" s="7" t="n">
        <v>600</v>
      </c>
      <c r="G201" s="7" t="n">
        <v>325</v>
      </c>
      <c r="H201" s="9" t="n">
        <f aca="false">G201*0.1</f>
        <v>32.5</v>
      </c>
      <c r="I201" s="8" t="n">
        <f aca="false">9780/(70*62)</f>
        <v>2.25345622119816</v>
      </c>
      <c r="J201" s="8" t="n">
        <v>4.82</v>
      </c>
      <c r="K201" s="8" t="n">
        <v>1.02</v>
      </c>
      <c r="L201" s="8" t="n">
        <f aca="false">J201</f>
        <v>4.82</v>
      </c>
      <c r="M201" s="8" t="n">
        <f aca="false">K201</f>
        <v>1.02</v>
      </c>
      <c r="N201" s="7" t="n">
        <v>0</v>
      </c>
      <c r="O201" s="9" t="s">
        <v>16</v>
      </c>
    </row>
    <row r="202" customFormat="false" ht="14.5" hidden="false" customHeight="false" outlineLevel="0" collapsed="false">
      <c r="A202" s="5"/>
      <c r="B202" s="6" t="n">
        <v>42984</v>
      </c>
      <c r="C202" s="11" t="s">
        <v>15</v>
      </c>
      <c r="D202" s="7" t="n">
        <v>2</v>
      </c>
      <c r="E202" s="7" t="n">
        <v>162</v>
      </c>
      <c r="F202" s="7" t="n">
        <v>535</v>
      </c>
      <c r="G202" s="7" t="n">
        <v>304</v>
      </c>
      <c r="H202" s="9" t="n">
        <f aca="false">G202*0.1</f>
        <v>30.4</v>
      </c>
      <c r="I202" s="8" t="n">
        <f aca="false">10598/(70*62)</f>
        <v>2.44193548387097</v>
      </c>
      <c r="J202" s="8" t="n">
        <v>3.85</v>
      </c>
      <c r="K202" s="8" t="n">
        <v>0.63</v>
      </c>
      <c r="L202" s="8" t="n">
        <f aca="false">L201+J202</f>
        <v>8.67</v>
      </c>
      <c r="M202" s="8" t="n">
        <f aca="false">M201+K202</f>
        <v>1.65</v>
      </c>
      <c r="N202" s="7" t="n">
        <v>0</v>
      </c>
      <c r="O202" s="9" t="s">
        <v>16</v>
      </c>
    </row>
    <row r="203" customFormat="false" ht="14.5" hidden="false" customHeight="false" outlineLevel="0" collapsed="false">
      <c r="A203" s="5" t="n">
        <v>77</v>
      </c>
      <c r="B203" s="6" t="n">
        <v>43045</v>
      </c>
      <c r="C203" s="6" t="s">
        <v>15</v>
      </c>
      <c r="D203" s="7" t="n">
        <v>1</v>
      </c>
      <c r="E203" s="7" t="n">
        <v>677</v>
      </c>
      <c r="F203" s="7" t="n">
        <v>179</v>
      </c>
      <c r="G203" s="7" t="n">
        <v>179</v>
      </c>
      <c r="H203" s="9" t="n">
        <f aca="false">G203*0.1</f>
        <v>17.9</v>
      </c>
      <c r="I203" s="8" t="n">
        <v>2.4</v>
      </c>
      <c r="J203" s="8" t="n">
        <v>1.38</v>
      </c>
      <c r="K203" s="8" t="n">
        <v>2.52</v>
      </c>
      <c r="L203" s="8" t="n">
        <f aca="false">J203</f>
        <v>1.38</v>
      </c>
      <c r="M203" s="8" t="n">
        <f aca="false">K203</f>
        <v>2.52</v>
      </c>
      <c r="N203" s="7" t="n">
        <v>0</v>
      </c>
      <c r="O203" s="9" t="s">
        <v>16</v>
      </c>
    </row>
    <row r="204" customFormat="false" ht="14.5" hidden="false" customHeight="false" outlineLevel="0" collapsed="false">
      <c r="A204" s="5"/>
      <c r="B204" s="6" t="n">
        <v>43046</v>
      </c>
      <c r="C204" s="6" t="s">
        <v>15</v>
      </c>
      <c r="D204" s="7" t="n">
        <v>2</v>
      </c>
      <c r="E204" s="7" t="n">
        <v>187</v>
      </c>
      <c r="F204" s="7" t="n">
        <v>598</v>
      </c>
      <c r="G204" s="7" t="n">
        <v>300</v>
      </c>
      <c r="H204" s="9" t="n">
        <f aca="false">G204*0.1</f>
        <v>30</v>
      </c>
      <c r="I204" s="8" t="n">
        <v>2.2</v>
      </c>
      <c r="J204" s="8" t="n">
        <v>2.07</v>
      </c>
      <c r="K204" s="8" t="n">
        <v>1.96</v>
      </c>
      <c r="L204" s="8" t="n">
        <f aca="false">L203+J204</f>
        <v>3.45</v>
      </c>
      <c r="M204" s="8" t="n">
        <f aca="false">M203+K204</f>
        <v>4.48</v>
      </c>
      <c r="N204" s="7" t="n">
        <v>1</v>
      </c>
      <c r="O204" s="9" t="s">
        <v>16</v>
      </c>
    </row>
    <row r="205" customFormat="false" ht="14.5" hidden="false" customHeight="false" outlineLevel="0" collapsed="false">
      <c r="A205" s="10" t="n">
        <v>78</v>
      </c>
      <c r="B205" s="11" t="n">
        <v>43109</v>
      </c>
      <c r="C205" s="6" t="s">
        <v>15</v>
      </c>
      <c r="D205" s="9" t="n">
        <v>1</v>
      </c>
      <c r="E205" s="9" t="n">
        <v>191</v>
      </c>
      <c r="F205" s="9" t="n">
        <v>915</v>
      </c>
      <c r="G205" s="9" t="n">
        <v>326</v>
      </c>
      <c r="H205" s="9" t="n">
        <f aca="false">G205*0.1</f>
        <v>32.6</v>
      </c>
      <c r="I205" s="12" t="n">
        <v>3</v>
      </c>
      <c r="J205" s="12" t="n">
        <v>3.01</v>
      </c>
      <c r="K205" s="9" t="n">
        <v>5.09</v>
      </c>
      <c r="L205" s="12" t="n">
        <f aca="false">J205</f>
        <v>3.01</v>
      </c>
      <c r="M205" s="12" t="n">
        <f aca="false">K205</f>
        <v>5.09</v>
      </c>
      <c r="N205" s="9" t="n">
        <v>0</v>
      </c>
      <c r="O205" s="9" t="s">
        <v>16</v>
      </c>
    </row>
    <row r="206" customFormat="false" ht="14.5" hidden="false" customHeight="false" outlineLevel="0" collapsed="false">
      <c r="A206" s="10"/>
      <c r="B206" s="11" t="n">
        <v>43110</v>
      </c>
      <c r="C206" s="6" t="s">
        <v>15</v>
      </c>
      <c r="D206" s="9" t="n">
        <v>2</v>
      </c>
      <c r="E206" s="9" t="n">
        <v>130</v>
      </c>
      <c r="F206" s="9" t="n">
        <v>518</v>
      </c>
      <c r="G206" s="9" t="n">
        <v>220</v>
      </c>
      <c r="H206" s="9" t="n">
        <f aca="false">G206*0.1</f>
        <v>22</v>
      </c>
      <c r="I206" s="12" t="n">
        <v>1.9</v>
      </c>
      <c r="J206" s="12" t="n">
        <v>1.6</v>
      </c>
      <c r="K206" s="9" t="n">
        <v>8.61</v>
      </c>
      <c r="L206" s="12" t="n">
        <f aca="false">J205+J206</f>
        <v>4.61</v>
      </c>
      <c r="M206" s="12" t="n">
        <f aca="false">K205+K206</f>
        <v>13.7</v>
      </c>
      <c r="N206" s="9" t="n">
        <v>1</v>
      </c>
      <c r="O206" s="9" t="s">
        <v>16</v>
      </c>
    </row>
    <row r="207" customFormat="false" ht="14.5" hidden="false" customHeight="false" outlineLevel="0" collapsed="false">
      <c r="A207" s="5" t="n">
        <v>79</v>
      </c>
      <c r="B207" s="6" t="n">
        <v>43125</v>
      </c>
      <c r="C207" s="6" t="s">
        <v>17</v>
      </c>
      <c r="D207" s="7" t="n">
        <v>1</v>
      </c>
      <c r="E207" s="7" t="n">
        <v>121</v>
      </c>
      <c r="F207" s="7" t="n">
        <v>275</v>
      </c>
      <c r="G207" s="7" t="n">
        <v>222</v>
      </c>
      <c r="H207" s="9" t="n">
        <f aca="false">G207*0.1</f>
        <v>22.2</v>
      </c>
      <c r="I207" s="8" t="n">
        <v>1.2</v>
      </c>
      <c r="J207" s="8" t="n">
        <v>4.12</v>
      </c>
      <c r="K207" s="8" t="n">
        <v>3.34</v>
      </c>
      <c r="L207" s="8" t="n">
        <f aca="false">J207</f>
        <v>4.12</v>
      </c>
      <c r="M207" s="8" t="n">
        <f aca="false">K207</f>
        <v>3.34</v>
      </c>
      <c r="N207" s="7" t="n">
        <v>0</v>
      </c>
      <c r="O207" s="9" t="s">
        <v>16</v>
      </c>
    </row>
    <row r="208" customFormat="false" ht="14.5" hidden="false" customHeight="false" outlineLevel="0" collapsed="false">
      <c r="A208" s="5"/>
      <c r="B208" s="6" t="n">
        <v>43126</v>
      </c>
      <c r="C208" s="6" t="s">
        <v>17</v>
      </c>
      <c r="D208" s="7" t="n">
        <v>2</v>
      </c>
      <c r="E208" s="7" t="n">
        <v>79</v>
      </c>
      <c r="F208" s="7" t="n">
        <v>275</v>
      </c>
      <c r="G208" s="7" t="n">
        <v>152</v>
      </c>
      <c r="H208" s="9" t="n">
        <f aca="false">G208*0.1</f>
        <v>15.2</v>
      </c>
      <c r="I208" s="8" t="n">
        <v>1.1</v>
      </c>
      <c r="J208" s="8" t="n">
        <v>3.02</v>
      </c>
      <c r="K208" s="8" t="n">
        <v>3.7</v>
      </c>
      <c r="L208" s="8" t="n">
        <f aca="false">L207+J208</f>
        <v>7.14</v>
      </c>
      <c r="M208" s="8" t="n">
        <f aca="false">M207+K208</f>
        <v>7.04</v>
      </c>
      <c r="N208" s="7" t="n">
        <v>1</v>
      </c>
      <c r="O208" s="9" t="s">
        <v>16</v>
      </c>
    </row>
    <row r="209" customFormat="false" ht="14.5" hidden="false" customHeight="false" outlineLevel="0" collapsed="false">
      <c r="A209" s="5" t="n">
        <v>80</v>
      </c>
      <c r="B209" s="6" t="n">
        <v>43235</v>
      </c>
      <c r="C209" s="11" t="s">
        <v>15</v>
      </c>
      <c r="D209" s="7" t="n">
        <v>1</v>
      </c>
      <c r="E209" s="7" t="n">
        <v>217</v>
      </c>
      <c r="F209" s="7" t="n">
        <v>946</v>
      </c>
      <c r="G209" s="7" t="n">
        <v>259</v>
      </c>
      <c r="H209" s="9" t="n">
        <f aca="false">G209*0.1</f>
        <v>25.9</v>
      </c>
      <c r="I209" s="7" t="n">
        <v>2.8</v>
      </c>
      <c r="J209" s="8" t="n">
        <v>4.31</v>
      </c>
      <c r="K209" s="7" t="n">
        <v>0.45</v>
      </c>
      <c r="L209" s="8" t="n">
        <v>4.31</v>
      </c>
      <c r="M209" s="7" t="n">
        <v>0.45</v>
      </c>
      <c r="N209" s="7" t="n">
        <v>0</v>
      </c>
      <c r="O209" s="9" t="s">
        <v>16</v>
      </c>
    </row>
    <row r="210" customFormat="false" ht="14.5" hidden="false" customHeight="false" outlineLevel="0" collapsed="false">
      <c r="A210" s="5"/>
      <c r="B210" s="6" t="n">
        <v>43236</v>
      </c>
      <c r="C210" s="11" t="s">
        <v>15</v>
      </c>
      <c r="D210" s="7" t="n">
        <v>2</v>
      </c>
      <c r="E210" s="7" t="n">
        <v>188</v>
      </c>
      <c r="F210" s="7" t="n">
        <v>832</v>
      </c>
      <c r="G210" s="7" t="n">
        <v>250</v>
      </c>
      <c r="H210" s="9" t="n">
        <f aca="false">G210*0.1</f>
        <v>25</v>
      </c>
      <c r="I210" s="8" t="n">
        <v>2.5</v>
      </c>
      <c r="J210" s="8" t="n">
        <v>2.27</v>
      </c>
      <c r="K210" s="7" t="n">
        <v>0.34</v>
      </c>
      <c r="L210" s="8" t="n">
        <f aca="false">L209+J210</f>
        <v>6.58</v>
      </c>
      <c r="M210" s="8" t="n">
        <f aca="false">M209+K210</f>
        <v>0.79</v>
      </c>
      <c r="N210" s="7" t="n">
        <v>0</v>
      </c>
      <c r="O210" s="9" t="s">
        <v>16</v>
      </c>
    </row>
    <row r="211" customFormat="false" ht="14.5" hidden="false" customHeight="false" outlineLevel="0" collapsed="false">
      <c r="A211" s="5"/>
      <c r="B211" s="6" t="n">
        <v>43237</v>
      </c>
      <c r="C211" s="11" t="s">
        <v>15</v>
      </c>
      <c r="D211" s="7" t="n">
        <v>3</v>
      </c>
      <c r="E211" s="7" t="n">
        <v>196</v>
      </c>
      <c r="F211" s="7" t="n">
        <v>764</v>
      </c>
      <c r="G211" s="7" t="n">
        <v>270</v>
      </c>
      <c r="H211" s="9" t="n">
        <f aca="false">G211*0.1</f>
        <v>27</v>
      </c>
      <c r="I211" s="8" t="n">
        <v>2.5</v>
      </c>
      <c r="J211" s="8" t="n">
        <v>4.06</v>
      </c>
      <c r="K211" s="7" t="n">
        <v>0.33</v>
      </c>
      <c r="L211" s="8" t="n">
        <f aca="false">L210+J211</f>
        <v>10.64</v>
      </c>
      <c r="M211" s="8" t="n">
        <f aca="false">M210+K211</f>
        <v>1.12</v>
      </c>
      <c r="N211" s="7" t="n">
        <v>0</v>
      </c>
      <c r="O211" s="9" t="s">
        <v>16</v>
      </c>
    </row>
    <row r="212" customFormat="false" ht="14.5" hidden="false" customHeight="false" outlineLevel="0" collapsed="false">
      <c r="A212" s="10" t="n">
        <v>81</v>
      </c>
      <c r="B212" s="11" t="n">
        <v>43256</v>
      </c>
      <c r="C212" s="11" t="s">
        <v>15</v>
      </c>
      <c r="D212" s="9" t="n">
        <v>1</v>
      </c>
      <c r="E212" s="9" t="n">
        <v>120</v>
      </c>
      <c r="F212" s="9" t="n">
        <v>499</v>
      </c>
      <c r="G212" s="9" t="n">
        <v>160</v>
      </c>
      <c r="H212" s="9" t="n">
        <f aca="false">G212*0.1</f>
        <v>16</v>
      </c>
      <c r="I212" s="9" t="n">
        <v>1.8</v>
      </c>
      <c r="J212" s="12" t="n">
        <v>8.28</v>
      </c>
      <c r="K212" s="9" t="n">
        <v>3.17</v>
      </c>
      <c r="L212" s="12" t="n">
        <v>8.28</v>
      </c>
      <c r="M212" s="9" t="n">
        <v>3.17</v>
      </c>
      <c r="N212" s="9" t="n">
        <v>0</v>
      </c>
      <c r="O212" s="9" t="s">
        <v>16</v>
      </c>
    </row>
    <row r="213" customFormat="false" ht="14.5" hidden="false" customHeight="false" outlineLevel="0" collapsed="false">
      <c r="A213" s="10"/>
      <c r="B213" s="11" t="n">
        <v>43257</v>
      </c>
      <c r="C213" s="11" t="s">
        <v>15</v>
      </c>
      <c r="D213" s="9" t="n">
        <v>2</v>
      </c>
      <c r="E213" s="9" t="n">
        <v>156</v>
      </c>
      <c r="F213" s="9" t="n">
        <v>694</v>
      </c>
      <c r="G213" s="9" t="n">
        <v>250</v>
      </c>
      <c r="H213" s="9" t="n">
        <f aca="false">G213*0.1</f>
        <v>25</v>
      </c>
      <c r="I213" s="12" t="n">
        <v>2.5</v>
      </c>
      <c r="J213" s="12" t="n">
        <v>12.05</v>
      </c>
      <c r="K213" s="9" t="n">
        <v>5.99</v>
      </c>
      <c r="L213" s="12" t="n">
        <f aca="false">L212+J213</f>
        <v>20.33</v>
      </c>
      <c r="M213" s="12" t="n">
        <f aca="false">M212+K213</f>
        <v>9.16</v>
      </c>
      <c r="N213" s="9" t="n">
        <v>0</v>
      </c>
      <c r="O213" s="9" t="s">
        <v>16</v>
      </c>
    </row>
    <row r="218" customFormat="false" ht="14.5" hidden="false" customHeight="false" outlineLevel="0" collapsed="false">
      <c r="A218" s="11" t="s">
        <v>25</v>
      </c>
      <c r="B218" s="0" t="n">
        <f aca="false">COUNTIF(D2:D213,1)</f>
        <v>81</v>
      </c>
    </row>
    <row r="219" customFormat="false" ht="14.5" hidden="false" customHeight="false" outlineLevel="0" collapsed="false">
      <c r="A219" s="0" t="s">
        <v>15</v>
      </c>
      <c r="B219" s="0" t="n">
        <f aca="false">COUNTIF(C2:C213,"AUTO")</f>
        <v>191</v>
      </c>
    </row>
    <row r="220" customFormat="false" ht="14.5" hidden="false" customHeight="false" outlineLevel="0" collapsed="false">
      <c r="A220" s="0" t="s">
        <v>17</v>
      </c>
      <c r="B220" s="0" t="n">
        <f aca="false">COUNTIF(C3:C214,"ALO")</f>
        <v>21</v>
      </c>
    </row>
    <row r="221" customFormat="false" ht="14.5" hidden="false" customHeight="false" outlineLevel="0" collapsed="false">
      <c r="A221" s="0" t="s">
        <v>20</v>
      </c>
      <c r="B221" s="0" t="n">
        <v>212</v>
      </c>
    </row>
    <row r="222" customFormat="false" ht="14.5" hidden="false" customHeight="false" outlineLevel="0" collapsed="false">
      <c r="A222" s="0" t="s">
        <v>26</v>
      </c>
      <c r="B222" s="0" t="n">
        <f aca="false">212/81</f>
        <v>2.61728395061728</v>
      </c>
      <c r="E222" s="0" t="n">
        <v>182.335051546392</v>
      </c>
      <c r="F222" s="0" t="n">
        <v>619.994845360825</v>
      </c>
      <c r="G222" s="0" t="n">
        <v>250.474226804124</v>
      </c>
      <c r="I222" s="0" t="n">
        <v>2.32417639878019</v>
      </c>
      <c r="J222" s="0" t="n">
        <v>2.57260824742268</v>
      </c>
    </row>
    <row r="232" customFormat="false" ht="14.5" hidden="false" customHeight="false" outlineLevel="0" collapsed="false">
      <c r="A232" s="5"/>
      <c r="B232" s="6"/>
      <c r="C232" s="11"/>
      <c r="D232" s="7"/>
      <c r="E232" s="7"/>
      <c r="F232" s="7"/>
      <c r="G232" s="7"/>
      <c r="H232" s="7"/>
      <c r="I232" s="8"/>
      <c r="J232" s="8"/>
      <c r="K232" s="7"/>
      <c r="L232" s="8"/>
      <c r="M232" s="7"/>
      <c r="N232" s="7"/>
      <c r="O232" s="9"/>
    </row>
    <row r="238" customFormat="false" ht="14.5" hidden="false" customHeight="false" outlineLevel="0" collapsed="false">
      <c r="A238" s="5"/>
      <c r="B238" s="6"/>
      <c r="C238" s="11"/>
      <c r="D238" s="7"/>
      <c r="E238" s="7"/>
      <c r="F238" s="7"/>
      <c r="G238" s="7"/>
      <c r="H238" s="7"/>
      <c r="I238" s="8"/>
      <c r="J238" s="8"/>
      <c r="K238" s="7"/>
      <c r="L238" s="8"/>
      <c r="M238" s="7"/>
      <c r="N238" s="7"/>
      <c r="O238" s="9"/>
    </row>
    <row r="239" customFormat="false" ht="14.5" hidden="false" customHeight="false" outlineLevel="0" collapsed="false">
      <c r="A239" s="10"/>
      <c r="B239" s="11"/>
      <c r="C239" s="11"/>
      <c r="D239" s="9"/>
      <c r="E239" s="9"/>
      <c r="F239" s="9"/>
      <c r="G239" s="9"/>
      <c r="H239" s="9"/>
      <c r="I239" s="12"/>
      <c r="J239" s="12"/>
      <c r="K239" s="9"/>
      <c r="L239" s="12"/>
      <c r="M239" s="9"/>
      <c r="N239" s="9"/>
      <c r="O239" s="9"/>
    </row>
    <row r="240" customFormat="false" ht="14.5" hidden="false" customHeight="false" outlineLevel="0" collapsed="false">
      <c r="A240" s="5"/>
      <c r="B240" s="6"/>
      <c r="C240" s="11"/>
      <c r="D240" s="7"/>
      <c r="E240" s="7"/>
      <c r="F240" s="7"/>
      <c r="G240" s="7"/>
      <c r="H240" s="7"/>
      <c r="I240" s="8"/>
      <c r="J240" s="8"/>
      <c r="K240" s="7"/>
      <c r="L240" s="8"/>
      <c r="M240" s="7"/>
      <c r="N240" s="7"/>
      <c r="O240" s="9"/>
    </row>
    <row r="241" customFormat="false" ht="14.5" hidden="false" customHeight="false" outlineLevel="0" collapsed="false">
      <c r="A241" s="5"/>
      <c r="B241" s="6"/>
      <c r="C241" s="11"/>
      <c r="D241" s="7"/>
      <c r="E241" s="7"/>
      <c r="F241" s="7"/>
      <c r="G241" s="7"/>
      <c r="H241" s="7"/>
      <c r="I241" s="8"/>
      <c r="J241" s="8"/>
      <c r="K241" s="7"/>
      <c r="L241" s="8"/>
      <c r="M241" s="8"/>
      <c r="N241" s="7"/>
      <c r="O241" s="9"/>
    </row>
    <row r="242" customFormat="false" ht="14.5" hidden="false" customHeight="false" outlineLevel="0" collapsed="false">
      <c r="A242" s="10"/>
      <c r="B242" s="11"/>
      <c r="C242" s="11"/>
      <c r="D242" s="9"/>
      <c r="E242" s="9"/>
      <c r="F242" s="9"/>
      <c r="G242" s="9"/>
      <c r="H242" s="9"/>
      <c r="I242" s="12"/>
      <c r="J242" s="12"/>
      <c r="K242" s="9"/>
      <c r="L242" s="12"/>
      <c r="M242" s="9"/>
      <c r="N242" s="9"/>
      <c r="O242" s="9"/>
    </row>
    <row r="243" customFormat="false" ht="14.5" hidden="false" customHeight="false" outlineLevel="0" collapsed="false">
      <c r="A243" s="5"/>
      <c r="B243" s="6"/>
      <c r="C243" s="11"/>
      <c r="D243" s="7"/>
      <c r="E243" s="7"/>
      <c r="F243" s="7"/>
      <c r="G243" s="7"/>
      <c r="H243" s="7"/>
      <c r="I243" s="7"/>
      <c r="J243" s="8"/>
      <c r="K243" s="7"/>
      <c r="L243" s="8"/>
      <c r="M243" s="7"/>
      <c r="N243" s="7"/>
      <c r="O243" s="9"/>
    </row>
    <row r="244" customFormat="false" ht="14.5" hidden="false" customHeight="false" outlineLevel="0" collapsed="false">
      <c r="A244" s="10"/>
      <c r="B244" s="11"/>
      <c r="C244" s="11"/>
      <c r="D244" s="9"/>
      <c r="E244" s="9"/>
      <c r="F244" s="9"/>
      <c r="G244" s="9"/>
      <c r="H244" s="9"/>
      <c r="I244" s="12"/>
      <c r="J244" s="12"/>
      <c r="K244" s="9"/>
      <c r="L244" s="12"/>
      <c r="M244" s="9"/>
      <c r="N244" s="9"/>
      <c r="O244" s="9"/>
    </row>
    <row r="245" customFormat="false" ht="14.5" hidden="false" customHeight="false" outlineLevel="0" collapsed="false">
      <c r="A245" s="10"/>
      <c r="B245" s="11"/>
      <c r="C245" s="11"/>
      <c r="D245" s="9"/>
      <c r="E245" s="9"/>
      <c r="F245" s="9"/>
      <c r="G245" s="9"/>
      <c r="H245" s="9"/>
      <c r="I245" s="12"/>
      <c r="J245" s="12"/>
      <c r="K245" s="9"/>
      <c r="L245" s="12"/>
      <c r="M245" s="12"/>
      <c r="N245" s="9"/>
      <c r="O245" s="9"/>
    </row>
    <row r="246" customFormat="false" ht="14.5" hidden="false" customHeight="false" outlineLevel="0" collapsed="false">
      <c r="A246" s="10"/>
      <c r="B246" s="11"/>
      <c r="C246" s="11"/>
      <c r="D246" s="9"/>
      <c r="E246" s="9"/>
      <c r="F246" s="9"/>
      <c r="G246" s="9"/>
      <c r="H246" s="9"/>
      <c r="I246" s="12"/>
      <c r="J246" s="12"/>
      <c r="K246" s="9"/>
      <c r="L246" s="12"/>
      <c r="M246" s="12"/>
      <c r="N246" s="9"/>
      <c r="O246" s="9"/>
    </row>
    <row r="247" customFormat="false" ht="14.5" hidden="false" customHeight="false" outlineLevel="0" collapsed="false">
      <c r="A247" s="5"/>
      <c r="B247" s="6"/>
      <c r="C247" s="11"/>
      <c r="D247" s="7"/>
      <c r="E247" s="7"/>
      <c r="F247" s="7"/>
      <c r="G247" s="7"/>
      <c r="H247" s="7"/>
      <c r="I247" s="8"/>
      <c r="J247" s="8"/>
      <c r="K247" s="7"/>
      <c r="L247" s="8"/>
      <c r="M247" s="7"/>
      <c r="N247" s="7"/>
      <c r="O247" s="9"/>
    </row>
    <row r="248" customFormat="false" ht="14.5" hidden="false" customHeight="false" outlineLevel="0" collapsed="false">
      <c r="A248" s="5"/>
      <c r="B248" s="6"/>
      <c r="C248" s="11"/>
      <c r="D248" s="19"/>
      <c r="E248" s="19"/>
      <c r="F248" s="19"/>
      <c r="G248" s="19"/>
      <c r="H248" s="19"/>
      <c r="I248" s="20"/>
      <c r="J248" s="8"/>
      <c r="K248" s="7"/>
      <c r="L248" s="8"/>
      <c r="M248" s="8"/>
      <c r="N248" s="7"/>
      <c r="O248" s="9"/>
    </row>
    <row r="249" customFormat="false" ht="14.5" hidden="false" customHeight="false" outlineLevel="0" collapsed="false">
      <c r="A249" s="10"/>
      <c r="B249" s="11"/>
      <c r="C249" s="11"/>
      <c r="D249" s="9"/>
      <c r="E249" s="9"/>
      <c r="F249" s="9"/>
      <c r="G249" s="9"/>
      <c r="H249" s="9"/>
      <c r="I249" s="12"/>
      <c r="J249" s="12"/>
      <c r="K249" s="9"/>
      <c r="L249" s="12"/>
      <c r="M249" s="9"/>
      <c r="N249" s="9"/>
      <c r="O249" s="9"/>
    </row>
    <row r="250" customFormat="false" ht="14.5" hidden="false" customHeight="false" outlineLevel="0" collapsed="false">
      <c r="A250" s="10"/>
      <c r="B250" s="11"/>
      <c r="C250" s="11"/>
      <c r="D250" s="19"/>
      <c r="E250" s="19"/>
      <c r="F250" s="19"/>
      <c r="G250" s="19"/>
      <c r="H250" s="19"/>
      <c r="I250" s="20"/>
      <c r="J250" s="12"/>
      <c r="K250" s="9"/>
      <c r="L250" s="12"/>
      <c r="M250" s="12"/>
      <c r="N250" s="9"/>
      <c r="O250" s="9"/>
    </row>
    <row r="251" customFormat="false" ht="14.5" hidden="false" customHeight="false" outlineLevel="0" collapsed="false">
      <c r="A251" s="10"/>
      <c r="B251" s="11"/>
      <c r="C251" s="11"/>
      <c r="D251" s="9"/>
      <c r="E251" s="9"/>
      <c r="F251" s="9"/>
      <c r="G251" s="9"/>
      <c r="H251" s="9"/>
      <c r="I251" s="12"/>
      <c r="J251" s="12"/>
      <c r="K251" s="9"/>
      <c r="L251" s="12"/>
      <c r="M251" s="12"/>
      <c r="N251" s="9"/>
      <c r="O251" s="9"/>
    </row>
    <row r="252" customFormat="false" ht="14.5" hidden="false" customHeight="false" outlineLevel="0" collapsed="false">
      <c r="A252" s="5"/>
      <c r="B252" s="6"/>
      <c r="C252" s="11"/>
      <c r="D252" s="7"/>
      <c r="E252" s="7"/>
      <c r="F252" s="7"/>
      <c r="G252" s="7"/>
      <c r="H252" s="7"/>
      <c r="I252" s="8"/>
      <c r="J252" s="7"/>
      <c r="K252" s="7"/>
      <c r="L252" s="7"/>
      <c r="M252" s="7"/>
      <c r="N252" s="7"/>
      <c r="O252" s="9"/>
    </row>
    <row r="253" customFormat="false" ht="14.5" hidden="false" customHeight="false" outlineLevel="0" collapsed="false">
      <c r="A253" s="5"/>
      <c r="B253" s="6"/>
      <c r="C253" s="11"/>
      <c r="D253" s="7"/>
      <c r="E253" s="7"/>
      <c r="F253" s="7"/>
      <c r="G253" s="7"/>
      <c r="H253" s="7"/>
      <c r="I253" s="8"/>
      <c r="J253" s="7"/>
      <c r="K253" s="7"/>
      <c r="L253" s="7"/>
      <c r="M253" s="7"/>
      <c r="N253" s="7"/>
      <c r="O253" s="9"/>
    </row>
    <row r="254" customFormat="false" ht="14.5" hidden="false" customHeight="false" outlineLevel="0" collapsed="false">
      <c r="A254" s="10"/>
      <c r="B254" s="11"/>
      <c r="C254" s="11"/>
      <c r="D254" s="9"/>
      <c r="E254" s="9"/>
      <c r="F254" s="9"/>
      <c r="G254" s="9"/>
      <c r="H254" s="9"/>
      <c r="I254" s="12"/>
      <c r="J254" s="12"/>
      <c r="K254" s="9"/>
      <c r="L254" s="12"/>
      <c r="M254" s="9"/>
      <c r="N254" s="9"/>
      <c r="O254" s="9"/>
    </row>
    <row r="255" customFormat="false" ht="14.5" hidden="false" customHeight="false" outlineLevel="0" collapsed="false">
      <c r="A255" s="10"/>
      <c r="B255" s="11"/>
      <c r="C255" s="11"/>
      <c r="D255" s="9"/>
      <c r="E255" s="9"/>
      <c r="F255" s="9"/>
      <c r="G255" s="9"/>
      <c r="H255" s="9"/>
      <c r="I255" s="12"/>
      <c r="J255" s="12"/>
      <c r="K255" s="9"/>
      <c r="L255" s="12"/>
      <c r="M255" s="12"/>
      <c r="N255" s="9"/>
      <c r="O255" s="9"/>
    </row>
    <row r="256" customFormat="false" ht="14.5" hidden="false" customHeight="false" outlineLevel="0" collapsed="false">
      <c r="A256" s="5"/>
      <c r="B256" s="6"/>
      <c r="C256" s="11"/>
      <c r="D256" s="7"/>
      <c r="E256" s="7"/>
      <c r="F256" s="7"/>
      <c r="G256" s="7"/>
      <c r="H256" s="7"/>
      <c r="I256" s="8"/>
      <c r="J256" s="7"/>
      <c r="K256" s="7"/>
      <c r="L256" s="7"/>
      <c r="M256" s="7"/>
      <c r="N256" s="7"/>
      <c r="O256" s="9"/>
    </row>
    <row r="257" customFormat="false" ht="14.5" hidden="false" customHeight="false" outlineLevel="0" collapsed="false">
      <c r="A257" s="5"/>
      <c r="B257" s="6"/>
      <c r="C257" s="1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9"/>
    </row>
    <row r="258" customFormat="false" ht="14.5" hidden="false" customHeight="false" outlineLevel="0" collapsed="false">
      <c r="A258" s="10"/>
      <c r="B258" s="11"/>
      <c r="C258" s="11"/>
      <c r="D258" s="9"/>
      <c r="E258" s="9"/>
      <c r="F258" s="9"/>
      <c r="G258" s="9"/>
      <c r="H258" s="9"/>
      <c r="I258" s="12"/>
      <c r="J258" s="9"/>
      <c r="K258" s="9"/>
      <c r="L258" s="9"/>
      <c r="M258" s="9"/>
      <c r="N258" s="9"/>
      <c r="O258" s="9"/>
    </row>
    <row r="259" customFormat="false" ht="14.5" hidden="false" customHeight="false" outlineLevel="0" collapsed="false">
      <c r="A259" s="5"/>
      <c r="B259" s="6"/>
      <c r="C259" s="6"/>
      <c r="D259" s="7"/>
      <c r="E259" s="7"/>
      <c r="F259" s="7"/>
      <c r="G259" s="7"/>
      <c r="H259" s="7"/>
      <c r="I259" s="8"/>
      <c r="J259" s="7"/>
      <c r="K259" s="7"/>
      <c r="L259" s="7"/>
      <c r="M259" s="7"/>
      <c r="N259" s="7"/>
      <c r="O259" s="9"/>
    </row>
    <row r="260" customFormat="false" ht="14.5" hidden="false" customHeight="false" outlineLevel="0" collapsed="false">
      <c r="A260" s="10"/>
      <c r="B260" s="11"/>
      <c r="C260" s="6"/>
      <c r="D260" s="9"/>
      <c r="E260" s="9"/>
      <c r="F260" s="9"/>
      <c r="G260" s="9"/>
      <c r="H260" s="9"/>
      <c r="I260" s="12"/>
      <c r="J260" s="12"/>
      <c r="K260" s="9"/>
      <c r="L260" s="12"/>
      <c r="M260" s="12"/>
      <c r="N260" s="9"/>
      <c r="O260" s="9"/>
    </row>
    <row r="261" customFormat="false" ht="14.5" hidden="false" customHeight="false" outlineLevel="0" collapsed="false">
      <c r="A261" s="10"/>
      <c r="B261" s="11"/>
      <c r="C261" s="6"/>
      <c r="D261" s="9"/>
      <c r="E261" s="9"/>
      <c r="F261" s="9"/>
      <c r="G261" s="9"/>
      <c r="H261" s="9"/>
      <c r="I261" s="12"/>
      <c r="J261" s="12"/>
      <c r="K261" s="9"/>
      <c r="L261" s="12"/>
      <c r="M261" s="12"/>
      <c r="N261" s="9"/>
      <c r="O261" s="9"/>
    </row>
    <row r="262" customFormat="false" ht="14.5" hidden="false" customHeight="false" outlineLevel="0" collapsed="false">
      <c r="A262" s="10"/>
      <c r="B262" s="11"/>
      <c r="C262" s="6"/>
      <c r="D262" s="9"/>
      <c r="E262" s="9"/>
      <c r="F262" s="9"/>
      <c r="G262" s="9"/>
      <c r="H262" s="9"/>
      <c r="I262" s="12"/>
      <c r="J262" s="12"/>
      <c r="K262" s="9"/>
      <c r="L262" s="12"/>
      <c r="M262" s="12"/>
      <c r="N262" s="9"/>
      <c r="O262" s="9"/>
    </row>
    <row r="263" customFormat="false" ht="14.5" hidden="false" customHeight="false" outlineLevel="0" collapsed="false">
      <c r="A263" s="5"/>
      <c r="B263" s="6"/>
      <c r="C263" s="6"/>
      <c r="D263" s="7"/>
      <c r="E263" s="7"/>
      <c r="F263" s="7"/>
      <c r="G263" s="7"/>
      <c r="H263" s="7"/>
      <c r="I263" s="8"/>
      <c r="J263" s="8"/>
      <c r="K263" s="7"/>
      <c r="L263" s="8"/>
      <c r="M263" s="8"/>
      <c r="N263" s="7"/>
      <c r="O263" s="9"/>
    </row>
    <row r="264" customFormat="false" ht="14.5" hidden="false" customHeight="false" outlineLevel="0" collapsed="false">
      <c r="A264" s="5"/>
      <c r="B264" s="6"/>
      <c r="C264" s="6"/>
      <c r="D264" s="7"/>
      <c r="E264" s="7"/>
      <c r="F264" s="7"/>
      <c r="G264" s="7"/>
      <c r="H264" s="7"/>
      <c r="I264" s="8"/>
      <c r="J264" s="8"/>
      <c r="K264" s="7"/>
      <c r="L264" s="8"/>
      <c r="M264" s="8"/>
      <c r="N264" s="7"/>
      <c r="O264" s="9"/>
    </row>
    <row r="265" customFormat="false" ht="14.5" hidden="false" customHeight="false" outlineLevel="0" collapsed="false">
      <c r="A265" s="10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customFormat="false" ht="14.5" hidden="false" customHeight="false" outlineLevel="0" collapsed="false">
      <c r="A266" s="5"/>
      <c r="B266" s="6"/>
      <c r="C266" s="6"/>
      <c r="D266" s="7"/>
      <c r="E266" s="7"/>
      <c r="F266" s="7"/>
      <c r="G266" s="7"/>
      <c r="H266" s="7"/>
      <c r="I266" s="8"/>
      <c r="J266" s="8"/>
      <c r="K266" s="7"/>
      <c r="L266" s="8"/>
      <c r="M266" s="8"/>
      <c r="N266" s="7"/>
      <c r="O266" s="9"/>
    </row>
    <row r="267" customFormat="false" ht="14.5" hidden="false" customHeight="false" outlineLevel="0" collapsed="false">
      <c r="A267" s="5"/>
      <c r="B267" s="6"/>
      <c r="C267" s="6"/>
      <c r="D267" s="7"/>
      <c r="E267" s="7"/>
      <c r="F267" s="7"/>
      <c r="G267" s="7"/>
      <c r="H267" s="7"/>
      <c r="I267" s="8"/>
      <c r="J267" s="8"/>
      <c r="K267" s="7"/>
      <c r="L267" s="8"/>
      <c r="M267" s="8"/>
      <c r="N267" s="7"/>
      <c r="O267" s="9"/>
    </row>
    <row r="268" customFormat="false" ht="14.5" hidden="false" customHeight="false" outlineLevel="0" collapsed="false">
      <c r="A268" s="10"/>
      <c r="B268" s="11"/>
      <c r="C268" s="11"/>
      <c r="D268" s="9"/>
      <c r="E268" s="9"/>
      <c r="F268" s="9"/>
      <c r="G268" s="9"/>
      <c r="H268" s="9"/>
      <c r="I268" s="12"/>
      <c r="J268" s="9"/>
      <c r="K268" s="9"/>
      <c r="L268" s="9"/>
      <c r="M268" s="9"/>
      <c r="N268" s="9"/>
      <c r="O268" s="9"/>
    </row>
    <row r="269" customFormat="false" ht="14.5" hidden="false" customHeight="false" outlineLevel="0" collapsed="false">
      <c r="A269" s="5"/>
      <c r="B269" s="6"/>
      <c r="C269" s="6"/>
      <c r="D269" s="7"/>
      <c r="E269" s="7"/>
      <c r="F269" s="7"/>
      <c r="G269" s="7"/>
      <c r="H269" s="7"/>
      <c r="I269" s="7"/>
      <c r="J269" s="8"/>
      <c r="K269" s="7"/>
      <c r="L269" s="8"/>
      <c r="M269" s="7"/>
      <c r="N269" s="7"/>
      <c r="O269" s="9"/>
    </row>
    <row r="270" customFormat="false" ht="14.5" hidden="false" customHeight="false" outlineLevel="0" collapsed="false">
      <c r="A270" s="10"/>
      <c r="B270" s="11"/>
      <c r="C270" s="11"/>
      <c r="D270" s="9"/>
      <c r="E270" s="9"/>
      <c r="F270" s="9"/>
      <c r="G270" s="9"/>
      <c r="H270" s="9"/>
      <c r="I270" s="12"/>
      <c r="J270" s="9"/>
      <c r="K270" s="9"/>
      <c r="L270" s="9"/>
      <c r="M270" s="9"/>
      <c r="N270" s="9"/>
      <c r="O270" s="9"/>
    </row>
    <row r="271" customFormat="false" ht="14.5" hidden="false" customHeight="false" outlineLevel="0" collapsed="false">
      <c r="A271" s="10"/>
      <c r="B271" s="11"/>
      <c r="C271" s="11"/>
      <c r="D271" s="9"/>
      <c r="E271" s="9"/>
      <c r="F271" s="9"/>
      <c r="G271" s="9"/>
      <c r="H271" s="9"/>
      <c r="I271" s="12"/>
      <c r="J271" s="9"/>
      <c r="K271" s="9"/>
      <c r="L271" s="9"/>
      <c r="M271" s="9"/>
      <c r="N271" s="9"/>
      <c r="O271" s="9"/>
    </row>
    <row r="272" customFormat="false" ht="14.5" hidden="false" customHeight="false" outlineLevel="0" collapsed="false">
      <c r="A272" s="10"/>
      <c r="B272" s="11"/>
      <c r="C272" s="11"/>
      <c r="D272" s="9"/>
      <c r="E272" s="9"/>
      <c r="F272" s="9"/>
      <c r="G272" s="9"/>
      <c r="H272" s="9"/>
      <c r="I272" s="12"/>
      <c r="J272" s="9"/>
      <c r="K272" s="9"/>
      <c r="L272" s="9"/>
      <c r="M272" s="9"/>
      <c r="N272" s="9"/>
      <c r="O272" s="9"/>
    </row>
    <row r="273" customFormat="false" ht="14.5" hidden="false" customHeight="false" outlineLevel="0" collapsed="false">
      <c r="A273" s="5"/>
      <c r="B273" s="6"/>
      <c r="C273" s="6"/>
      <c r="D273" s="7"/>
      <c r="E273" s="7"/>
      <c r="F273" s="7"/>
      <c r="G273" s="7"/>
      <c r="H273" s="7"/>
      <c r="I273" s="8"/>
      <c r="J273" s="7"/>
      <c r="K273" s="7"/>
      <c r="L273" s="7"/>
      <c r="M273" s="7"/>
      <c r="N273" s="7"/>
      <c r="O273" s="9"/>
    </row>
    <row r="274" customFormat="false" ht="14.5" hidden="false" customHeight="false" outlineLevel="0" collapsed="false">
      <c r="A274" s="5"/>
      <c r="B274" s="6"/>
      <c r="C274" s="6"/>
      <c r="D274" s="7"/>
      <c r="E274" s="7"/>
      <c r="F274" s="7"/>
      <c r="G274" s="7"/>
      <c r="H274" s="7"/>
      <c r="I274" s="8"/>
      <c r="J274" s="7"/>
      <c r="K274" s="7"/>
      <c r="L274" s="7"/>
      <c r="M274" s="7"/>
      <c r="N274" s="7"/>
      <c r="O274" s="9"/>
    </row>
    <row r="275" customFormat="false" ht="14.5" hidden="false" customHeight="false" outlineLevel="0" collapsed="false">
      <c r="A275" s="10"/>
      <c r="B275" s="11"/>
      <c r="C275" s="6"/>
      <c r="D275" s="9"/>
      <c r="E275" s="9"/>
      <c r="F275" s="9"/>
      <c r="G275" s="9"/>
      <c r="H275" s="9"/>
      <c r="I275" s="12"/>
      <c r="J275" s="9"/>
      <c r="K275" s="9"/>
      <c r="L275" s="9"/>
      <c r="M275" s="9"/>
      <c r="N275" s="9"/>
      <c r="O275" s="9"/>
    </row>
    <row r="276" customFormat="false" ht="14.5" hidden="false" customHeight="false" outlineLevel="0" collapsed="false">
      <c r="A276" s="5"/>
      <c r="B276" s="6"/>
      <c r="C276" s="6"/>
      <c r="D276" s="7"/>
      <c r="E276" s="7"/>
      <c r="F276" s="7"/>
      <c r="G276" s="7"/>
      <c r="H276" s="7"/>
      <c r="I276" s="8"/>
      <c r="J276" s="7"/>
      <c r="K276" s="7"/>
      <c r="L276" s="7"/>
      <c r="M276" s="7"/>
      <c r="N276" s="7"/>
      <c r="O276" s="9"/>
    </row>
    <row r="277" customFormat="false" ht="14.5" hidden="false" customHeight="false" outlineLevel="0" collapsed="false">
      <c r="A277" s="10"/>
      <c r="B277" s="11"/>
      <c r="C277" s="6"/>
      <c r="D277" s="9"/>
      <c r="E277" s="9"/>
      <c r="F277" s="9"/>
      <c r="G277" s="9"/>
      <c r="H277" s="9"/>
      <c r="I277" s="12"/>
      <c r="J277" s="9"/>
      <c r="K277" s="9"/>
      <c r="L277" s="9"/>
      <c r="M277" s="9"/>
      <c r="N277" s="9"/>
      <c r="O277" s="9"/>
    </row>
    <row r="278" customFormat="false" ht="14.5" hidden="false" customHeight="false" outlineLevel="0" collapsed="false">
      <c r="A278" s="10"/>
      <c r="B278" s="11"/>
      <c r="C278" s="6"/>
      <c r="D278" s="9"/>
      <c r="E278" s="9"/>
      <c r="F278" s="9"/>
      <c r="G278" s="9"/>
      <c r="H278" s="9"/>
      <c r="I278" s="12"/>
      <c r="J278" s="9"/>
      <c r="K278" s="9"/>
      <c r="L278" s="9"/>
      <c r="M278" s="9"/>
      <c r="N278" s="9"/>
      <c r="O278" s="9"/>
    </row>
    <row r="279" customFormat="false" ht="14.5" hidden="false" customHeight="false" outlineLevel="0" collapsed="false">
      <c r="A279" s="5"/>
      <c r="B279" s="6"/>
      <c r="C279" s="6"/>
      <c r="D279" s="7"/>
      <c r="E279" s="7"/>
      <c r="F279" s="7"/>
      <c r="G279" s="7"/>
      <c r="H279" s="7"/>
      <c r="I279" s="8"/>
      <c r="J279" s="8"/>
      <c r="K279" s="7"/>
      <c r="L279" s="8"/>
      <c r="M279" s="7"/>
      <c r="N279" s="7"/>
      <c r="O279" s="9"/>
    </row>
    <row r="280" customFormat="false" ht="14.5" hidden="false" customHeight="false" outlineLevel="0" collapsed="false">
      <c r="A280" s="10"/>
      <c r="B280" s="11"/>
      <c r="C280" s="6"/>
      <c r="D280" s="9"/>
      <c r="E280" s="9"/>
      <c r="F280" s="9"/>
      <c r="G280" s="9"/>
      <c r="H280" s="9"/>
      <c r="I280" s="9"/>
      <c r="J280" s="12"/>
      <c r="K280" s="9"/>
      <c r="L280" s="12"/>
      <c r="M280" s="9"/>
      <c r="N280" s="9"/>
      <c r="O280" s="9"/>
    </row>
    <row r="281" customFormat="false" ht="14.5" hidden="false" customHeight="false" outlineLevel="0" collapsed="false">
      <c r="A281" s="5"/>
      <c r="B281" s="6"/>
      <c r="C281" s="6"/>
      <c r="D281" s="7"/>
      <c r="E281" s="7"/>
      <c r="F281" s="7"/>
      <c r="G281" s="7"/>
      <c r="H281" s="7"/>
      <c r="I281" s="8"/>
      <c r="J281" s="7"/>
      <c r="K281" s="7"/>
      <c r="L281" s="7"/>
      <c r="M281" s="7"/>
      <c r="N281" s="7"/>
      <c r="O281" s="9"/>
    </row>
    <row r="282" customFormat="false" ht="14.5" hidden="false" customHeight="false" outlineLevel="0" collapsed="false">
      <c r="A282" s="10"/>
      <c r="B282" s="11"/>
      <c r="C282" s="6"/>
      <c r="D282" s="9"/>
      <c r="E282" s="9"/>
      <c r="F282" s="9"/>
      <c r="G282" s="9"/>
      <c r="H282" s="9"/>
      <c r="I282" s="12"/>
      <c r="J282" s="12"/>
      <c r="K282" s="9"/>
      <c r="L282" s="12"/>
      <c r="M282" s="9"/>
      <c r="N282" s="9"/>
      <c r="O282" s="9"/>
    </row>
    <row r="283" customFormat="false" ht="14.5" hidden="false" customHeight="false" outlineLevel="0" collapsed="false">
      <c r="A283" s="5"/>
      <c r="B283" s="6"/>
      <c r="C283" s="6"/>
      <c r="D283" s="7"/>
      <c r="E283" s="7"/>
      <c r="F283" s="7"/>
      <c r="G283" s="7"/>
      <c r="H283" s="7"/>
      <c r="I283" s="8"/>
      <c r="J283" s="8"/>
      <c r="K283" s="7"/>
      <c r="L283" s="8"/>
      <c r="M283" s="7"/>
      <c r="N283" s="7"/>
      <c r="O283" s="9"/>
    </row>
    <row r="284" customFormat="false" ht="14.5" hidden="false" customHeight="false" outlineLevel="0" collapsed="false">
      <c r="A284" s="5"/>
      <c r="B284" s="6"/>
      <c r="C284" s="6"/>
      <c r="D284" s="7"/>
      <c r="E284" s="7"/>
      <c r="F284" s="7"/>
      <c r="G284" s="7"/>
      <c r="H284" s="7"/>
      <c r="I284" s="8"/>
      <c r="J284" s="8"/>
      <c r="K284" s="7"/>
      <c r="L284" s="8"/>
      <c r="M284" s="8"/>
      <c r="N284" s="7"/>
      <c r="O284" s="9"/>
    </row>
    <row r="285" customFormat="false" ht="14.5" hidden="false" customHeight="false" outlineLevel="0" collapsed="false">
      <c r="A285" s="10"/>
      <c r="B285" s="11"/>
      <c r="C285" s="6"/>
      <c r="D285" s="9"/>
      <c r="E285" s="9"/>
      <c r="F285" s="9"/>
      <c r="G285" s="9"/>
      <c r="H285" s="9"/>
      <c r="I285" s="12"/>
      <c r="J285" s="12"/>
      <c r="K285" s="9"/>
      <c r="L285" s="12"/>
      <c r="M285" s="9"/>
      <c r="N285" s="9"/>
      <c r="O285" s="9"/>
    </row>
    <row r="286" customFormat="false" ht="14.5" hidden="false" customHeight="false" outlineLevel="0" collapsed="false">
      <c r="A286" s="5"/>
      <c r="B286" s="6"/>
      <c r="C286" s="6"/>
      <c r="D286" s="7"/>
      <c r="E286" s="7"/>
      <c r="F286" s="7"/>
      <c r="G286" s="7"/>
      <c r="H286" s="7"/>
      <c r="I286" s="8"/>
      <c r="J286" s="21"/>
      <c r="K286" s="21"/>
      <c r="L286" s="7"/>
      <c r="M286" s="7"/>
      <c r="N286" s="7"/>
      <c r="O286" s="9"/>
    </row>
    <row r="287" customFormat="false" ht="14.5" hidden="false" customHeight="false" outlineLevel="0" collapsed="false">
      <c r="A287" s="5"/>
      <c r="B287" s="6"/>
      <c r="C287" s="6"/>
      <c r="D287" s="7"/>
      <c r="E287" s="7"/>
      <c r="F287" s="7"/>
      <c r="G287" s="7"/>
      <c r="H287" s="7"/>
      <c r="I287" s="8"/>
      <c r="J287" s="21"/>
      <c r="K287" s="21"/>
      <c r="L287" s="7"/>
      <c r="M287" s="7"/>
      <c r="N287" s="7"/>
      <c r="O28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G14" activeCellId="0" sqref="G14"/>
    </sheetView>
  </sheetViews>
  <sheetFormatPr defaultColWidth="10.54296875" defaultRowHeight="14.5" zeroHeight="false" outlineLevelRow="0" outlineLevelCol="0"/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4.5" hidden="false" customHeight="false" outlineLevel="0" collapsed="false">
      <c r="A2" s="10" t="n">
        <v>1</v>
      </c>
      <c r="B2" s="11" t="n">
        <v>41934</v>
      </c>
      <c r="C2" s="11" t="s">
        <v>15</v>
      </c>
      <c r="D2" s="9" t="n">
        <v>2</v>
      </c>
      <c r="E2" s="9" t="s">
        <v>22</v>
      </c>
      <c r="F2" s="9" t="s">
        <v>22</v>
      </c>
      <c r="G2" s="9" t="n">
        <v>256</v>
      </c>
      <c r="H2" s="9" t="n">
        <f aca="false">G2*0.1</f>
        <v>25.6</v>
      </c>
      <c r="I2" s="12" t="s">
        <v>22</v>
      </c>
      <c r="J2" s="12" t="n">
        <v>0.42</v>
      </c>
      <c r="K2" s="12" t="n">
        <v>4</v>
      </c>
      <c r="L2" s="9" t="n">
        <v>1</v>
      </c>
    </row>
    <row r="3" customFormat="false" ht="14.5" hidden="false" customHeight="false" outlineLevel="0" collapsed="false">
      <c r="A3" s="10"/>
      <c r="B3" s="11" t="n">
        <v>41935</v>
      </c>
      <c r="C3" s="11" t="s">
        <v>15</v>
      </c>
      <c r="D3" s="9" t="n">
        <v>3</v>
      </c>
      <c r="E3" s="9" t="s">
        <v>22</v>
      </c>
      <c r="F3" s="9" t="s">
        <v>22</v>
      </c>
      <c r="G3" s="9" t="n">
        <v>298</v>
      </c>
      <c r="H3" s="9" t="n">
        <f aca="false">G3*0.1</f>
        <v>29.8</v>
      </c>
      <c r="I3" s="12" t="s">
        <v>22</v>
      </c>
      <c r="J3" s="12" t="n">
        <v>0.63</v>
      </c>
      <c r="K3" s="12" t="n">
        <v>4.1</v>
      </c>
      <c r="L3" s="9" t="n">
        <v>1</v>
      </c>
    </row>
    <row r="4" customFormat="false" ht="14.5" hidden="false" customHeight="false" outlineLevel="0" collapsed="false">
      <c r="A4" s="10"/>
      <c r="B4" s="11" t="n">
        <v>41936</v>
      </c>
      <c r="C4" s="11" t="s">
        <v>15</v>
      </c>
      <c r="D4" s="9" t="n">
        <v>4</v>
      </c>
      <c r="E4" s="9" t="s">
        <v>22</v>
      </c>
      <c r="F4" s="9" t="s">
        <v>22</v>
      </c>
      <c r="G4" s="9" t="n">
        <v>306</v>
      </c>
      <c r="H4" s="9" t="n">
        <f aca="false">G4*0.1</f>
        <v>30.6</v>
      </c>
      <c r="I4" s="12" t="s">
        <v>22</v>
      </c>
      <c r="J4" s="12" t="n">
        <v>0.66</v>
      </c>
      <c r="K4" s="12" t="n">
        <v>4.61</v>
      </c>
      <c r="L4" s="9" t="n">
        <v>1</v>
      </c>
    </row>
    <row r="5" customFormat="false" ht="14.5" hidden="false" customHeight="false" outlineLevel="0" collapsed="false">
      <c r="A5" s="10"/>
      <c r="B5" s="11" t="n">
        <v>42037</v>
      </c>
      <c r="C5" s="11" t="s">
        <v>15</v>
      </c>
      <c r="D5" s="9" t="n">
        <v>3</v>
      </c>
      <c r="E5" s="9" t="n">
        <v>143</v>
      </c>
      <c r="F5" s="9" t="n">
        <v>835</v>
      </c>
      <c r="G5" s="9" t="n">
        <v>200</v>
      </c>
      <c r="H5" s="9" t="n">
        <f aca="false">G5*0.1</f>
        <v>20</v>
      </c>
      <c r="I5" s="12" t="n">
        <f aca="false">11644/5470</f>
        <v>2.12870201096892</v>
      </c>
      <c r="J5" s="12" t="n">
        <v>1.43</v>
      </c>
      <c r="K5" s="12" t="n">
        <v>2.86</v>
      </c>
      <c r="L5" s="9" t="n">
        <v>1</v>
      </c>
    </row>
    <row r="6" customFormat="false" ht="14.5" hidden="false" customHeight="false" outlineLevel="0" collapsed="false">
      <c r="A6" s="10"/>
      <c r="B6" s="11" t="n">
        <v>42038</v>
      </c>
      <c r="C6" s="11" t="s">
        <v>15</v>
      </c>
      <c r="D6" s="9" t="n">
        <v>4</v>
      </c>
      <c r="E6" s="9" t="n">
        <v>182</v>
      </c>
      <c r="F6" s="9" t="n">
        <v>726</v>
      </c>
      <c r="G6" s="9" t="n">
        <v>247</v>
      </c>
      <c r="H6" s="9" t="n">
        <f aca="false">G6*0.1</f>
        <v>24.7</v>
      </c>
      <c r="I6" s="12" t="n">
        <f aca="false">11127/5470</f>
        <v>2.03418647166362</v>
      </c>
      <c r="J6" s="12" t="n">
        <v>0.8</v>
      </c>
      <c r="K6" s="12" t="n">
        <v>1.13</v>
      </c>
      <c r="L6" s="9" t="n">
        <v>1</v>
      </c>
    </row>
    <row r="7" customFormat="false" ht="14.5" hidden="false" customHeight="false" outlineLevel="0" collapsed="false">
      <c r="A7" s="10"/>
      <c r="B7" s="11" t="n">
        <v>42039</v>
      </c>
      <c r="C7" s="11" t="s">
        <v>15</v>
      </c>
      <c r="D7" s="9" t="n">
        <v>5</v>
      </c>
      <c r="E7" s="9" t="n">
        <v>120</v>
      </c>
      <c r="F7" s="9" t="n">
        <v>350</v>
      </c>
      <c r="G7" s="9" t="n">
        <v>230</v>
      </c>
      <c r="H7" s="9" t="n">
        <f aca="false">G7*0.1</f>
        <v>23</v>
      </c>
      <c r="I7" s="12" t="n">
        <f aca="false">12300/5470</f>
        <v>2.24862888482633</v>
      </c>
      <c r="J7" s="12" t="n">
        <v>0.44</v>
      </c>
      <c r="K7" s="12" t="n">
        <v>1</v>
      </c>
      <c r="L7" s="9" t="n">
        <v>1</v>
      </c>
    </row>
    <row r="8" customFormat="false" ht="14.5" hidden="false" customHeight="false" outlineLevel="0" collapsed="false">
      <c r="A8" s="5" t="n">
        <v>2</v>
      </c>
      <c r="B8" s="6" t="n">
        <v>42044</v>
      </c>
      <c r="C8" s="11" t="s">
        <v>15</v>
      </c>
      <c r="D8" s="7" t="n">
        <v>2</v>
      </c>
      <c r="E8" s="7" t="n">
        <v>162</v>
      </c>
      <c r="F8" s="7" t="n">
        <v>874</v>
      </c>
      <c r="G8" s="7" t="n">
        <v>282</v>
      </c>
      <c r="H8" s="9" t="n">
        <f aca="false">G8*0.1</f>
        <v>28.2</v>
      </c>
      <c r="I8" s="8" t="n">
        <f aca="false">12915/(70*97)</f>
        <v>1.9020618556701</v>
      </c>
      <c r="J8" s="8" t="n">
        <v>1.55</v>
      </c>
      <c r="K8" s="8" t="n">
        <v>14</v>
      </c>
      <c r="L8" s="7" t="n">
        <v>1</v>
      </c>
    </row>
    <row r="9" customFormat="false" ht="14.5" hidden="false" customHeight="false" outlineLevel="0" collapsed="false">
      <c r="A9" s="5"/>
      <c r="B9" s="6" t="n">
        <v>42045</v>
      </c>
      <c r="C9" s="11" t="s">
        <v>15</v>
      </c>
      <c r="D9" s="7" t="n">
        <v>3</v>
      </c>
      <c r="E9" s="7" t="n">
        <v>149</v>
      </c>
      <c r="F9" s="7" t="n">
        <v>769</v>
      </c>
      <c r="G9" s="7" t="n">
        <v>250</v>
      </c>
      <c r="H9" s="9" t="n">
        <f aca="false">G9*0.1</f>
        <v>25</v>
      </c>
      <c r="I9" s="8" t="n">
        <f aca="false">11500/(70*97)</f>
        <v>1.69366715758468</v>
      </c>
      <c r="J9" s="8" t="n">
        <v>1.17</v>
      </c>
      <c r="K9" s="8" t="n">
        <v>4.6</v>
      </c>
      <c r="L9" s="7" t="n">
        <v>1</v>
      </c>
    </row>
    <row r="10" customFormat="false" ht="14.5" hidden="false" customHeight="false" outlineLevel="0" collapsed="false">
      <c r="A10" s="5"/>
      <c r="B10" s="6" t="n">
        <v>42046</v>
      </c>
      <c r="C10" s="11" t="s">
        <v>15</v>
      </c>
      <c r="D10" s="7" t="n">
        <v>4</v>
      </c>
      <c r="E10" s="7" t="n">
        <v>105</v>
      </c>
      <c r="F10" s="7" t="n">
        <v>180</v>
      </c>
      <c r="G10" s="7" t="n">
        <v>600</v>
      </c>
      <c r="H10" s="9" t="n">
        <f aca="false">G10*0.1</f>
        <v>60</v>
      </c>
      <c r="I10" s="8" t="n">
        <f aca="false">9500/(70*97)</f>
        <v>1.39911634756996</v>
      </c>
      <c r="J10" s="8" t="n">
        <v>0.54</v>
      </c>
      <c r="K10" s="8" t="n">
        <v>6.42</v>
      </c>
      <c r="L10" s="7" t="n">
        <v>1</v>
      </c>
    </row>
    <row r="11" customFormat="false" ht="14.5" hidden="false" customHeight="false" outlineLevel="0" collapsed="false">
      <c r="A11" s="10" t="n">
        <v>3</v>
      </c>
      <c r="B11" s="11" t="n">
        <v>42081</v>
      </c>
      <c r="C11" s="11" t="s">
        <v>15</v>
      </c>
      <c r="D11" s="9" t="n">
        <v>2</v>
      </c>
      <c r="E11" s="9" t="n">
        <v>148</v>
      </c>
      <c r="F11" s="9" t="n">
        <v>491</v>
      </c>
      <c r="G11" s="9" t="n">
        <v>120</v>
      </c>
      <c r="H11" s="9" t="n">
        <f aca="false">G11*0.1</f>
        <v>12</v>
      </c>
      <c r="I11" s="12" t="n">
        <v>2.4</v>
      </c>
      <c r="J11" s="12" t="n">
        <v>1.7</v>
      </c>
      <c r="K11" s="12" t="n">
        <v>2.31</v>
      </c>
      <c r="L11" s="9" t="n">
        <v>1</v>
      </c>
    </row>
    <row r="12" customFormat="false" ht="14.5" hidden="false" customHeight="false" outlineLevel="0" collapsed="false">
      <c r="A12" s="10" t="n">
        <v>4</v>
      </c>
      <c r="B12" s="11" t="n">
        <v>42109</v>
      </c>
      <c r="C12" s="11" t="s">
        <v>17</v>
      </c>
      <c r="D12" s="9" t="n">
        <v>2</v>
      </c>
      <c r="E12" s="9" t="n">
        <v>190</v>
      </c>
      <c r="F12" s="9" t="n">
        <v>630</v>
      </c>
      <c r="G12" s="9" t="n">
        <v>300</v>
      </c>
      <c r="H12" s="9" t="n">
        <f aca="false">G12*0.1</f>
        <v>30</v>
      </c>
      <c r="I12" s="12" t="n">
        <f aca="false">13000/5200</f>
        <v>2.5</v>
      </c>
      <c r="J12" s="12" t="n">
        <v>2.1</v>
      </c>
      <c r="K12" s="12" t="n">
        <v>0.45</v>
      </c>
      <c r="L12" s="9" t="n">
        <v>1</v>
      </c>
    </row>
    <row r="13" customFormat="false" ht="14.5" hidden="false" customHeight="false" outlineLevel="0" collapsed="false">
      <c r="A13" s="10" t="n">
        <v>5</v>
      </c>
      <c r="B13" s="11" t="n">
        <v>42138</v>
      </c>
      <c r="C13" s="11" t="s">
        <v>15</v>
      </c>
      <c r="D13" s="9" t="n">
        <v>4</v>
      </c>
      <c r="E13" s="9" t="n">
        <v>150</v>
      </c>
      <c r="F13" s="9" t="n">
        <v>700</v>
      </c>
      <c r="G13" s="9" t="n">
        <v>220</v>
      </c>
      <c r="H13" s="9" t="n">
        <f aca="false">G13*0.1</f>
        <v>22</v>
      </c>
      <c r="I13" s="12" t="n">
        <v>2.3</v>
      </c>
      <c r="J13" s="12" t="n">
        <v>2.91</v>
      </c>
      <c r="K13" s="12" t="n">
        <v>1.67</v>
      </c>
      <c r="L13" s="9" t="n">
        <v>1</v>
      </c>
    </row>
    <row r="14" customFormat="false" ht="14.5" hidden="false" customHeight="false" outlineLevel="0" collapsed="false">
      <c r="A14" s="10" t="n">
        <v>6</v>
      </c>
      <c r="B14" s="11" t="n">
        <v>42179</v>
      </c>
      <c r="C14" s="11" t="s">
        <v>15</v>
      </c>
      <c r="D14" s="9" t="n">
        <v>2</v>
      </c>
      <c r="E14" s="9" t="n">
        <v>200</v>
      </c>
      <c r="F14" s="9" t="n">
        <v>560</v>
      </c>
      <c r="G14" s="9" t="n">
        <v>260</v>
      </c>
      <c r="H14" s="9" t="n">
        <f aca="false">G14*0.1</f>
        <v>26</v>
      </c>
      <c r="I14" s="12" t="n">
        <v>3</v>
      </c>
      <c r="J14" s="12" t="n">
        <v>7.4</v>
      </c>
      <c r="K14" s="12" t="n">
        <v>3.3</v>
      </c>
      <c r="L14" s="9" t="n">
        <v>1</v>
      </c>
    </row>
    <row r="15" customFormat="false" ht="14.5" hidden="false" customHeight="false" outlineLevel="0" collapsed="false">
      <c r="A15" s="10"/>
      <c r="B15" s="11" t="n">
        <v>42180</v>
      </c>
      <c r="C15" s="11" t="s">
        <v>15</v>
      </c>
      <c r="D15" s="9" t="n">
        <v>3</v>
      </c>
      <c r="E15" s="9" t="n">
        <v>114</v>
      </c>
      <c r="F15" s="9" t="n">
        <v>270</v>
      </c>
      <c r="G15" s="9" t="n">
        <v>140</v>
      </c>
      <c r="H15" s="9" t="n">
        <f aca="false">G15*0.1</f>
        <v>14</v>
      </c>
      <c r="I15" s="12" t="n">
        <v>1.5</v>
      </c>
      <c r="J15" s="12" t="n">
        <v>1.44</v>
      </c>
      <c r="K15" s="12" t="n">
        <v>1.3</v>
      </c>
      <c r="L15" s="9" t="n">
        <v>1</v>
      </c>
    </row>
    <row r="16" customFormat="false" ht="14.5" hidden="false" customHeight="false" outlineLevel="0" collapsed="false">
      <c r="A16" s="10" t="n">
        <v>7</v>
      </c>
      <c r="B16" s="11" t="n">
        <v>42202</v>
      </c>
      <c r="C16" s="11" t="s">
        <v>15</v>
      </c>
      <c r="D16" s="9" t="n">
        <v>2</v>
      </c>
      <c r="E16" s="9" t="s">
        <v>22</v>
      </c>
      <c r="F16" s="9" t="s">
        <v>22</v>
      </c>
      <c r="G16" s="9" t="n">
        <v>330</v>
      </c>
      <c r="H16" s="9" t="n">
        <f aca="false">G16*0.1</f>
        <v>33</v>
      </c>
      <c r="I16" s="12" t="s">
        <v>22</v>
      </c>
      <c r="J16" s="12" t="n">
        <v>1.92</v>
      </c>
      <c r="K16" s="12" t="n">
        <v>5.94</v>
      </c>
      <c r="L16" s="9" t="n">
        <v>1</v>
      </c>
    </row>
    <row r="17" customFormat="false" ht="14.5" hidden="false" customHeight="false" outlineLevel="0" collapsed="false">
      <c r="A17" s="5" t="n">
        <v>8</v>
      </c>
      <c r="B17" s="6" t="n">
        <v>42207</v>
      </c>
      <c r="C17" s="11" t="s">
        <v>15</v>
      </c>
      <c r="D17" s="7" t="n">
        <v>3</v>
      </c>
      <c r="E17" s="7" t="n">
        <v>179</v>
      </c>
      <c r="F17" s="7" t="n">
        <v>641</v>
      </c>
      <c r="G17" s="7" t="n">
        <v>236</v>
      </c>
      <c r="H17" s="9" t="n">
        <f aca="false">G17*0.1</f>
        <v>23.6</v>
      </c>
      <c r="I17" s="8" t="n">
        <v>1.8</v>
      </c>
      <c r="J17" s="8" t="n">
        <v>1.47</v>
      </c>
      <c r="K17" s="8" t="n">
        <v>0.97</v>
      </c>
      <c r="L17" s="7" t="n">
        <v>1</v>
      </c>
    </row>
    <row r="18" customFormat="false" ht="14.5" hidden="false" customHeight="false" outlineLevel="0" collapsed="false">
      <c r="A18" s="5"/>
      <c r="B18" s="6" t="n">
        <v>42208</v>
      </c>
      <c r="C18" s="11" t="s">
        <v>15</v>
      </c>
      <c r="D18" s="7" t="n">
        <v>4</v>
      </c>
      <c r="E18" s="7" t="n">
        <v>160</v>
      </c>
      <c r="F18" s="7" t="n">
        <v>657</v>
      </c>
      <c r="G18" s="7" t="n">
        <v>220</v>
      </c>
      <c r="H18" s="9" t="n">
        <f aca="false">G18*0.1</f>
        <v>22</v>
      </c>
      <c r="I18" s="8" t="n">
        <v>1.8</v>
      </c>
      <c r="J18" s="8" t="n">
        <v>2.2</v>
      </c>
      <c r="K18" s="8" t="n">
        <v>1.03</v>
      </c>
      <c r="L18" s="7" t="n">
        <v>1</v>
      </c>
    </row>
    <row r="19" customFormat="false" ht="14.5" hidden="false" customHeight="false" outlineLevel="0" collapsed="false">
      <c r="A19" s="5" t="n">
        <v>9</v>
      </c>
      <c r="B19" s="6" t="n">
        <v>42237</v>
      </c>
      <c r="C19" s="6" t="s">
        <v>15</v>
      </c>
      <c r="D19" s="7" t="n">
        <v>4</v>
      </c>
      <c r="E19" s="7" t="n">
        <v>350</v>
      </c>
      <c r="F19" s="7" t="n">
        <v>550</v>
      </c>
      <c r="G19" s="7" t="n">
        <v>200</v>
      </c>
      <c r="H19" s="9" t="n">
        <f aca="false">G19*0.1</f>
        <v>20</v>
      </c>
      <c r="I19" s="8" t="n">
        <v>2.6</v>
      </c>
      <c r="J19" s="8" t="n">
        <v>1.07</v>
      </c>
      <c r="K19" s="8" t="n">
        <v>2.3</v>
      </c>
      <c r="L19" s="7" t="n">
        <v>1</v>
      </c>
    </row>
    <row r="20" customFormat="false" ht="14.5" hidden="false" customHeight="false" outlineLevel="0" collapsed="false">
      <c r="A20" s="5"/>
      <c r="B20" s="6" t="n">
        <v>42238</v>
      </c>
      <c r="C20" s="6" t="s">
        <v>15</v>
      </c>
      <c r="D20" s="7" t="n">
        <v>5</v>
      </c>
      <c r="E20" s="7" t="n">
        <v>180</v>
      </c>
      <c r="F20" s="7" t="n">
        <v>822</v>
      </c>
      <c r="G20" s="7" t="n">
        <v>256</v>
      </c>
      <c r="H20" s="9" t="n">
        <f aca="false">G20*0.1</f>
        <v>25.6</v>
      </c>
      <c r="I20" s="8" t="n">
        <v>2.97</v>
      </c>
      <c r="J20" s="8" t="n">
        <v>0.9</v>
      </c>
      <c r="K20" s="8" t="n">
        <v>1.2</v>
      </c>
      <c r="L20" s="7" t="n">
        <v>1</v>
      </c>
    </row>
    <row r="21" customFormat="false" ht="14.5" hidden="false" customHeight="false" outlineLevel="0" collapsed="false">
      <c r="A21" s="5" t="n">
        <v>10</v>
      </c>
      <c r="B21" s="6" t="n">
        <v>42262</v>
      </c>
      <c r="C21" s="6" t="s">
        <v>15</v>
      </c>
      <c r="D21" s="7" t="n">
        <v>2</v>
      </c>
      <c r="E21" s="7" t="n">
        <v>138</v>
      </c>
      <c r="F21" s="7" t="n">
        <v>488</v>
      </c>
      <c r="G21" s="7" t="n">
        <v>250</v>
      </c>
      <c r="H21" s="9" t="n">
        <f aca="false">G21*0.1</f>
        <v>25</v>
      </c>
      <c r="I21" s="8" t="n">
        <v>2.14</v>
      </c>
      <c r="J21" s="8" t="n">
        <v>1.3</v>
      </c>
      <c r="K21" s="8" t="n">
        <v>16.28</v>
      </c>
      <c r="L21" s="7" t="n">
        <v>1</v>
      </c>
    </row>
    <row r="22" customFormat="false" ht="14.5" hidden="false" customHeight="false" outlineLevel="0" collapsed="false">
      <c r="A22" s="5"/>
      <c r="B22" s="6" t="n">
        <v>42263</v>
      </c>
      <c r="C22" s="6" t="s">
        <v>15</v>
      </c>
      <c r="D22" s="7" t="n">
        <v>3</v>
      </c>
      <c r="E22" s="7" t="n">
        <v>140</v>
      </c>
      <c r="F22" s="7" t="n">
        <v>260</v>
      </c>
      <c r="G22" s="7" t="n">
        <v>260</v>
      </c>
      <c r="H22" s="9" t="n">
        <f aca="false">G22*0.1</f>
        <v>26</v>
      </c>
      <c r="I22" s="8" t="n">
        <v>2.3</v>
      </c>
      <c r="J22" s="8" t="n">
        <v>1.8</v>
      </c>
      <c r="K22" s="8" t="n">
        <v>21.42</v>
      </c>
      <c r="L22" s="7" t="n">
        <v>1</v>
      </c>
    </row>
    <row r="23" customFormat="false" ht="14.5" hidden="false" customHeight="false" outlineLevel="0" collapsed="false">
      <c r="A23" s="5"/>
      <c r="B23" s="6" t="n">
        <v>42264</v>
      </c>
      <c r="C23" s="6" t="s">
        <v>15</v>
      </c>
      <c r="D23" s="7" t="n">
        <v>4</v>
      </c>
      <c r="E23" s="7" t="n">
        <v>145</v>
      </c>
      <c r="F23" s="7" t="n">
        <v>538</v>
      </c>
      <c r="G23" s="7" t="n">
        <v>306</v>
      </c>
      <c r="H23" s="9" t="n">
        <f aca="false">G23*0.1</f>
        <v>30.6</v>
      </c>
      <c r="I23" s="8" t="n">
        <v>2.45</v>
      </c>
      <c r="J23" s="8" t="n">
        <v>1.14</v>
      </c>
      <c r="K23" s="8" t="n">
        <v>6.066</v>
      </c>
      <c r="L23" s="7" t="n">
        <v>1</v>
      </c>
    </row>
    <row r="24" customFormat="false" ht="14.5" hidden="false" customHeight="false" outlineLevel="0" collapsed="false">
      <c r="A24" s="5" t="n">
        <v>11</v>
      </c>
      <c r="B24" s="6" t="n">
        <v>42269</v>
      </c>
      <c r="C24" s="6" t="s">
        <v>15</v>
      </c>
      <c r="D24" s="7" t="n">
        <v>2</v>
      </c>
      <c r="E24" s="7" t="n">
        <v>184</v>
      </c>
      <c r="F24" s="7" t="n">
        <v>914</v>
      </c>
      <c r="G24" s="7" t="n">
        <v>272</v>
      </c>
      <c r="H24" s="9" t="n">
        <f aca="false">G24*0.1</f>
        <v>27.2</v>
      </c>
      <c r="I24" s="8" t="n">
        <v>2.5</v>
      </c>
      <c r="J24" s="8" t="n">
        <v>3.32</v>
      </c>
      <c r="K24" s="8" t="n">
        <v>14.62</v>
      </c>
      <c r="L24" s="7" t="n">
        <v>1</v>
      </c>
    </row>
    <row r="25" customFormat="false" ht="14.5" hidden="false" customHeight="false" outlineLevel="0" collapsed="false">
      <c r="A25" s="5"/>
      <c r="B25" s="6" t="n">
        <v>42270</v>
      </c>
      <c r="C25" s="6" t="s">
        <v>15</v>
      </c>
      <c r="D25" s="7" t="n">
        <v>3</v>
      </c>
      <c r="E25" s="7" t="n">
        <v>182</v>
      </c>
      <c r="F25" s="7" t="n">
        <v>900</v>
      </c>
      <c r="G25" s="7" t="n">
        <v>270</v>
      </c>
      <c r="H25" s="9" t="n">
        <f aca="false">G25*0.1</f>
        <v>27</v>
      </c>
      <c r="I25" s="8" t="n">
        <v>2.5</v>
      </c>
      <c r="J25" s="8" t="n">
        <v>0.6</v>
      </c>
      <c r="K25" s="8" t="n">
        <v>13.8</v>
      </c>
      <c r="L25" s="7" t="n">
        <v>1</v>
      </c>
    </row>
    <row r="26" customFormat="false" ht="14.5" hidden="false" customHeight="false" outlineLevel="0" collapsed="false">
      <c r="A26" s="10" t="n">
        <v>12</v>
      </c>
      <c r="B26" s="11" t="n">
        <v>42276</v>
      </c>
      <c r="C26" s="6" t="s">
        <v>15</v>
      </c>
      <c r="D26" s="9" t="n">
        <v>2</v>
      </c>
      <c r="E26" s="9" t="s">
        <v>22</v>
      </c>
      <c r="F26" s="9" t="s">
        <v>22</v>
      </c>
      <c r="G26" s="9" t="s">
        <v>22</v>
      </c>
      <c r="H26" s="9" t="s">
        <v>22</v>
      </c>
      <c r="I26" s="9" t="s">
        <v>22</v>
      </c>
      <c r="J26" s="9" t="s">
        <v>22</v>
      </c>
      <c r="K26" s="12" t="n">
        <v>0.63</v>
      </c>
      <c r="L26" s="9" t="n">
        <v>1</v>
      </c>
    </row>
    <row r="27" customFormat="false" ht="14.5" hidden="false" customHeight="false" outlineLevel="0" collapsed="false">
      <c r="A27" s="5" t="n">
        <v>13</v>
      </c>
      <c r="B27" s="6" t="n">
        <v>42276</v>
      </c>
      <c r="C27" s="6" t="s">
        <v>15</v>
      </c>
      <c r="D27" s="7" t="n">
        <v>2</v>
      </c>
      <c r="E27" s="7" t="n">
        <v>300</v>
      </c>
      <c r="F27" s="7" t="n">
        <v>919</v>
      </c>
      <c r="G27" s="7" t="n">
        <v>339</v>
      </c>
      <c r="H27" s="9" t="n">
        <f aca="false">G27*0.1</f>
        <v>33.9</v>
      </c>
      <c r="I27" s="8" t="n">
        <v>3</v>
      </c>
      <c r="J27" s="8" t="n">
        <v>1.87</v>
      </c>
      <c r="K27" s="8" t="n">
        <v>2.05</v>
      </c>
      <c r="L27" s="7" t="n">
        <v>1</v>
      </c>
    </row>
    <row r="28" customFormat="false" ht="14.5" hidden="false" customHeight="false" outlineLevel="0" collapsed="false">
      <c r="A28" s="5"/>
      <c r="B28" s="6" t="n">
        <v>42277</v>
      </c>
      <c r="C28" s="6" t="s">
        <v>15</v>
      </c>
      <c r="D28" s="7" t="n">
        <v>3</v>
      </c>
      <c r="E28" s="7" t="n">
        <v>300</v>
      </c>
      <c r="F28" s="7" t="n">
        <v>919</v>
      </c>
      <c r="G28" s="7" t="n">
        <v>339</v>
      </c>
      <c r="H28" s="9" t="n">
        <f aca="false">G28*0.1</f>
        <v>33.9</v>
      </c>
      <c r="I28" s="8" t="n">
        <v>3</v>
      </c>
      <c r="J28" s="8" t="n">
        <v>1.55</v>
      </c>
      <c r="K28" s="8" t="n">
        <v>1.16</v>
      </c>
      <c r="L28" s="7" t="n">
        <v>1</v>
      </c>
    </row>
    <row r="29" customFormat="false" ht="14.5" hidden="false" customHeight="false" outlineLevel="0" collapsed="false">
      <c r="A29" s="10" t="n">
        <v>14</v>
      </c>
      <c r="B29" s="11" t="n">
        <v>42279</v>
      </c>
      <c r="C29" s="6" t="s">
        <v>15</v>
      </c>
      <c r="D29" s="9" t="n">
        <v>2</v>
      </c>
      <c r="E29" s="9" t="n">
        <v>210</v>
      </c>
      <c r="F29" s="9" t="n">
        <v>600</v>
      </c>
      <c r="G29" s="9" t="n">
        <v>360</v>
      </c>
      <c r="H29" s="9" t="n">
        <f aca="false">G29*0.1</f>
        <v>36</v>
      </c>
      <c r="I29" s="12" t="n">
        <v>3</v>
      </c>
      <c r="J29" s="12" t="n">
        <v>0.77</v>
      </c>
      <c r="K29" s="12" t="n">
        <v>11.56</v>
      </c>
      <c r="L29" s="9" t="n">
        <v>1</v>
      </c>
    </row>
    <row r="30" customFormat="false" ht="14.5" hidden="false" customHeight="false" outlineLevel="0" collapsed="false">
      <c r="A30" s="10"/>
      <c r="B30" s="11" t="n">
        <v>42280</v>
      </c>
      <c r="C30" s="6" t="s">
        <v>15</v>
      </c>
      <c r="D30" s="9" t="n">
        <v>3</v>
      </c>
      <c r="E30" s="9" t="n">
        <v>135</v>
      </c>
      <c r="F30" s="9" t="n">
        <v>690</v>
      </c>
      <c r="G30" s="9" t="n">
        <v>255</v>
      </c>
      <c r="H30" s="9" t="n">
        <f aca="false">G30*0.1</f>
        <v>25.5</v>
      </c>
      <c r="I30" s="12" t="n">
        <v>1.2</v>
      </c>
      <c r="J30" s="12" t="n">
        <v>0.94</v>
      </c>
      <c r="K30" s="12" t="n">
        <v>13.1</v>
      </c>
      <c r="L30" s="9" t="n">
        <v>1</v>
      </c>
    </row>
    <row r="31" customFormat="false" ht="14.5" hidden="false" customHeight="false" outlineLevel="0" collapsed="false">
      <c r="A31" s="10" t="n">
        <v>15</v>
      </c>
      <c r="B31" s="11" t="n">
        <v>42284</v>
      </c>
      <c r="C31" s="6" t="s">
        <v>15</v>
      </c>
      <c r="D31" s="9" t="n">
        <v>3</v>
      </c>
      <c r="E31" s="9" t="n">
        <v>285</v>
      </c>
      <c r="F31" s="9" t="n">
        <v>758</v>
      </c>
      <c r="G31" s="9" t="n">
        <v>300</v>
      </c>
      <c r="H31" s="9" t="n">
        <f aca="false">G31*0.1</f>
        <v>30</v>
      </c>
      <c r="I31" s="12" t="n">
        <v>2.8</v>
      </c>
      <c r="J31" s="12" t="n">
        <v>1.3</v>
      </c>
      <c r="K31" s="12" t="n">
        <v>0.51</v>
      </c>
      <c r="L31" s="9" t="n">
        <v>1</v>
      </c>
    </row>
    <row r="32" customFormat="false" ht="14.5" hidden="false" customHeight="false" outlineLevel="0" collapsed="false">
      <c r="A32" s="10"/>
      <c r="B32" s="11" t="n">
        <v>42285</v>
      </c>
      <c r="C32" s="6" t="s">
        <v>15</v>
      </c>
      <c r="D32" s="9" t="n">
        <v>4</v>
      </c>
      <c r="E32" s="9" t="n">
        <v>188</v>
      </c>
      <c r="F32" s="9" t="n">
        <v>945</v>
      </c>
      <c r="G32" s="9" t="n">
        <v>220</v>
      </c>
      <c r="H32" s="9" t="n">
        <f aca="false">G32*0.1</f>
        <v>22</v>
      </c>
      <c r="I32" s="12" t="n">
        <v>2.3332298136646</v>
      </c>
      <c r="J32" s="12" t="n">
        <v>0.95</v>
      </c>
      <c r="K32" s="12" t="n">
        <v>1.99</v>
      </c>
      <c r="L32" s="9" t="n">
        <v>1</v>
      </c>
    </row>
    <row r="33" customFormat="false" ht="14.5" hidden="false" customHeight="false" outlineLevel="0" collapsed="false">
      <c r="A33" s="5" t="n">
        <v>16</v>
      </c>
      <c r="B33" s="6" t="n">
        <v>42312</v>
      </c>
      <c r="C33" s="6" t="s">
        <v>15</v>
      </c>
      <c r="D33" s="7" t="n">
        <v>2</v>
      </c>
      <c r="E33" s="7" t="n">
        <v>197</v>
      </c>
      <c r="F33" s="7" t="n">
        <v>578</v>
      </c>
      <c r="G33" s="7" t="n">
        <v>239</v>
      </c>
      <c r="H33" s="9" t="n">
        <f aca="false">G33*0.1</f>
        <v>23.9</v>
      </c>
      <c r="I33" s="8" t="n">
        <v>2.2</v>
      </c>
      <c r="J33" s="8" t="n">
        <v>3.32</v>
      </c>
      <c r="K33" s="8" t="n">
        <v>5.3</v>
      </c>
      <c r="L33" s="7" t="n">
        <v>1</v>
      </c>
    </row>
    <row r="34" customFormat="false" ht="14.5" hidden="false" customHeight="false" outlineLevel="0" collapsed="false">
      <c r="A34" s="5"/>
      <c r="B34" s="6" t="n">
        <v>42313</v>
      </c>
      <c r="C34" s="6" t="s">
        <v>15</v>
      </c>
      <c r="D34" s="7" t="n">
        <v>3</v>
      </c>
      <c r="E34" s="7" t="n">
        <v>171</v>
      </c>
      <c r="F34" s="7" t="n">
        <v>510</v>
      </c>
      <c r="G34" s="7" t="n">
        <v>219</v>
      </c>
      <c r="H34" s="9" t="n">
        <f aca="false">G34*0.1</f>
        <v>21.9</v>
      </c>
      <c r="I34" s="8" t="n">
        <v>2</v>
      </c>
      <c r="J34" s="8" t="n">
        <v>0.6</v>
      </c>
      <c r="K34" s="8" t="s">
        <v>22</v>
      </c>
      <c r="L34" s="7" t="n">
        <v>1</v>
      </c>
    </row>
    <row r="35" customFormat="false" ht="14.5" hidden="false" customHeight="false" outlineLevel="0" collapsed="false">
      <c r="A35" s="10" t="n">
        <v>17</v>
      </c>
      <c r="B35" s="11" t="n">
        <v>42319</v>
      </c>
      <c r="C35" s="6" t="s">
        <v>15</v>
      </c>
      <c r="D35" s="9" t="n">
        <v>3</v>
      </c>
      <c r="E35" s="9" t="n">
        <v>201</v>
      </c>
      <c r="F35" s="9" t="n">
        <v>540</v>
      </c>
      <c r="G35" s="9" t="n">
        <v>229</v>
      </c>
      <c r="H35" s="9" t="n">
        <f aca="false">G35*0.1</f>
        <v>22.9</v>
      </c>
      <c r="I35" s="12" t="n">
        <v>2.2</v>
      </c>
      <c r="J35" s="12" t="n">
        <v>3.94</v>
      </c>
      <c r="K35" s="12" t="n">
        <v>0.977</v>
      </c>
      <c r="L35" s="9" t="n">
        <v>1</v>
      </c>
    </row>
    <row r="36" customFormat="false" ht="14.5" hidden="false" customHeight="false" outlineLevel="0" collapsed="false">
      <c r="A36" s="5" t="n">
        <v>18</v>
      </c>
      <c r="B36" s="6" t="n">
        <v>42327</v>
      </c>
      <c r="C36" s="6" t="s">
        <v>15</v>
      </c>
      <c r="D36" s="7" t="n">
        <v>3</v>
      </c>
      <c r="E36" s="7" t="n">
        <v>117</v>
      </c>
      <c r="F36" s="7" t="n">
        <v>451</v>
      </c>
      <c r="G36" s="7" t="n">
        <v>224</v>
      </c>
      <c r="H36" s="9" t="n">
        <f aca="false">G36*0.1</f>
        <v>22.4</v>
      </c>
      <c r="I36" s="8" t="n">
        <v>2</v>
      </c>
      <c r="J36" s="8" t="n">
        <v>1.09</v>
      </c>
      <c r="K36" s="8" t="n">
        <v>1.2</v>
      </c>
      <c r="L36" s="7" t="n">
        <v>1</v>
      </c>
    </row>
    <row r="37" customFormat="false" ht="14.5" hidden="false" customHeight="false" outlineLevel="0" collapsed="false">
      <c r="A37" s="5"/>
      <c r="B37" s="6" t="n">
        <v>42328</v>
      </c>
      <c r="C37" s="6" t="s">
        <v>15</v>
      </c>
      <c r="D37" s="7" t="n">
        <v>4</v>
      </c>
      <c r="E37" s="7" t="n">
        <v>152</v>
      </c>
      <c r="F37" s="7" t="n">
        <v>444</v>
      </c>
      <c r="G37" s="7" t="n">
        <v>249</v>
      </c>
      <c r="H37" s="9" t="n">
        <f aca="false">G37*0.1</f>
        <v>24.9</v>
      </c>
      <c r="I37" s="8" t="n">
        <v>2.1</v>
      </c>
      <c r="J37" s="8" t="n">
        <v>3.49</v>
      </c>
      <c r="K37" s="8" t="n">
        <v>1.98</v>
      </c>
      <c r="L37" s="7" t="n">
        <v>1</v>
      </c>
    </row>
    <row r="38" customFormat="false" ht="14.5" hidden="false" customHeight="false" outlineLevel="0" collapsed="false">
      <c r="A38" s="5"/>
      <c r="B38" s="6" t="n">
        <v>42329</v>
      </c>
      <c r="C38" s="6" t="s">
        <v>15</v>
      </c>
      <c r="D38" s="7" t="n">
        <v>5</v>
      </c>
      <c r="E38" s="7" t="n">
        <v>216</v>
      </c>
      <c r="F38" s="7" t="n">
        <v>616</v>
      </c>
      <c r="G38" s="7" t="n">
        <v>240</v>
      </c>
      <c r="H38" s="9" t="n">
        <f aca="false">G38*0.1</f>
        <v>24</v>
      </c>
      <c r="I38" s="8" t="n">
        <v>3.2</v>
      </c>
      <c r="J38" s="8" t="n">
        <v>1.5</v>
      </c>
      <c r="K38" s="8" t="s">
        <v>22</v>
      </c>
      <c r="L38" s="7" t="n">
        <v>1</v>
      </c>
    </row>
    <row r="39" customFormat="false" ht="14.5" hidden="false" customHeight="false" outlineLevel="0" collapsed="false">
      <c r="A39" s="10" t="n">
        <v>19</v>
      </c>
      <c r="B39" s="11" t="n">
        <v>42333</v>
      </c>
      <c r="C39" s="6" t="s">
        <v>15</v>
      </c>
      <c r="D39" s="9" t="n">
        <v>3</v>
      </c>
      <c r="E39" s="9" t="n">
        <v>199</v>
      </c>
      <c r="F39" s="9" t="n">
        <v>590</v>
      </c>
      <c r="G39" s="9" t="n">
        <v>240</v>
      </c>
      <c r="H39" s="9" t="n">
        <f aca="false">G39*0.1</f>
        <v>24</v>
      </c>
      <c r="I39" s="12" t="n">
        <v>2</v>
      </c>
      <c r="J39" s="12" t="n">
        <v>1.6</v>
      </c>
      <c r="K39" s="12" t="n">
        <v>1.276</v>
      </c>
      <c r="L39" s="9" t="n">
        <v>1</v>
      </c>
    </row>
    <row r="40" customFormat="false" ht="14.5" hidden="false" customHeight="false" outlineLevel="0" collapsed="false">
      <c r="A40" s="5" t="n">
        <v>20</v>
      </c>
      <c r="B40" s="6" t="n">
        <v>42339</v>
      </c>
      <c r="C40" s="6" t="s">
        <v>15</v>
      </c>
      <c r="D40" s="7" t="n">
        <v>2</v>
      </c>
      <c r="E40" s="7" t="n">
        <v>167</v>
      </c>
      <c r="F40" s="7" t="n">
        <v>460</v>
      </c>
      <c r="G40" s="7" t="n">
        <v>220</v>
      </c>
      <c r="H40" s="9" t="n">
        <f aca="false">G40*0.1</f>
        <v>22</v>
      </c>
      <c r="I40" s="8" t="n">
        <v>2.1</v>
      </c>
      <c r="J40" s="8" t="n">
        <v>3.24</v>
      </c>
      <c r="K40" s="8" t="n">
        <v>8.09</v>
      </c>
      <c r="L40" s="7" t="n">
        <v>1</v>
      </c>
    </row>
    <row r="41" customFormat="false" ht="14.5" hidden="false" customHeight="false" outlineLevel="0" collapsed="false">
      <c r="A41" s="5" t="n">
        <v>21</v>
      </c>
      <c r="B41" s="6" t="n">
        <v>42353</v>
      </c>
      <c r="C41" s="6" t="s">
        <v>15</v>
      </c>
      <c r="D41" s="7" t="n">
        <v>2</v>
      </c>
      <c r="E41" s="7" t="n">
        <v>120</v>
      </c>
      <c r="F41" s="7" t="n">
        <v>500</v>
      </c>
      <c r="G41" s="7" t="n">
        <v>230</v>
      </c>
      <c r="H41" s="9" t="n">
        <f aca="false">G41*0.1</f>
        <v>23</v>
      </c>
      <c r="I41" s="8" t="n">
        <f aca="false">(9600)/(90*70)</f>
        <v>1.52380952380952</v>
      </c>
      <c r="J41" s="8" t="n">
        <v>3.44</v>
      </c>
      <c r="K41" s="8" t="n">
        <v>0.83</v>
      </c>
      <c r="L41" s="7" t="n">
        <v>1</v>
      </c>
    </row>
    <row r="42" customFormat="false" ht="14.5" hidden="false" customHeight="false" outlineLevel="0" collapsed="false">
      <c r="A42" s="5" t="n">
        <v>22</v>
      </c>
      <c r="B42" s="6" t="n">
        <v>42412</v>
      </c>
      <c r="C42" s="6" t="s">
        <v>15</v>
      </c>
      <c r="D42" s="7" t="n">
        <v>2</v>
      </c>
      <c r="E42" s="7" t="n">
        <v>142</v>
      </c>
      <c r="F42" s="7" t="n">
        <v>750</v>
      </c>
      <c r="G42" s="7" t="n">
        <v>220</v>
      </c>
      <c r="H42" s="9" t="n">
        <f aca="false">G42*0.1</f>
        <v>22</v>
      </c>
      <c r="I42" s="8" t="n">
        <v>2.32065637065637</v>
      </c>
      <c r="J42" s="8" t="n">
        <v>2.61</v>
      </c>
      <c r="K42" s="8" t="n">
        <v>13.9</v>
      </c>
      <c r="L42" s="7" t="n">
        <v>1</v>
      </c>
    </row>
    <row r="43" customFormat="false" ht="14.5" hidden="false" customHeight="false" outlineLevel="0" collapsed="false">
      <c r="A43" s="10" t="n">
        <v>23</v>
      </c>
      <c r="B43" s="11" t="n">
        <v>42416</v>
      </c>
      <c r="C43" s="6" t="s">
        <v>15</v>
      </c>
      <c r="D43" s="9" t="n">
        <v>2</v>
      </c>
      <c r="E43" s="9" t="n">
        <v>178</v>
      </c>
      <c r="F43" s="9" t="n">
        <v>580</v>
      </c>
      <c r="G43" s="9" t="n">
        <v>275</v>
      </c>
      <c r="H43" s="9" t="n">
        <f aca="false">G43*0.1</f>
        <v>27.5</v>
      </c>
      <c r="I43" s="12" t="n">
        <v>2.2</v>
      </c>
      <c r="J43" s="12" t="n">
        <v>2.4</v>
      </c>
      <c r="K43" s="12" t="n">
        <v>2.59</v>
      </c>
      <c r="L43" s="9" t="n">
        <v>1</v>
      </c>
    </row>
    <row r="44" customFormat="false" ht="14.5" hidden="false" customHeight="false" outlineLevel="0" collapsed="false">
      <c r="A44" s="10"/>
      <c r="B44" s="11" t="n">
        <v>42417</v>
      </c>
      <c r="C44" s="6" t="s">
        <v>15</v>
      </c>
      <c r="D44" s="9" t="n">
        <v>3</v>
      </c>
      <c r="E44" s="9" t="n">
        <v>139</v>
      </c>
      <c r="F44" s="9" t="n">
        <v>428</v>
      </c>
      <c r="G44" s="9" t="n">
        <v>223</v>
      </c>
      <c r="H44" s="9" t="n">
        <f aca="false">G44*0.1</f>
        <v>22.3</v>
      </c>
      <c r="I44" s="12" t="n">
        <v>1.6</v>
      </c>
      <c r="J44" s="12" t="n">
        <v>2.38</v>
      </c>
      <c r="K44" s="12" t="n">
        <v>2.17</v>
      </c>
      <c r="L44" s="9" t="n">
        <v>1</v>
      </c>
    </row>
    <row r="45" customFormat="false" ht="14.5" hidden="false" customHeight="false" outlineLevel="0" collapsed="false">
      <c r="A45" s="10" t="n">
        <v>24</v>
      </c>
      <c r="B45" s="11" t="n">
        <v>42423</v>
      </c>
      <c r="C45" s="6" t="s">
        <v>15</v>
      </c>
      <c r="D45" s="9" t="n">
        <v>1</v>
      </c>
      <c r="E45" s="9" t="n">
        <v>148</v>
      </c>
      <c r="F45" s="9" t="n">
        <v>643</v>
      </c>
      <c r="G45" s="9" t="n">
        <v>259</v>
      </c>
      <c r="H45" s="9" t="n">
        <f aca="false">G45*0.1</f>
        <v>25.9</v>
      </c>
      <c r="I45" s="12" t="n">
        <v>2.24813186813187</v>
      </c>
      <c r="J45" s="12" t="n">
        <v>0.65</v>
      </c>
      <c r="K45" s="12" t="s">
        <v>24</v>
      </c>
      <c r="L45" s="9" t="n">
        <v>1</v>
      </c>
    </row>
    <row r="46" customFormat="false" ht="14.5" hidden="false" customHeight="false" outlineLevel="0" collapsed="false">
      <c r="A46" s="10"/>
      <c r="B46" s="11" t="n">
        <v>42425</v>
      </c>
      <c r="C46" s="6" t="s">
        <v>15</v>
      </c>
      <c r="D46" s="9" t="n">
        <v>3</v>
      </c>
      <c r="E46" s="9" t="n">
        <v>226</v>
      </c>
      <c r="F46" s="9" t="n">
        <v>758</v>
      </c>
      <c r="G46" s="9" t="n">
        <v>267</v>
      </c>
      <c r="H46" s="9" t="n">
        <f aca="false">G46*0.1</f>
        <v>26.7</v>
      </c>
      <c r="I46" s="12" t="n">
        <v>3.7</v>
      </c>
      <c r="J46" s="12" t="n">
        <v>2.3</v>
      </c>
      <c r="K46" s="12" t="s">
        <v>24</v>
      </c>
      <c r="L46" s="9" t="n">
        <v>1</v>
      </c>
    </row>
    <row r="47" customFormat="false" ht="14.5" hidden="false" customHeight="false" outlineLevel="0" collapsed="false">
      <c r="A47" s="5" t="n">
        <v>25</v>
      </c>
      <c r="B47" s="6" t="n">
        <v>42472</v>
      </c>
      <c r="C47" s="6" t="s">
        <v>15</v>
      </c>
      <c r="D47" s="7" t="n">
        <v>2</v>
      </c>
      <c r="E47" s="7" t="n">
        <v>221</v>
      </c>
      <c r="F47" s="7" t="n">
        <v>591</v>
      </c>
      <c r="G47" s="7" t="n">
        <v>240</v>
      </c>
      <c r="H47" s="9" t="n">
        <f aca="false">G47*0.1</f>
        <v>24</v>
      </c>
      <c r="I47" s="8" t="n">
        <v>1.8</v>
      </c>
      <c r="J47" s="8" t="n">
        <v>1.83</v>
      </c>
      <c r="K47" s="8" t="n">
        <v>5.54</v>
      </c>
      <c r="L47" s="7" t="n">
        <v>1</v>
      </c>
    </row>
    <row r="48" customFormat="false" ht="14.5" hidden="false" customHeight="false" outlineLevel="0" collapsed="false">
      <c r="A48" s="5"/>
      <c r="B48" s="6" t="n">
        <v>42473</v>
      </c>
      <c r="C48" s="6" t="s">
        <v>15</v>
      </c>
      <c r="D48" s="7" t="n">
        <v>3</v>
      </c>
      <c r="E48" s="7" t="n">
        <v>215</v>
      </c>
      <c r="F48" s="7" t="n">
        <v>612</v>
      </c>
      <c r="G48" s="7" t="n">
        <v>220</v>
      </c>
      <c r="H48" s="9" t="n">
        <f aca="false">G48*0.1</f>
        <v>22</v>
      </c>
      <c r="I48" s="8" t="n">
        <v>1.8</v>
      </c>
      <c r="J48" s="8" t="n">
        <v>2.31</v>
      </c>
      <c r="K48" s="8" t="s">
        <v>22</v>
      </c>
      <c r="L48" s="7" t="n">
        <v>1</v>
      </c>
    </row>
    <row r="49" customFormat="false" ht="14.5" hidden="false" customHeight="false" outlineLevel="0" collapsed="false">
      <c r="A49" s="5"/>
      <c r="B49" s="6" t="n">
        <v>42474</v>
      </c>
      <c r="C49" s="6" t="s">
        <v>15</v>
      </c>
      <c r="D49" s="7" t="n">
        <v>4</v>
      </c>
      <c r="E49" s="7" t="n">
        <v>105</v>
      </c>
      <c r="F49" s="7" t="n">
        <v>480</v>
      </c>
      <c r="G49" s="7" t="n">
        <v>144</v>
      </c>
      <c r="H49" s="9" t="n">
        <f aca="false">G49*0.1</f>
        <v>14.4</v>
      </c>
      <c r="I49" s="8" t="n">
        <v>1.4</v>
      </c>
      <c r="J49" s="8" t="n">
        <v>1.65</v>
      </c>
      <c r="K49" s="8" t="s">
        <v>22</v>
      </c>
      <c r="L49" s="7" t="n">
        <v>1</v>
      </c>
    </row>
    <row r="50" customFormat="false" ht="14.5" hidden="false" customHeight="false" outlineLevel="0" collapsed="false">
      <c r="A50" s="10" t="n">
        <v>26</v>
      </c>
      <c r="B50" s="11" t="n">
        <v>42479</v>
      </c>
      <c r="C50" s="6" t="s">
        <v>15</v>
      </c>
      <c r="D50" s="9" t="n">
        <v>2</v>
      </c>
      <c r="E50" s="9" t="n">
        <v>181</v>
      </c>
      <c r="F50" s="9" t="n">
        <v>594</v>
      </c>
      <c r="G50" s="9" t="n">
        <v>207</v>
      </c>
      <c r="H50" s="9" t="n">
        <f aca="false">G50*0.1</f>
        <v>20.7</v>
      </c>
      <c r="I50" s="12" t="n">
        <v>2.2</v>
      </c>
      <c r="J50" s="12" t="n">
        <v>1.05</v>
      </c>
      <c r="K50" s="12" t="n">
        <v>2.34</v>
      </c>
      <c r="L50" s="9" t="n">
        <v>1</v>
      </c>
    </row>
    <row r="51" customFormat="false" ht="14.5" hidden="false" customHeight="false" outlineLevel="0" collapsed="false">
      <c r="A51" s="10"/>
      <c r="B51" s="11" t="n">
        <v>42480</v>
      </c>
      <c r="C51" s="6" t="s">
        <v>15</v>
      </c>
      <c r="D51" s="9" t="n">
        <v>3</v>
      </c>
      <c r="E51" s="9" t="n">
        <v>103</v>
      </c>
      <c r="F51" s="9" t="n">
        <v>499</v>
      </c>
      <c r="G51" s="9" t="n">
        <v>169</v>
      </c>
      <c r="H51" s="9" t="n">
        <f aca="false">G51*0.1</f>
        <v>16.9</v>
      </c>
      <c r="I51" s="12" t="n">
        <v>1.1</v>
      </c>
      <c r="J51" s="12" t="n">
        <v>0.83</v>
      </c>
      <c r="K51" s="12" t="n">
        <v>1.2</v>
      </c>
      <c r="L51" s="9" t="n">
        <v>1</v>
      </c>
    </row>
    <row r="52" customFormat="false" ht="14.5" hidden="false" customHeight="false" outlineLevel="0" collapsed="false">
      <c r="A52" s="10"/>
      <c r="B52" s="11" t="n">
        <v>42481</v>
      </c>
      <c r="C52" s="6" t="s">
        <v>15</v>
      </c>
      <c r="D52" s="9" t="n">
        <v>4</v>
      </c>
      <c r="E52" s="9" t="n">
        <v>171</v>
      </c>
      <c r="F52" s="9" t="n">
        <v>793</v>
      </c>
      <c r="G52" s="9" t="n">
        <v>230</v>
      </c>
      <c r="H52" s="9" t="n">
        <f aca="false">G52*0.1</f>
        <v>23</v>
      </c>
      <c r="I52" s="12" t="n">
        <v>3</v>
      </c>
      <c r="J52" s="12" t="n">
        <v>2.23</v>
      </c>
      <c r="K52" s="12" t="n">
        <v>3.08</v>
      </c>
      <c r="L52" s="9" t="n">
        <v>1</v>
      </c>
    </row>
    <row r="53" customFormat="false" ht="14.5" hidden="false" customHeight="false" outlineLevel="0" collapsed="false">
      <c r="A53" s="10" t="n">
        <v>27</v>
      </c>
      <c r="B53" s="11" t="n">
        <v>42551</v>
      </c>
      <c r="C53" s="11" t="s">
        <v>17</v>
      </c>
      <c r="D53" s="9" t="n">
        <v>2</v>
      </c>
      <c r="E53" s="9" t="n">
        <v>150</v>
      </c>
      <c r="F53" s="9" t="n">
        <v>529</v>
      </c>
      <c r="G53" s="9" t="n">
        <v>240</v>
      </c>
      <c r="H53" s="9" t="n">
        <f aca="false">G53*0.1</f>
        <v>24</v>
      </c>
      <c r="I53" s="12" t="n">
        <v>1.7</v>
      </c>
      <c r="J53" s="12" t="n">
        <v>5.39</v>
      </c>
      <c r="K53" s="12" t="n">
        <v>15.02</v>
      </c>
      <c r="L53" s="9" t="n">
        <v>1</v>
      </c>
    </row>
    <row r="54" customFormat="false" ht="14.5" hidden="false" customHeight="false" outlineLevel="0" collapsed="false">
      <c r="A54" s="5" t="n">
        <v>28</v>
      </c>
      <c r="B54" s="6" t="n">
        <v>42556</v>
      </c>
      <c r="C54" s="6" t="s">
        <v>15</v>
      </c>
      <c r="D54" s="7" t="n">
        <v>2</v>
      </c>
      <c r="E54" s="7" t="n">
        <v>230</v>
      </c>
      <c r="F54" s="7" t="n">
        <v>854</v>
      </c>
      <c r="G54" s="7" t="n">
        <v>317</v>
      </c>
      <c r="H54" s="9" t="n">
        <f aca="false">G54*0.1</f>
        <v>31.7</v>
      </c>
      <c r="I54" s="8" t="n">
        <v>3.1</v>
      </c>
      <c r="J54" s="8" t="n">
        <v>3.15</v>
      </c>
      <c r="K54" s="8" t="n">
        <v>19.6</v>
      </c>
      <c r="L54" s="7" t="n">
        <v>1</v>
      </c>
    </row>
    <row r="55" customFormat="false" ht="14.5" hidden="false" customHeight="false" outlineLevel="0" collapsed="false">
      <c r="A55" s="5"/>
      <c r="B55" s="6" t="n">
        <v>42557</v>
      </c>
      <c r="C55" s="6" t="s">
        <v>15</v>
      </c>
      <c r="D55" s="7" t="n">
        <v>3</v>
      </c>
      <c r="E55" s="7" t="n">
        <v>217</v>
      </c>
      <c r="F55" s="7" t="n">
        <v>735</v>
      </c>
      <c r="G55" s="7" t="n">
        <v>235</v>
      </c>
      <c r="H55" s="9" t="n">
        <f aca="false">G55*0.1</f>
        <v>23.5</v>
      </c>
      <c r="I55" s="8" t="n">
        <v>4</v>
      </c>
      <c r="J55" s="8" t="n">
        <v>4.27</v>
      </c>
      <c r="K55" s="8" t="n">
        <v>8.3</v>
      </c>
      <c r="L55" s="7" t="n">
        <v>1</v>
      </c>
    </row>
    <row r="56" customFormat="false" ht="14.5" hidden="false" customHeight="false" outlineLevel="0" collapsed="false">
      <c r="A56" s="5" t="n">
        <v>29</v>
      </c>
      <c r="B56" s="6" t="n">
        <v>42599</v>
      </c>
      <c r="C56" s="11" t="s">
        <v>17</v>
      </c>
      <c r="D56" s="7" t="n">
        <v>2</v>
      </c>
      <c r="E56" s="7" t="n">
        <v>158</v>
      </c>
      <c r="F56" s="7" t="n">
        <v>310</v>
      </c>
      <c r="G56" s="7" t="n">
        <v>310</v>
      </c>
      <c r="H56" s="9" t="n">
        <f aca="false">G56*0.1</f>
        <v>31</v>
      </c>
      <c r="I56" s="8" t="n">
        <v>2.6362012987013</v>
      </c>
      <c r="J56" s="8" t="n">
        <v>1.44</v>
      </c>
      <c r="K56" s="8" t="n">
        <v>3.32</v>
      </c>
      <c r="L56" s="7" t="n">
        <v>1</v>
      </c>
    </row>
    <row r="57" customFormat="false" ht="14.5" hidden="false" customHeight="false" outlineLevel="0" collapsed="false">
      <c r="A57" s="10" t="n">
        <v>30</v>
      </c>
      <c r="B57" s="11" t="n">
        <v>42601</v>
      </c>
      <c r="C57" s="11" t="s">
        <v>17</v>
      </c>
      <c r="D57" s="9" t="n">
        <v>2</v>
      </c>
      <c r="E57" s="9" t="n">
        <v>104</v>
      </c>
      <c r="F57" s="9" t="n">
        <v>357</v>
      </c>
      <c r="G57" s="9" t="n">
        <v>120</v>
      </c>
      <c r="H57" s="9" t="n">
        <f aca="false">G57*0.1</f>
        <v>12</v>
      </c>
      <c r="I57" s="12" t="n">
        <v>1.5</v>
      </c>
      <c r="J57" s="12" t="n">
        <v>1.46</v>
      </c>
      <c r="K57" s="12" t="n">
        <v>2.91</v>
      </c>
      <c r="L57" s="9" t="n">
        <v>1</v>
      </c>
    </row>
    <row r="58" customFormat="false" ht="14.5" hidden="false" customHeight="false" outlineLevel="0" collapsed="false">
      <c r="A58" s="5" t="n">
        <v>31</v>
      </c>
      <c r="B58" s="6" t="n">
        <v>42605</v>
      </c>
      <c r="C58" s="6" t="s">
        <v>15</v>
      </c>
      <c r="D58" s="7" t="n">
        <v>2</v>
      </c>
      <c r="E58" s="7" t="n">
        <v>202</v>
      </c>
      <c r="F58" s="7" t="n">
        <v>1011</v>
      </c>
      <c r="G58" s="7" t="n">
        <v>296</v>
      </c>
      <c r="H58" s="9" t="n">
        <f aca="false">G58*0.1</f>
        <v>29.6</v>
      </c>
      <c r="I58" s="8" t="n">
        <v>3.38</v>
      </c>
      <c r="J58" s="8" t="n">
        <v>1.49</v>
      </c>
      <c r="K58" s="8" t="n">
        <v>6.66</v>
      </c>
      <c r="L58" s="7" t="n">
        <v>1</v>
      </c>
    </row>
    <row r="59" customFormat="false" ht="14.5" hidden="false" customHeight="false" outlineLevel="0" collapsed="false">
      <c r="A59" s="5"/>
      <c r="B59" s="6" t="n">
        <v>42606</v>
      </c>
      <c r="C59" s="6" t="s">
        <v>15</v>
      </c>
      <c r="D59" s="7" t="n">
        <v>3</v>
      </c>
      <c r="E59" s="7" t="n">
        <v>205</v>
      </c>
      <c r="F59" s="7" t="n">
        <v>1018</v>
      </c>
      <c r="G59" s="7" t="n">
        <v>272</v>
      </c>
      <c r="H59" s="9" t="n">
        <f aca="false">G59*0.1</f>
        <v>27.2</v>
      </c>
      <c r="I59" s="8" t="n">
        <v>3.36016806722689</v>
      </c>
      <c r="J59" s="8" t="n">
        <v>1.61</v>
      </c>
      <c r="K59" s="8" t="n">
        <v>9.9</v>
      </c>
      <c r="L59" s="7" t="n">
        <v>1</v>
      </c>
    </row>
    <row r="60" customFormat="false" ht="14.5" hidden="false" customHeight="false" outlineLevel="0" collapsed="false">
      <c r="A60" s="10" t="n">
        <v>32</v>
      </c>
      <c r="B60" s="11" t="n">
        <v>42608</v>
      </c>
      <c r="C60" s="6" t="s">
        <v>15</v>
      </c>
      <c r="D60" s="9" t="n">
        <v>3</v>
      </c>
      <c r="E60" s="9" t="n">
        <v>187</v>
      </c>
      <c r="F60" s="9" t="n">
        <v>870</v>
      </c>
      <c r="G60" s="9" t="n">
        <v>260</v>
      </c>
      <c r="H60" s="9" t="n">
        <f aca="false">G60*0.1</f>
        <v>26</v>
      </c>
      <c r="I60" s="12" t="n">
        <v>3.11871227364185</v>
      </c>
      <c r="J60" s="12" t="n">
        <v>2.96</v>
      </c>
      <c r="K60" s="12" t="n">
        <v>7.82</v>
      </c>
      <c r="L60" s="9" t="n">
        <v>1</v>
      </c>
    </row>
    <row r="61" customFormat="false" ht="14.5" hidden="false" customHeight="false" outlineLevel="0" collapsed="false">
      <c r="A61" s="5" t="n">
        <v>33</v>
      </c>
      <c r="B61" s="6" t="n">
        <v>42670</v>
      </c>
      <c r="C61" s="6" t="s">
        <v>15</v>
      </c>
      <c r="D61" s="7" t="n">
        <v>2</v>
      </c>
      <c r="E61" s="7" t="n">
        <v>137</v>
      </c>
      <c r="F61" s="7" t="n">
        <v>441</v>
      </c>
      <c r="G61" s="7" t="n">
        <v>334</v>
      </c>
      <c r="H61" s="9" t="n">
        <f aca="false">G61*0.1</f>
        <v>33.4</v>
      </c>
      <c r="I61" s="8" t="n">
        <v>1.8</v>
      </c>
      <c r="J61" s="8" t="n">
        <v>1.63</v>
      </c>
      <c r="K61" s="8" t="n">
        <v>4.33</v>
      </c>
      <c r="L61" s="7" t="n">
        <v>1</v>
      </c>
    </row>
    <row r="62" customFormat="false" ht="14.5" hidden="false" customHeight="false" outlineLevel="0" collapsed="false">
      <c r="A62" s="10" t="n">
        <v>34</v>
      </c>
      <c r="B62" s="11" t="n">
        <v>42670</v>
      </c>
      <c r="C62" s="6" t="s">
        <v>15</v>
      </c>
      <c r="D62" s="9" t="n">
        <v>2</v>
      </c>
      <c r="E62" s="9" t="n">
        <v>110</v>
      </c>
      <c r="F62" s="9" t="n">
        <v>545</v>
      </c>
      <c r="G62" s="9" t="n">
        <v>163</v>
      </c>
      <c r="H62" s="9" t="n">
        <f aca="false">G62*0.1</f>
        <v>16.3</v>
      </c>
      <c r="I62" s="12" t="n">
        <v>1.92803571428571</v>
      </c>
      <c r="J62" s="12" t="n">
        <v>1.82</v>
      </c>
      <c r="K62" s="12" t="n">
        <v>6.53</v>
      </c>
      <c r="L62" s="9" t="n">
        <v>1</v>
      </c>
    </row>
    <row r="63" customFormat="false" ht="14.5" hidden="false" customHeight="false" outlineLevel="0" collapsed="false">
      <c r="A63" s="5" t="n">
        <v>35</v>
      </c>
      <c r="B63" s="6" t="n">
        <v>42676</v>
      </c>
      <c r="C63" s="6" t="s">
        <v>15</v>
      </c>
      <c r="D63" s="7" t="n">
        <v>2</v>
      </c>
      <c r="E63" s="7" t="n">
        <v>100</v>
      </c>
      <c r="F63" s="7" t="n">
        <v>449</v>
      </c>
      <c r="G63" s="7" t="n">
        <v>203</v>
      </c>
      <c r="H63" s="9" t="n">
        <f aca="false">G63*0.1</f>
        <v>20.3</v>
      </c>
      <c r="I63" s="8" t="n">
        <v>1</v>
      </c>
      <c r="J63" s="8" t="n">
        <v>1.57</v>
      </c>
      <c r="K63" s="8" t="n">
        <v>9.72</v>
      </c>
      <c r="L63" s="7" t="n">
        <v>1</v>
      </c>
    </row>
    <row r="64" customFormat="false" ht="14.5" hidden="false" customHeight="false" outlineLevel="0" collapsed="false">
      <c r="A64" s="5"/>
      <c r="B64" s="6" t="n">
        <v>42677</v>
      </c>
      <c r="C64" s="6" t="s">
        <v>15</v>
      </c>
      <c r="D64" s="7" t="n">
        <v>3</v>
      </c>
      <c r="E64" s="7" t="n">
        <v>78</v>
      </c>
      <c r="F64" s="7" t="n">
        <v>355</v>
      </c>
      <c r="G64" s="7" t="n">
        <v>190</v>
      </c>
      <c r="H64" s="9" t="n">
        <f aca="false">G64*0.1</f>
        <v>19</v>
      </c>
      <c r="I64" s="8" t="n">
        <v>0.8</v>
      </c>
      <c r="J64" s="8" t="n">
        <v>1.6</v>
      </c>
      <c r="K64" s="8" t="n">
        <v>7.65</v>
      </c>
      <c r="L64" s="7" t="n">
        <v>1</v>
      </c>
    </row>
    <row r="65" customFormat="false" ht="14.5" hidden="false" customHeight="false" outlineLevel="0" collapsed="false">
      <c r="A65" s="10" t="n">
        <v>36</v>
      </c>
      <c r="B65" s="11" t="n">
        <v>42684</v>
      </c>
      <c r="C65" s="6" t="s">
        <v>15</v>
      </c>
      <c r="D65" s="9" t="n">
        <v>2</v>
      </c>
      <c r="E65" s="9" t="n">
        <v>129</v>
      </c>
      <c r="F65" s="9" t="n">
        <v>475</v>
      </c>
      <c r="G65" s="9" t="n">
        <v>335</v>
      </c>
      <c r="H65" s="9" t="n">
        <f aca="false">G65*0.1</f>
        <v>33.5</v>
      </c>
      <c r="I65" s="12" t="n">
        <v>1.8</v>
      </c>
      <c r="J65" s="12" t="n">
        <v>4.23</v>
      </c>
      <c r="K65" s="12" t="n">
        <v>6.4</v>
      </c>
      <c r="L65" s="9" t="n">
        <v>1</v>
      </c>
    </row>
    <row r="66" customFormat="false" ht="14.5" hidden="false" customHeight="false" outlineLevel="0" collapsed="false">
      <c r="A66" s="10" t="n">
        <v>37</v>
      </c>
      <c r="B66" s="11" t="n">
        <v>42699</v>
      </c>
      <c r="C66" s="11" t="s">
        <v>17</v>
      </c>
      <c r="D66" s="9" t="n">
        <v>2</v>
      </c>
      <c r="E66" s="9" t="n">
        <v>133</v>
      </c>
      <c r="F66" s="9" t="n">
        <v>466</v>
      </c>
      <c r="G66" s="9" t="n">
        <v>290</v>
      </c>
      <c r="H66" s="9" t="n">
        <f aca="false">G66*0.1</f>
        <v>29</v>
      </c>
      <c r="I66" s="12" t="n">
        <v>1.8</v>
      </c>
      <c r="J66" s="12" t="n">
        <v>4.58</v>
      </c>
      <c r="K66" s="12" t="n">
        <v>3.6</v>
      </c>
      <c r="L66" s="9" t="n">
        <v>1</v>
      </c>
    </row>
    <row r="67" customFormat="false" ht="14.5" hidden="false" customHeight="false" outlineLevel="0" collapsed="false">
      <c r="A67" s="10" t="n">
        <v>38</v>
      </c>
      <c r="B67" s="11" t="n">
        <v>42725</v>
      </c>
      <c r="C67" s="6" t="s">
        <v>15</v>
      </c>
      <c r="D67" s="9" t="n">
        <v>2</v>
      </c>
      <c r="E67" s="9" t="n">
        <v>180</v>
      </c>
      <c r="F67" s="9" t="n">
        <v>546</v>
      </c>
      <c r="G67" s="9" t="n">
        <v>188</v>
      </c>
      <c r="H67" s="9" t="n">
        <f aca="false">G67*0.1</f>
        <v>18.8</v>
      </c>
      <c r="I67" s="12" t="n">
        <v>1.776026272578</v>
      </c>
      <c r="J67" s="12" t="n">
        <v>3.23</v>
      </c>
      <c r="K67" s="12" t="n">
        <v>1.59</v>
      </c>
      <c r="L67" s="9" t="n">
        <v>1</v>
      </c>
    </row>
    <row r="68" customFormat="false" ht="14.5" hidden="false" customHeight="false" outlineLevel="0" collapsed="false">
      <c r="A68" s="10" t="n">
        <v>39</v>
      </c>
      <c r="B68" s="11" t="n">
        <v>42755</v>
      </c>
      <c r="C68" s="11" t="s">
        <v>17</v>
      </c>
      <c r="D68" s="9" t="n">
        <v>2</v>
      </c>
      <c r="E68" s="9" t="n">
        <v>78</v>
      </c>
      <c r="F68" s="9" t="n">
        <v>195</v>
      </c>
      <c r="G68" s="9" t="n">
        <v>185</v>
      </c>
      <c r="H68" s="9" t="n">
        <f aca="false">G68*0.1</f>
        <v>18.5</v>
      </c>
      <c r="I68" s="12" t="n">
        <v>1</v>
      </c>
      <c r="J68" s="12" t="n">
        <v>2.42</v>
      </c>
      <c r="K68" s="12" t="n">
        <v>1.3</v>
      </c>
      <c r="L68" s="9" t="n">
        <v>1</v>
      </c>
    </row>
    <row r="69" customFormat="false" ht="14.5" hidden="false" customHeight="false" outlineLevel="0" collapsed="false">
      <c r="A69" s="10" t="n">
        <v>40</v>
      </c>
      <c r="B69" s="11" t="n">
        <v>42766</v>
      </c>
      <c r="C69" s="6" t="s">
        <v>15</v>
      </c>
      <c r="D69" s="9" t="n">
        <v>2</v>
      </c>
      <c r="E69" s="9" t="n">
        <v>94</v>
      </c>
      <c r="F69" s="9" t="n">
        <v>415</v>
      </c>
      <c r="G69" s="9" t="n">
        <v>200</v>
      </c>
      <c r="H69" s="9" t="n">
        <f aca="false">G69*0.1</f>
        <v>20</v>
      </c>
      <c r="I69" s="12" t="n">
        <v>1</v>
      </c>
      <c r="J69" s="12" t="n">
        <v>2.01</v>
      </c>
      <c r="K69" s="12" t="n">
        <v>1.15</v>
      </c>
      <c r="L69" s="9" t="n">
        <v>1</v>
      </c>
    </row>
    <row r="70" customFormat="false" ht="14.5" hidden="false" customHeight="false" outlineLevel="0" collapsed="false">
      <c r="A70" s="10" t="n">
        <v>41</v>
      </c>
      <c r="B70" s="11" t="n">
        <v>42909</v>
      </c>
      <c r="C70" s="6" t="s">
        <v>15</v>
      </c>
      <c r="D70" s="9" t="n">
        <v>2</v>
      </c>
      <c r="E70" s="9" t="n">
        <v>107</v>
      </c>
      <c r="F70" s="9" t="n">
        <v>170</v>
      </c>
      <c r="G70" s="9" t="n">
        <v>150</v>
      </c>
      <c r="H70" s="9" t="n">
        <f aca="false">G70*0.1</f>
        <v>15</v>
      </c>
      <c r="I70" s="12" t="n">
        <v>0.7</v>
      </c>
      <c r="J70" s="12" t="n">
        <v>0.47</v>
      </c>
      <c r="K70" s="12" t="n">
        <v>2.34</v>
      </c>
      <c r="L70" s="9" t="n">
        <v>1</v>
      </c>
    </row>
    <row r="71" customFormat="false" ht="14.5" hidden="false" customHeight="false" outlineLevel="0" collapsed="false">
      <c r="A71" s="5" t="n">
        <v>42</v>
      </c>
      <c r="B71" s="6" t="n">
        <v>42915</v>
      </c>
      <c r="C71" s="6" t="s">
        <v>15</v>
      </c>
      <c r="D71" s="7" t="n">
        <v>2</v>
      </c>
      <c r="E71" s="7" t="n">
        <v>141</v>
      </c>
      <c r="F71" s="7" t="n">
        <v>559</v>
      </c>
      <c r="G71" s="7" t="n">
        <v>249</v>
      </c>
      <c r="H71" s="9" t="n">
        <f aca="false">G71*0.1</f>
        <v>24.9</v>
      </c>
      <c r="I71" s="8" t="n">
        <v>1.6</v>
      </c>
      <c r="J71" s="8" t="n">
        <v>3.29</v>
      </c>
      <c r="K71" s="8" t="n">
        <v>4.11</v>
      </c>
      <c r="L71" s="7" t="n">
        <v>1</v>
      </c>
    </row>
    <row r="72" customFormat="false" ht="14.5" hidden="false" customHeight="false" outlineLevel="0" collapsed="false">
      <c r="A72" s="5" t="n">
        <v>43</v>
      </c>
      <c r="B72" s="6" t="n">
        <v>43046</v>
      </c>
      <c r="C72" s="6" t="s">
        <v>15</v>
      </c>
      <c r="D72" s="7" t="n">
        <v>2</v>
      </c>
      <c r="E72" s="7" t="n">
        <v>187</v>
      </c>
      <c r="F72" s="7" t="n">
        <v>598</v>
      </c>
      <c r="G72" s="7" t="n">
        <v>300</v>
      </c>
      <c r="H72" s="9" t="n">
        <f aca="false">G72*0.1</f>
        <v>30</v>
      </c>
      <c r="I72" s="8" t="n">
        <v>2.2</v>
      </c>
      <c r="J72" s="8" t="n">
        <v>2.07</v>
      </c>
      <c r="K72" s="8" t="n">
        <v>1.96</v>
      </c>
      <c r="L72" s="7" t="n">
        <v>1</v>
      </c>
    </row>
    <row r="73" customFormat="false" ht="14.5" hidden="false" customHeight="false" outlineLevel="0" collapsed="false">
      <c r="A73" s="5" t="n">
        <v>44</v>
      </c>
      <c r="B73" s="6" t="n">
        <v>43126</v>
      </c>
      <c r="C73" s="6" t="s">
        <v>17</v>
      </c>
      <c r="D73" s="7" t="n">
        <v>2</v>
      </c>
      <c r="E73" s="7" t="n">
        <v>79</v>
      </c>
      <c r="F73" s="7" t="n">
        <v>275</v>
      </c>
      <c r="G73" s="7" t="n">
        <v>152</v>
      </c>
      <c r="H73" s="9" t="n">
        <f aca="false">G73*0.1</f>
        <v>15.2</v>
      </c>
      <c r="I73" s="8" t="n">
        <v>1.1</v>
      </c>
      <c r="J73" s="8" t="n">
        <v>3.02</v>
      </c>
      <c r="K73" s="8" t="n">
        <v>3.7</v>
      </c>
      <c r="L73" s="7" t="n">
        <v>1</v>
      </c>
    </row>
    <row r="74" customFormat="false" ht="14.5" hidden="false" customHeight="false" outlineLevel="0" collapsed="false">
      <c r="A74" s="5"/>
      <c r="B74" s="6"/>
      <c r="C74" s="11"/>
      <c r="D74" s="7"/>
      <c r="E74" s="7"/>
      <c r="F74" s="7"/>
      <c r="G74" s="7"/>
      <c r="H74" s="7"/>
      <c r="I74" s="7"/>
      <c r="J74" s="8"/>
      <c r="K74" s="7"/>
      <c r="L74" s="7"/>
    </row>
    <row r="75" customFormat="false" ht="14.5" hidden="false" customHeight="false" outlineLevel="0" collapsed="false">
      <c r="A75" s="5"/>
      <c r="B75" s="6"/>
      <c r="C75" s="11"/>
      <c r="D75" s="7"/>
      <c r="E75" s="7"/>
      <c r="F75" s="7"/>
      <c r="G75" s="7"/>
      <c r="H75" s="7"/>
      <c r="I75" s="8"/>
      <c r="J75" s="8"/>
      <c r="K75" s="7"/>
      <c r="L75" s="7"/>
    </row>
    <row r="76" customFormat="false" ht="14.5" hidden="false" customHeight="false" outlineLevel="0" collapsed="false">
      <c r="A76" s="5"/>
      <c r="B76" s="6"/>
      <c r="C76" s="11"/>
      <c r="D76" s="7"/>
      <c r="E76" s="7"/>
      <c r="F76" s="7"/>
      <c r="G76" s="7"/>
      <c r="H76" s="7"/>
      <c r="I76" s="8"/>
      <c r="J76" s="8"/>
      <c r="K76" s="7"/>
      <c r="L76" s="7"/>
    </row>
    <row r="79" customFormat="false" ht="14.5" hidden="false" customHeight="false" outlineLevel="0" collapsed="false">
      <c r="A79" s="0" t="s">
        <v>27</v>
      </c>
      <c r="D79" s="0" t="n">
        <v>72</v>
      </c>
    </row>
    <row r="80" customFormat="false" ht="14.5" hidden="false" customHeight="false" outlineLevel="0" collapsed="false">
      <c r="A80" s="0" t="s">
        <v>28</v>
      </c>
      <c r="D80" s="0" t="n">
        <v>11114</v>
      </c>
      <c r="E80" s="22" t="n">
        <v>185.23333</v>
      </c>
    </row>
    <row r="81" customFormat="false" ht="14.5" hidden="false" customHeight="false" outlineLevel="0" collapsed="false">
      <c r="A81" s="0" t="s">
        <v>29</v>
      </c>
      <c r="D81" s="0" t="n">
        <v>39576</v>
      </c>
    </row>
    <row r="82" customFormat="false" ht="14.5" hidden="false" customHeight="false" outlineLevel="0" collapsed="false">
      <c r="A82" s="0" t="s">
        <v>30</v>
      </c>
      <c r="D82" s="0" t="n">
        <v>17655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2020-03-31T18:55:23Z</dcterms:created>
  <dc:creator>Usuario</dc:creator>
  <dc:description/>
  <dc:language>en-US</dc:language>
  <cp:lastModifiedBy/>
  <dcterms:modified xsi:type="dcterms:W3CDTF">2020-05-02T17:34:19Z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