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Ex5.xml" ContentType="application/vnd.ms-office.chartex+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sd277/Downloads/dash_dashobard/"/>
    </mc:Choice>
  </mc:AlternateContent>
  <xr:revisionPtr revIDLastSave="0" documentId="13_ncr:1_{F4258CD2-527C-564C-8237-B9C0905779A3}" xr6:coauthVersionLast="47" xr6:coauthVersionMax="47" xr10:uidLastSave="{00000000-0000-0000-0000-000000000000}"/>
  <bookViews>
    <workbookView xWindow="0" yWindow="740" windowWidth="30240" windowHeight="18900" firstSheet="6" activeTab="10" xr2:uid="{A39D1C49-A02A-4278-A2CD-BD9E6DF8E3E6}"/>
  </bookViews>
  <sheets>
    <sheet name="WasteEmissions__Time Series" sheetId="1" r:id="rId1"/>
    <sheet name="Country-wise_WasteComp" sheetId="2" r:id="rId2"/>
    <sheet name="City-wise__WasteComp" sheetId="3" r:id="rId3"/>
    <sheet name="Trend Explanation__WasteTreat" sheetId="5" r:id="rId4"/>
    <sheet name="ManufacturingIndustryWaste" sheetId="6" r:id="rId5"/>
    <sheet name="ManuIndusWaste_total" sheetId="20" r:id="rId6"/>
    <sheet name="ManuIndusWaste" sheetId="4" r:id="rId7"/>
    <sheet name="MineralWaste" sheetId="7" r:id="rId8"/>
    <sheet name="Sweage-Sludge_Waste" sheetId="8" r:id="rId9"/>
    <sheet name="DumpSites_TreatFacil_MuniWISE" sheetId="9" r:id="rId10"/>
    <sheet name="Data_WasteServicesManag" sheetId="11" r:id="rId11"/>
    <sheet name="WasteServicesManagement" sheetId="10" r:id="rId12"/>
    <sheet name="Organised_IndustrialWaste" sheetId="12" r:id="rId13"/>
    <sheet name="ThermalWaste" sheetId="13" r:id="rId14"/>
    <sheet name="SPC" sheetId="16" r:id="rId15"/>
    <sheet name="SPC_Analysis" sheetId="17" r:id="rId16"/>
    <sheet name="AvailabilityDisposalRecovery" sheetId="18" r:id="rId17"/>
    <sheet name="Sheet11" sheetId="19" r:id="rId18"/>
  </sheets>
  <definedNames>
    <definedName name="_xlchart.v1.0" hidden="1">MineralWaste!$G$3</definedName>
    <definedName name="_xlchart.v1.1" hidden="1">MineralWaste!$H$2:$K$2</definedName>
    <definedName name="_xlchart.v1.10" hidden="1">AvailabilityDisposalRecovery!$T$1</definedName>
    <definedName name="_xlchart.v1.11" hidden="1">AvailabilityDisposalRecovery!$T$2:$T$4</definedName>
    <definedName name="_xlchart.v1.12" hidden="1">AvailabilityDisposalRecovery!$U$1</definedName>
    <definedName name="_xlchart.v1.13" hidden="1">AvailabilityDisposalRecovery!$U$2:$U$4</definedName>
    <definedName name="_xlchart.v1.14" hidden="1">AvailabilityDisposalRecovery!$N$2</definedName>
    <definedName name="_xlchart.v1.15" hidden="1">AvailabilityDisposalRecovery!$N$3</definedName>
    <definedName name="_xlchart.v1.16" hidden="1">AvailabilityDisposalRecovery!$O$1:$P$1</definedName>
    <definedName name="_xlchart.v1.17" hidden="1">AvailabilityDisposalRecovery!$O$2:$P$2</definedName>
    <definedName name="_xlchart.v1.18" hidden="1">AvailabilityDisposalRecovery!$O$3:$P$3</definedName>
    <definedName name="_xlchart.v1.2" hidden="1">MineralWaste!$H$3:$K$3</definedName>
    <definedName name="_xlchart.v1.3" hidden="1">MineralWaste!$O$3</definedName>
    <definedName name="_xlchart.v1.4" hidden="1">MineralWaste!$P$2:$R$2</definedName>
    <definedName name="_xlchart.v1.5" hidden="1">MineralWaste!$P$3:$R$3</definedName>
    <definedName name="_xlchart.v1.6" hidden="1">MineralWaste!$O$5</definedName>
    <definedName name="_xlchart.v1.7" hidden="1">MineralWaste!$P$4:$R$4</definedName>
    <definedName name="_xlchart.v1.8" hidden="1">MineralWaste!$P$5:$R$5</definedName>
    <definedName name="_xlchart.v1.9" hidden="1">AvailabilityDisposalRecovery!$S$2:$S$4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G46" i="7"/>
  <c r="H46" i="7"/>
  <c r="H45" i="7"/>
  <c r="G45" i="7"/>
  <c r="J2" i="18"/>
  <c r="D39" i="13"/>
  <c r="D40" i="13"/>
  <c r="D38" i="13"/>
  <c r="H5" i="10"/>
  <c r="I5" i="10"/>
  <c r="J5" i="10"/>
  <c r="K5" i="10"/>
  <c r="L5" i="10"/>
  <c r="M5" i="10"/>
  <c r="N5" i="10"/>
  <c r="O5" i="10"/>
  <c r="P5" i="10"/>
  <c r="Q5" i="10"/>
  <c r="R5" i="10"/>
  <c r="S5" i="10"/>
  <c r="G5" i="10"/>
  <c r="D24" i="8"/>
  <c r="D26" i="8"/>
  <c r="D25" i="8"/>
  <c r="D23" i="8"/>
  <c r="D22" i="8"/>
  <c r="D21" i="8"/>
  <c r="D20" i="8"/>
  <c r="D5" i="8"/>
  <c r="D6" i="8"/>
  <c r="D7" i="8"/>
  <c r="D8" i="8"/>
  <c r="D9" i="8"/>
  <c r="D10" i="8"/>
  <c r="D4" i="8"/>
  <c r="R5" i="7"/>
  <c r="R3" i="7"/>
  <c r="K6" i="7"/>
  <c r="K5" i="7"/>
  <c r="K4" i="7"/>
  <c r="K3" i="7"/>
  <c r="E4" i="7"/>
  <c r="E5" i="7"/>
  <c r="E6" i="7"/>
  <c r="E7" i="7"/>
  <c r="E8" i="7"/>
  <c r="E3" i="7"/>
</calcChain>
</file>

<file path=xl/sharedStrings.xml><?xml version="1.0" encoding="utf-8"?>
<sst xmlns="http://schemas.openxmlformats.org/spreadsheetml/2006/main" count="860" uniqueCount="512">
  <si>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</si>
  <si>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</si>
  <si>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</si>
  <si>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</si>
  <si>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</si>
  <si>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</si>
  <si>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</si>
  <si>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</si>
  <si>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</si>
  <si>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</si>
  <si>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</si>
  <si>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</si>
  <si>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</si>
  <si>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</si>
  <si>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</si>
  <si>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</si>
  <si>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</si>
  <si>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</si>
  <si>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</si>
  <si>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</si>
  <si>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</si>
  <si>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</si>
  <si>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</si>
  <si>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</si>
  <si>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</si>
  <si>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</si>
  <si>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</si>
  <si>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</si>
  <si>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</si>
  <si>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</si>
  <si>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</si>
  <si>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</si>
  <si>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</si>
  <si>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</si>
  <si>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</si>
  <si>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</si>
  <si>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</si>
  <si>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</si>
  <si>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Turkiye</t>
  </si>
  <si>
    <t>TUR</t>
  </si>
  <si>
    <t>Carbon dioxide (CO2) emissions from Waste (Mt CO2e)</t>
  </si>
  <si>
    <t>EN.GHG.CO2.WA.MT.CE.AR5</t>
  </si>
  <si>
    <t>Combustible renewables and waste (% of total energy)</t>
  </si>
  <si>
    <t>EG.USE.CRNW.ZS</t>
  </si>
  <si>
    <t>Methane (CH4) emissions from Waste (Mt CO2e)</t>
  </si>
  <si>
    <t>EN.GHG.CH4.WA.MT.CE.AR5</t>
  </si>
  <si>
    <t>Nitrous oxide (N2O) emissions from Waste (Mt CO2e)</t>
  </si>
  <si>
    <t>EN.GHG.N2O.WA.MT.CE.AR5</t>
  </si>
  <si>
    <t>iso3c</t>
  </si>
  <si>
    <t>region_id</t>
  </si>
  <si>
    <t>country_name</t>
  </si>
  <si>
    <t>income_id</t>
  </si>
  <si>
    <t>gdp</t>
  </si>
  <si>
    <t>composition_food_organic_waste_percent</t>
  </si>
  <si>
    <t>composition_yard_garden_green_waste_percent</t>
  </si>
  <si>
    <t>other_information_information_system_for_solid_waste_management</t>
  </si>
  <si>
    <t>other_information_national_agency_to_enforce_solid_waste_laws_and_regulations</t>
  </si>
  <si>
    <t>other_information_national_law_governing_solid_waste_management_in_the_country</t>
  </si>
  <si>
    <t>other_information_summary_of_key_solid_waste_information_made_available_to_the_public</t>
  </si>
  <si>
    <t>population_population_number_of_people</t>
  </si>
  <si>
    <t>special_waste_agricultural_waste_tons_year</t>
  </si>
  <si>
    <t>special_waste_construction_and_demolition_waste_tons_year</t>
  </si>
  <si>
    <t>special_waste_e_waste_tons_year</t>
  </si>
  <si>
    <t>special_waste_hazardous_waste_tons_year</t>
  </si>
  <si>
    <t>special_waste_industrial_waste_tons_year</t>
  </si>
  <si>
    <t>special_waste_medical_waste_tons_year</t>
  </si>
  <si>
    <t>total_msw_total_msw_generated_tons_year</t>
  </si>
  <si>
    <t>waste_collection_coverage_rural_percent_of_geographic_area</t>
  </si>
  <si>
    <t>waste_collection_coverage_rural_percent_of_households</t>
  </si>
  <si>
    <t>waste_collection_coverage_rural_percent_of_population</t>
  </si>
  <si>
    <t>waste_collection_coverage_rural_percent_of_waste</t>
  </si>
  <si>
    <t>waste_collection_coverage_total_percent_of_geographic_area</t>
  </si>
  <si>
    <t>waste_collection_coverage_total_percent_of_households</t>
  </si>
  <si>
    <t>waste_collection_coverage_total_percent_of_population</t>
  </si>
  <si>
    <t>waste_collection_coverage_total_percent_of_waste</t>
  </si>
  <si>
    <t>waste_collection_coverage_urban_percent_of_geographic_area</t>
  </si>
  <si>
    <t>waste_collection_coverage_urban_percent_of_households</t>
  </si>
  <si>
    <t>waste_collection_coverage_urban_percent_of_population</t>
  </si>
  <si>
    <t>waste_collection_coverage_urban_percent_of_waste</t>
  </si>
  <si>
    <t>waste_treatment_compost_percent</t>
  </si>
  <si>
    <t>waste_treatment_controlled_landfill_percent</t>
  </si>
  <si>
    <t>waste_treatment_incineration_percent</t>
  </si>
  <si>
    <t>waste_treatment_landfill_unspecified_percent</t>
  </si>
  <si>
    <t>waste_treatment_open_dump_percent</t>
  </si>
  <si>
    <t>waste_treatment_other_percent</t>
  </si>
  <si>
    <t>waste_treatment_recycling_percent</t>
  </si>
  <si>
    <t>waste_treatment_sanitary_landfill_landfill_gas_system_percent</t>
  </si>
  <si>
    <t>waste_treatment_unaccounted_for_percent</t>
  </si>
  <si>
    <t>waste_treatment_waterways_marine_percent</t>
  </si>
  <si>
    <t>ECS</t>
  </si>
  <si>
    <t>Turkey</t>
  </si>
  <si>
    <t>UMC</t>
  </si>
  <si>
    <t>Yes</t>
  </si>
  <si>
    <t>city_name</t>
  </si>
  <si>
    <t>additional_data_annual_budget_for_waste_management_year</t>
  </si>
  <si>
    <t>additional_data_annual_solid_waste_budget_year</t>
  </si>
  <si>
    <t>additional_data_annual_swm_budget_2017_year</t>
  </si>
  <si>
    <t>additional_data_annual_swm_budget_year</t>
  </si>
  <si>
    <t>additional_data_annual_waste_budget_year</t>
  </si>
  <si>
    <t>additional_data_collection_ton</t>
  </si>
  <si>
    <t>additional_data_number_of_scavengers_on_dumpsites_number</t>
  </si>
  <si>
    <t>additional_data_other_user_fees_na</t>
  </si>
  <si>
    <t>additional_data_swm_contract_arrangement_1_year_contract_period</t>
  </si>
  <si>
    <t>additional_data_swm_contract_arrangement_3_year_contract_period</t>
  </si>
  <si>
    <t>additional_data_total_annual_costs_to_collect_and_dispose_of_city_s_waste_year</t>
  </si>
  <si>
    <t>additional_data_total_swm_expenditures_year</t>
  </si>
  <si>
    <t>additional_data_total_waste_management_budget_year</t>
  </si>
  <si>
    <t>communication_list_of_channels_through_which_the_city_collects_feedback_from_it_residents_on_issues_related_to_solid_waste_services_na</t>
  </si>
  <si>
    <t>communication_summary_of_key_solid_waste_information_made_periodically_available_to_the_public_na</t>
  </si>
  <si>
    <t>composition_glass_percent</t>
  </si>
  <si>
    <t>composition_metal_percent</t>
  </si>
  <si>
    <t>composition_other_percent</t>
  </si>
  <si>
    <t>composition_paper_cardboard_percent</t>
  </si>
  <si>
    <t>composition_plastic_percent</t>
  </si>
  <si>
    <t>composition_rubber_leather_percent</t>
  </si>
  <si>
    <t>composition_wood_percent</t>
  </si>
  <si>
    <t>informal_sector_child_waste_pickers_number</t>
  </si>
  <si>
    <t>informal_sector_child_waste_pickers_percent</t>
  </si>
  <si>
    <t>informal_sector_female_waste_pickers_number</t>
  </si>
  <si>
    <t>informal_sector_female_waste_pickers_percent</t>
  </si>
  <si>
    <t>informal_sector_social_safeguards_for_waste_pickers_list</t>
  </si>
  <si>
    <t>informal_sector_total_waste_pickers_number</t>
  </si>
  <si>
    <t>institutional_framework_department_dedicated_to_solid_waste_management_na</t>
  </si>
  <si>
    <t>institutional_framework_environmental_assessment_for_solid_waste_management_in_the_past_5_years_na</t>
  </si>
  <si>
    <t>institutional_framework_information_system_for_solid_waste_management_na</t>
  </si>
  <si>
    <t>institutional_framework_performed_a_social_assessment_for_solid_waste_management_in_the_past_5_years_na</t>
  </si>
  <si>
    <t>institutional_framework_unit_enforcing_solid_waste_issues_in_the_city_such_as_illegal_dumping_or_littering_na</t>
  </si>
  <si>
    <t>legal_framework_long_term_integrated_solid_waste_master_plan_na</t>
  </si>
  <si>
    <t>legal_framework_master_plan_is_being_implemented_na</t>
  </si>
  <si>
    <t>legal_framework_solid_waste_management_rules_and_regulations_na</t>
  </si>
  <si>
    <t>n_waste_pickers_number_of_waste_pickers_number_of_people</t>
  </si>
  <si>
    <t>percent_informal_sector_percent_collected_by_informal_sector_percent</t>
  </si>
  <si>
    <t>primary_collection_mode_form_of_primary_collection_na</t>
  </si>
  <si>
    <t>separation_breakdonw_cans_and_metals_na</t>
  </si>
  <si>
    <t>separation_breakdonw_glass_na</t>
  </si>
  <si>
    <t>separation_breakdonw_organics_na</t>
  </si>
  <si>
    <t>separation_breakdonw_other_na</t>
  </si>
  <si>
    <t>separation_breakdonw_paper_cardboard_na</t>
  </si>
  <si>
    <t>separation_breakdonw_plastics_and_packaging_na</t>
  </si>
  <si>
    <t>separation_existence_of_source_separation_na</t>
  </si>
  <si>
    <t>subisidies_other_subsidies_or_transfers_na</t>
  </si>
  <si>
    <t>subisidies_subsidies_or_transfers_from_a_central_government_authority_na</t>
  </si>
  <si>
    <t>transportation_distance_from_city_center_to_main_landfill_or_dumpsite_km</t>
  </si>
  <si>
    <t>transportation_distance_km</t>
  </si>
  <si>
    <t>transportation_distance_km_year</t>
  </si>
  <si>
    <t>transportation_distance_na</t>
  </si>
  <si>
    <t>transportation_distance_total_km_day</t>
  </si>
  <si>
    <t>transportation_scale_calibration_and_operation_status_na</t>
  </si>
  <si>
    <t>transportation_scale_usage_na</t>
  </si>
  <si>
    <t>transportation_transfer_station_or_collection_point_aggregation_na</t>
  </si>
  <si>
    <t>transportation_transfer_station_or_colletion_point_aggregation_na</t>
  </si>
  <si>
    <t>transportation_transfer_stations_needed_number</t>
  </si>
  <si>
    <t>transportation_transfer_stations_needed_na</t>
  </si>
  <si>
    <t>transportation_transfer_stations_operational_number</t>
  </si>
  <si>
    <t>transportation_transfer_stations_operational_na</t>
  </si>
  <si>
    <t>transportation_trips_per_year_na</t>
  </si>
  <si>
    <t>transportation_trips_per_year_trips_year</t>
  </si>
  <si>
    <t>waste_collection_cost_recovery_commercial_fee_amount_na</t>
  </si>
  <si>
    <t>waste_collection_cost_recovery_household_fee_amount_na</t>
  </si>
  <si>
    <t>waste_collection_cost_recovery_household_fee_to_private_agents_non_municipal_na</t>
  </si>
  <si>
    <t>waste_collection_cost_recovery_metadata_commercial_fee_type_na</t>
  </si>
  <si>
    <t>waste_collection_cost_recovery_metadata_household_fee_type_na</t>
  </si>
  <si>
    <t>waste_collection_cost_recovery_metadata_main_method_of_household_billing_na</t>
  </si>
  <si>
    <t>waste_collection_cost_recovery_total_collection_revenues_na</t>
  </si>
  <si>
    <t>waste_collection_cost_recovery_total_commercial_fees_collected_na</t>
  </si>
  <si>
    <t>waste_collection_cost_recovery_total_household_fees_collected_na</t>
  </si>
  <si>
    <t>waste_collection_coverage_total_percent_of_geographic_area_percent_of_geographic_area</t>
  </si>
  <si>
    <t>waste_collection_coverage_total_percent_of_households_percent_of_households</t>
  </si>
  <si>
    <t>waste_collection_coverage_total_percent_of_population_percent_of_population</t>
  </si>
  <si>
    <t>waste_collection_coverage_total_percent_of_waste_percent_of_waste</t>
  </si>
  <si>
    <t>waste_disposal_cost_recovery_metadata_disposal_fee_type_na</t>
  </si>
  <si>
    <t>waste_disposal_cost_recovery_other_revenues_na</t>
  </si>
  <si>
    <t>waste_disposal_cost_recovery_per_unit_disposal_cost_na</t>
  </si>
  <si>
    <t>waste_disposal_cost_recovery_total_disposal_revenues_na</t>
  </si>
  <si>
    <t>waste_disposal_cost_recovery_total_revenues_from_compost_na</t>
  </si>
  <si>
    <t>waste_disposal_cost_recovery_total_revenues_from_recycling_na</t>
  </si>
  <si>
    <t>waste_management_cost_controlled_landfill_na</t>
  </si>
  <si>
    <t>waste_management_cost_incineration_na</t>
  </si>
  <si>
    <t>waste_management_cost_open_dump_na</t>
  </si>
  <si>
    <t>waste_management_cost_other_na</t>
  </si>
  <si>
    <t>waste_management_cost_recycling_na</t>
  </si>
  <si>
    <t>waste_management_cost_sanitary_landfill_landfill_gas_system_na</t>
  </si>
  <si>
    <t>waste_to_energy_cost_recovery_amount_of_energy_distributed_through_feed_in_tariff_kwh_year</t>
  </si>
  <si>
    <t>waste_to_energy_cost_recovery_amount_of_energy_generated_kwh_year</t>
  </si>
  <si>
    <t>waste_to_energy_cost_recovery_feed_in_tariff_amount_na</t>
  </si>
  <si>
    <t>waste_to_energy_cost_recovery_total_revenues_from_energy_recovery_na</t>
  </si>
  <si>
    <t>waste_treatment_advanced_thermal_treatment_percent</t>
  </si>
  <si>
    <t>waste_treatment_anaerobic_digestion_percent</t>
  </si>
  <si>
    <t>Sakarya Mm</t>
  </si>
  <si>
    <t>No</t>
  </si>
  <si>
    <t>Bursa Mm (Metropolitan Municipality)</t>
  </si>
  <si>
    <t>Joint utility billing</t>
  </si>
  <si>
    <t>Year</t>
  </si>
  <si>
    <t>Hazardous</t>
  </si>
  <si>
    <t>Non-hazardous</t>
  </si>
  <si>
    <t>-</t>
  </si>
  <si>
    <t>Waste Treatment Methods</t>
  </si>
  <si>
    <t>Here’s a breakdown of how the waste was treated, including key trends:</t>
  </si>
  <si>
    <t>♻️ Recovered Within the Facility</t>
  </si>
  <si>
    <t>Starts at 1,460 (2000), increases to 4,056 (2022).</t>
  </si>
  <si>
    <t>Major growth in 2020–2022.</t>
  </si>
  <si>
    <t>🏭 Sent to Licensed Facilities</t>
  </si>
  <si>
    <t>Grows from 5,917 (2000) to 17,678 (2022).</t>
  </si>
  <si>
    <r>
      <t xml:space="preserve">Consistently the </t>
    </r>
    <r>
      <rPr>
        <b/>
        <sz val="11"/>
        <color theme="1"/>
        <rFont val="Aptos Narrow"/>
        <family val="2"/>
        <scheme val="minor"/>
      </rPr>
      <t>main treatment method</t>
    </r>
    <r>
      <rPr>
        <sz val="11"/>
        <color theme="1"/>
        <rFont val="Aptos Narrow"/>
        <family val="2"/>
        <scheme val="minor"/>
      </rPr>
      <t>.</t>
    </r>
  </si>
  <si>
    <t>🧱 Used as Filling Material</t>
  </si>
  <si>
    <t>Fluctuates; peak in 2008 (3,190), then declines and stabilizes around 93–98 in later years.</t>
  </si>
  <si>
    <t>🔥 Incinerated (Co-incineration or Waste-to-Energy)</t>
  </si>
  <si>
    <t>Starts very low (26 in 2000), grows steadily to 570 in 2022.</t>
  </si>
  <si>
    <t>🏢 Collected by Municipal/Industrial Zones</t>
  </si>
  <si>
    <t>Stable range between 547 and 1,242, with minor fluctuations.</t>
  </si>
  <si>
    <t>🚯 Sent to Landfills</t>
  </si>
  <si>
    <t>Large increase from 303 (2000) to over 5,000 (2018 &amp; 2020), then drops to 3,767 (2022).</t>
  </si>
  <si>
    <t>📦 Stored On-site</t>
  </si>
  <si>
    <t>Fluctuates, peaks at 2,692 (2010), then reduces to 924 by 2022.</t>
  </si>
  <si>
    <t>🗑️ Disposed by Other Methods</t>
  </si>
  <si>
    <t>Includes dumping, open burning, etc.</t>
  </si>
  <si>
    <t>Peaks early (4,073 in 2004), then stays under 200 in most years.</t>
  </si>
  <si>
    <t>Total</t>
  </si>
  <si>
    <t xml:space="preserve">Amount of waste generated </t>
  </si>
  <si>
    <t>Amount of waste by waste treatment methods</t>
  </si>
  <si>
    <t>Recovered within the facility</t>
  </si>
  <si>
    <t>Sold/Sent to licenced waste treatment facilities</t>
  </si>
  <si>
    <t xml:space="preserve">   Used as filling material/for reclamation</t>
  </si>
  <si>
    <t>c</t>
  </si>
  <si>
    <t>Co-incinerated/ Incinerated</t>
  </si>
  <si>
    <t>Collected by municipality/organized industrial zone</t>
  </si>
  <si>
    <t>Sent to controlled landfill sites</t>
  </si>
  <si>
    <t>Stored within the establishment</t>
  </si>
  <si>
    <r>
      <t xml:space="preserve">Disposed of by other methods </t>
    </r>
    <r>
      <rPr>
        <vertAlign val="superscript"/>
        <sz val="9"/>
        <color indexed="8"/>
        <rFont val="Arial"/>
        <family val="2"/>
        <charset val="162"/>
      </rPr>
      <t>(1)</t>
    </r>
  </si>
  <si>
    <t>Total Waste Generated</t>
  </si>
  <si>
    <t>Manufacturing industry waste indicators, 2000 - 2020</t>
  </si>
  <si>
    <r>
      <t>(Bin ton</t>
    </r>
    <r>
      <rPr>
        <sz val="9"/>
        <rFont val="Arial"/>
        <family val="2"/>
        <charset val="162"/>
      </rPr>
      <t xml:space="preserve"> - Thousand tonnes)</t>
    </r>
  </si>
  <si>
    <t>Figures in table may not add up to the totals due to rounding</t>
  </si>
  <si>
    <t>c  Confidential data</t>
  </si>
  <si>
    <t>- Denotes magnitude null</t>
  </si>
  <si>
    <t>0 True zero or magnitude less than half of the unit employed.</t>
  </si>
  <si>
    <r>
      <t>(1)</t>
    </r>
    <r>
      <rPr>
        <vertAlign val="superscript"/>
        <sz val="8"/>
        <rFont val="Arial"/>
        <family val="2"/>
        <charset val="162"/>
      </rPr>
      <t xml:space="preserve"> </t>
    </r>
    <r>
      <rPr>
        <sz val="8"/>
        <rFont val="Arial"/>
        <family val="2"/>
        <charset val="162"/>
      </rPr>
      <t xml:space="preserve">Includes wastes burned in an open area, released into water bodies, disposed of in heaps for overburden, dumped onto land, etc. </t>
    </r>
  </si>
  <si>
    <t>Collected by municipality</t>
  </si>
  <si>
    <t>Co-incinerated</t>
  </si>
  <si>
    <t>Waste used as filling material</t>
  </si>
  <si>
    <t>Waste burned in open, released into water bodies, disposed, dumped onto land</t>
  </si>
  <si>
    <t>Amount of waste by treatment methods</t>
  </si>
  <si>
    <t>Used for reclamation purposes in mining sites</t>
  </si>
  <si>
    <t>Sent to heaps for overburden/tailing dam/controlled landfill site</t>
  </si>
  <si>
    <t>TurkStat, Waste Statistics, 2022</t>
  </si>
  <si>
    <t>Figures in table may not add up to totals due to rounding.</t>
  </si>
  <si>
    <r>
      <t xml:space="preserve">
</t>
    </r>
    <r>
      <rPr>
        <sz val="10"/>
        <rFont val="Arial"/>
        <family val="2"/>
        <charset val="162"/>
      </rPr>
      <t>Mining establishments waste statistics, 2020, 2022                                                                                          (</t>
    </r>
    <r>
      <rPr>
        <b/>
        <sz val="10"/>
        <rFont val="Arial"/>
        <family val="2"/>
        <charset val="162"/>
      </rPr>
      <t>Ton</t>
    </r>
    <r>
      <rPr>
        <sz val="10"/>
        <rFont val="Arial"/>
        <family val="2"/>
        <charset val="162"/>
      </rPr>
      <t xml:space="preserve"> -Tonnes)</t>
    </r>
  </si>
  <si>
    <t>Amount of hazardous mineral waste</t>
  </si>
  <si>
    <t>Total amount of non-hazardous waste</t>
  </si>
  <si>
    <t>Amount of overburden</t>
  </si>
  <si>
    <t>Recovered within establishment</t>
  </si>
  <si>
    <t>Sold/sent to licenced waste treatment facilities</t>
  </si>
  <si>
    <r>
      <t xml:space="preserve">(i) </t>
    </r>
    <r>
      <rPr>
        <sz val="9"/>
        <color indexed="8"/>
        <rFont val="Arial"/>
        <family val="2"/>
        <charset val="162"/>
      </rPr>
      <t>Sent to incineration plant</t>
    </r>
  </si>
  <si>
    <t>(ii) Backfilling</t>
  </si>
  <si>
    <t>Dumping onto land</t>
  </si>
  <si>
    <t>Others: deposit into dumping site indicated by municipality, temporary storage within the establishment, deposit  into municipal dumping site</t>
  </si>
  <si>
    <t>Growth Rate 2020 - 2022</t>
  </si>
  <si>
    <t xml:space="preserve">Amount of non-hazardous mineral waste </t>
  </si>
  <si>
    <t xml:space="preserve">Total amount of waste generated </t>
  </si>
  <si>
    <t xml:space="preserve">Total amount of hazardous waste </t>
  </si>
  <si>
    <t>Sent to incineration plant</t>
  </si>
  <si>
    <t>Backfilling</t>
  </si>
  <si>
    <t>Sold/sent to licenced facilities</t>
  </si>
  <si>
    <t>Controlled landfills</t>
  </si>
  <si>
    <t>Used for reclamation</t>
  </si>
  <si>
    <t>Others</t>
  </si>
  <si>
    <t>Others: deposit into dumping site indicated by municipality, temporary storage within the establishment, deposit  into municipal dumping site
Source: TurkStat, Waste Statistics, 2022</t>
  </si>
  <si>
    <t>Recovered in establishment</t>
  </si>
  <si>
    <t>(1) Data on sludge amount is in dry matter.</t>
  </si>
  <si>
    <t>(2) Includes sludge amounts burried, dumping into river/lake, etc.</t>
  </si>
  <si>
    <r>
      <rPr>
        <sz val="10"/>
        <color indexed="8"/>
        <rFont val="Arial"/>
        <family val="2"/>
        <charset val="162"/>
      </rPr>
      <t>Municipal sewage sludge statistics, 2020, 2022</t>
    </r>
    <r>
      <rPr>
        <vertAlign val="superscript"/>
        <sz val="10"/>
        <color indexed="8"/>
        <rFont val="Arial"/>
        <family val="2"/>
        <charset val="162"/>
      </rPr>
      <t>(1)</t>
    </r>
  </si>
  <si>
    <t>Sent to waste treatment facilities</t>
  </si>
  <si>
    <t>Disposal in municipal dumping sites</t>
  </si>
  <si>
    <t>Land treatment resulting in benefit to agriculture or ecological improvement</t>
  </si>
  <si>
    <t>Temporarily stored</t>
  </si>
  <si>
    <t>Other</t>
  </si>
  <si>
    <t>Growth in municipal sludge waste</t>
  </si>
  <si>
    <t>Percentages</t>
  </si>
  <si>
    <t>Tonnes</t>
  </si>
  <si>
    <t>Total Municipal Sewage Sludge</t>
  </si>
  <si>
    <t>2020 - Municipal Sweage Sludge</t>
  </si>
  <si>
    <t>2022 - Municipal Sweage Sludge</t>
  </si>
  <si>
    <t>Growth (2020 - 2022) in municipal sludge waste</t>
  </si>
  <si>
    <t>Waste treatment facilities</t>
  </si>
  <si>
    <t>Disposal in dumping sites</t>
  </si>
  <si>
    <t>Land treatment for ecological improvement</t>
  </si>
  <si>
    <t>Türkiye</t>
  </si>
  <si>
    <t>Adana</t>
  </si>
  <si>
    <t>Adıyaman</t>
  </si>
  <si>
    <t>Afyonkarahisar</t>
  </si>
  <si>
    <t>Ağrı</t>
  </si>
  <si>
    <t>Amasya</t>
  </si>
  <si>
    <t>Ankara</t>
  </si>
  <si>
    <t>Antalya</t>
  </si>
  <si>
    <t>Artvin</t>
  </si>
  <si>
    <t>Aydın</t>
  </si>
  <si>
    <t>Balıkesir</t>
  </si>
  <si>
    <t>Bilecik</t>
  </si>
  <si>
    <t>Bingöl</t>
  </si>
  <si>
    <t>Bitlis</t>
  </si>
  <si>
    <t>Bolu</t>
  </si>
  <si>
    <t>Burdur</t>
  </si>
  <si>
    <t>Bursa</t>
  </si>
  <si>
    <t>Çanakkale</t>
  </si>
  <si>
    <t>Çankırı</t>
  </si>
  <si>
    <t>Çorum</t>
  </si>
  <si>
    <t>Denizli</t>
  </si>
  <si>
    <t>Diyarbakır</t>
  </si>
  <si>
    <t>Edirne</t>
  </si>
  <si>
    <t>Elazığ</t>
  </si>
  <si>
    <t>Erzincan</t>
  </si>
  <si>
    <t>Erzurum</t>
  </si>
  <si>
    <t>Eskişehir</t>
  </si>
  <si>
    <t>Gaziantep</t>
  </si>
  <si>
    <t>Giresun</t>
  </si>
  <si>
    <t>Gümüşhane</t>
  </si>
  <si>
    <t>Hakkari</t>
  </si>
  <si>
    <t>Hatay</t>
  </si>
  <si>
    <t>Isparta</t>
  </si>
  <si>
    <t>Mersin</t>
  </si>
  <si>
    <t>İstanbul</t>
  </si>
  <si>
    <t>İzmir</t>
  </si>
  <si>
    <t>Kars</t>
  </si>
  <si>
    <t>Kastamonu</t>
  </si>
  <si>
    <t>Kayseri</t>
  </si>
  <si>
    <t>Kırklareli</t>
  </si>
  <si>
    <t>Kırşehir</t>
  </si>
  <si>
    <t>Kocaeli</t>
  </si>
  <si>
    <t>Konya</t>
  </si>
  <si>
    <t>Kütahya</t>
  </si>
  <si>
    <t>Malatya</t>
  </si>
  <si>
    <t>Manisa</t>
  </si>
  <si>
    <t>Kahramanmaraş</t>
  </si>
  <si>
    <t>Mardin</t>
  </si>
  <si>
    <t>Muğla</t>
  </si>
  <si>
    <t>Muş</t>
  </si>
  <si>
    <t>Nevşehir</t>
  </si>
  <si>
    <t>Niğde</t>
  </si>
  <si>
    <t>Ordu</t>
  </si>
  <si>
    <t>Rize</t>
  </si>
  <si>
    <t>Sakarya</t>
  </si>
  <si>
    <t>Samsun</t>
  </si>
  <si>
    <t>Siirt</t>
  </si>
  <si>
    <t>Sinop</t>
  </si>
  <si>
    <t>Sivas</t>
  </si>
  <si>
    <t>Tekirdağ</t>
  </si>
  <si>
    <t>Tokat</t>
  </si>
  <si>
    <t>Trabzon</t>
  </si>
  <si>
    <t>Tunceli</t>
  </si>
  <si>
    <t>Şanlıurfa</t>
  </si>
  <si>
    <t>Uşak</t>
  </si>
  <si>
    <t>Van</t>
  </si>
  <si>
    <t>Yozgat</t>
  </si>
  <si>
    <t>Zonguldak</t>
  </si>
  <si>
    <t>Aksaray</t>
  </si>
  <si>
    <t>Bayburt</t>
  </si>
  <si>
    <t>Karaman</t>
  </si>
  <si>
    <t>Kırıkkale</t>
  </si>
  <si>
    <t>Batman</t>
  </si>
  <si>
    <t>Şırnak</t>
  </si>
  <si>
    <t>Bartın</t>
  </si>
  <si>
    <t>Ardahan</t>
  </si>
  <si>
    <t>Iğdır</t>
  </si>
  <si>
    <t>Yalova</t>
  </si>
  <si>
    <t>Karabük</t>
  </si>
  <si>
    <t>Kilis</t>
  </si>
  <si>
    <t>Osmaniye</t>
  </si>
  <si>
    <t>Düzce</t>
  </si>
  <si>
    <t>Figures in the table may not add up to the total due to rounding.</t>
  </si>
  <si>
    <t>(1) Data refers to the waste sent to landfill sites, incineration plants and all the waste recovery facilities. Due to the increase in number of integrated waste treatment facilities and waste transfer stations, final treatment method could not be estimated.</t>
  </si>
  <si>
    <t>(2) Data refers to disposals by burning in an open area, dumping into river/onto land and burying.</t>
  </si>
  <si>
    <t>Municipal waste management statistics, 2022</t>
  </si>
  <si>
    <t>Province</t>
  </si>
  <si>
    <r>
      <t xml:space="preserve"> </t>
    </r>
    <r>
      <rPr>
        <sz val="9"/>
        <rFont val="Arial"/>
        <family val="2"/>
        <charset val="162"/>
      </rPr>
      <t xml:space="preserve">Total number of
municipalities providing
waste services </t>
    </r>
  </si>
  <si>
    <r>
      <rPr>
        <sz val="9"/>
        <rFont val="Arial"/>
        <family val="2"/>
        <charset val="162"/>
      </rPr>
      <t>Total</t>
    </r>
    <r>
      <rPr>
        <b/>
        <sz val="9"/>
        <rFont val="Arial"/>
        <family val="2"/>
        <charset val="162"/>
      </rPr>
      <t xml:space="preserve"> </t>
    </r>
    <r>
      <rPr>
        <sz val="9"/>
        <rFont val="Arial"/>
        <family val="2"/>
        <charset val="162"/>
      </rPr>
      <t>amount of waste collected</t>
    </r>
    <r>
      <rPr>
        <b/>
        <sz val="9"/>
        <rFont val="Arial"/>
        <family val="2"/>
        <charset val="162"/>
      </rPr>
      <t xml:space="preserve"> 
</t>
    </r>
    <r>
      <rPr>
        <sz val="9"/>
        <rFont val="Arial"/>
        <family val="2"/>
        <charset val="162"/>
      </rPr>
      <t>(Tonnes)</t>
    </r>
  </si>
  <si>
    <t xml:space="preserve">Municipality's dumping sites </t>
  </si>
  <si>
    <t>Number of municipalities</t>
  </si>
  <si>
    <t>Amount of
 waste (Tonnes)</t>
  </si>
  <si>
    <r>
      <t xml:space="preserve">
</t>
    </r>
    <r>
      <rPr>
        <sz val="9"/>
        <rFont val="Arial"/>
        <family val="2"/>
        <charset val="162"/>
      </rPr>
      <t>Number of municipalities</t>
    </r>
  </si>
  <si>
    <t>Other disposal methods</t>
  </si>
  <si>
    <t xml:space="preserve">Total amount of waste collected </t>
  </si>
  <si>
    <t>(1) It includes the estimation of the amount of waste generated where waste collection service is not provided.</t>
  </si>
  <si>
    <t>(2) Data refers to the waste sent to landfill sites, incineration plants and all the waste recovery facilities. Due to the increase in number of integrated waste treatment facilities and waste transfer stations, final treatment method could not be estimated.</t>
  </si>
  <si>
    <t>(3) Data refers to disposal by dumping onto land, open burning, dumping into streams and lakes, and burial.</t>
  </si>
  <si>
    <t>Municipal waste services and management indicators, 1994-2022</t>
  </si>
  <si>
    <t>Turkey population</t>
  </si>
  <si>
    <t>Total number of municipalities</t>
  </si>
  <si>
    <t>Total municipal population</t>
  </si>
  <si>
    <t>Number of municipalities provided waste services</t>
  </si>
  <si>
    <t>Population of municipalities served by waste services</t>
  </si>
  <si>
    <t>Rate of municipal population served by waste services in total municipal population (%)</t>
  </si>
  <si>
    <t>Amount of municipal waste collected (Thousand tonnes/year)</t>
  </si>
  <si>
    <t>Average amount of municipal waste per capita (Kg/capita-day)</t>
  </si>
  <si>
    <t xml:space="preserve">Municipal waste management (Thousand tonnes/year) </t>
  </si>
  <si>
    <t xml:space="preserve">
Municipality's dumping sites</t>
  </si>
  <si>
    <r>
      <t>Other disposal methods</t>
    </r>
    <r>
      <rPr>
        <vertAlign val="superscript"/>
        <sz val="9"/>
        <rFont val="Arial"/>
        <family val="2"/>
        <charset val="162"/>
      </rPr>
      <t>(3)</t>
    </r>
  </si>
  <si>
    <t>Amount of municipal waste generated (Thousand tonnes/year)</t>
  </si>
  <si>
    <t xml:space="preserve">Municipal population density </t>
  </si>
  <si>
    <t>Rate of municipal population served</t>
  </si>
  <si>
    <t>Average amount of municipal waste per capita</t>
  </si>
  <si>
    <t>(r)</t>
  </si>
  <si>
    <t>(r) Data revised.</t>
  </si>
  <si>
    <t>(1) Includes the waste amounts originating from the activities of organized industrial zones’ (OIZ) directorates such as infrastructure services, wastewater treatment etc. The amount of waste generated by the companies within the OIZ is included in the statistics of their own sectors.</t>
  </si>
  <si>
    <t xml:space="preserve">(2) Includes wastes burned in open area, sent to incineration plants etc. </t>
  </si>
  <si>
    <r>
      <rPr>
        <sz val="10"/>
        <rFont val="Arial"/>
        <family val="2"/>
        <charset val="162"/>
      </rPr>
      <t>Organized industrial zones waste statistics, 2020, 2022</t>
    </r>
    <r>
      <rPr>
        <vertAlign val="superscript"/>
        <sz val="10"/>
        <rFont val="Arial"/>
        <family val="2"/>
        <charset val="162"/>
      </rPr>
      <t>(1)</t>
    </r>
    <r>
      <rPr>
        <sz val="10"/>
        <rFont val="Arial"/>
        <family val="2"/>
        <charset val="162"/>
      </rPr>
      <t xml:space="preserve">                                                (</t>
    </r>
    <r>
      <rPr>
        <b/>
        <sz val="10"/>
        <rFont val="Arial"/>
        <family val="2"/>
        <charset val="162"/>
      </rPr>
      <t>Ton</t>
    </r>
    <r>
      <rPr>
        <sz val="10"/>
        <rFont val="Arial"/>
        <family val="2"/>
        <charset val="162"/>
      </rPr>
      <t xml:space="preserve"> - Tonnes)</t>
    </r>
  </si>
  <si>
    <t>Total amount of waste generated</t>
  </si>
  <si>
    <r>
      <t xml:space="preserve">        </t>
    </r>
    <r>
      <rPr>
        <sz val="9"/>
        <color indexed="8"/>
        <rFont val="Arial"/>
        <family val="2"/>
        <charset val="162"/>
      </rPr>
      <t>Amount of hazardous waste</t>
    </r>
  </si>
  <si>
    <t xml:space="preserve">        Amount of non-hazardous waste</t>
  </si>
  <si>
    <t xml:space="preserve">Amount of waste by treatment methods </t>
  </si>
  <si>
    <t>Recovered or temporarily stored within the organized industrial zone</t>
  </si>
  <si>
    <t>Recovered outside of the organized industrial zone</t>
  </si>
  <si>
    <t>Disposed of within or outside of the organized industrial zone</t>
  </si>
  <si>
    <t>Controlled landfill sites</t>
  </si>
  <si>
    <t>Municipal/ OIZ dumping sites</t>
  </si>
  <si>
    <r>
      <t>Other disposal methods</t>
    </r>
    <r>
      <rPr>
        <vertAlign val="superscript"/>
        <sz val="9"/>
        <color indexed="8"/>
        <rFont val="Arial"/>
        <family val="2"/>
        <charset val="162"/>
      </rPr>
      <t>(2)</t>
    </r>
  </si>
  <si>
    <t>Recovered within the organized industrial zone</t>
  </si>
  <si>
    <t>Recovered outside organized industrial zone</t>
  </si>
  <si>
    <t>Disposed of within or outside organized industrial zone</t>
  </si>
  <si>
    <r>
      <t xml:space="preserve">Termik santraller atık istatistikleri, 2020, 2022
</t>
    </r>
    <r>
      <rPr>
        <sz val="10"/>
        <rFont val="Arial"/>
        <family val="2"/>
        <charset val="162"/>
      </rPr>
      <t>Thermal power plants waste statistics, 2020, 2022                                                                                   (</t>
    </r>
    <r>
      <rPr>
        <b/>
        <sz val="10"/>
        <rFont val="Arial"/>
        <family val="2"/>
        <charset val="162"/>
      </rPr>
      <t>Ton</t>
    </r>
    <r>
      <rPr>
        <sz val="10"/>
        <rFont val="Arial"/>
        <family val="2"/>
        <charset val="162"/>
      </rPr>
      <t>-Tonnes)</t>
    </r>
  </si>
  <si>
    <t>Figures in table may not add up to the totals due to rounding.</t>
  </si>
  <si>
    <t>Ash and slag waste</t>
  </si>
  <si>
    <r>
      <t xml:space="preserve">    </t>
    </r>
    <r>
      <rPr>
        <sz val="9"/>
        <color indexed="8"/>
        <rFont val="Arial"/>
        <family val="2"/>
        <charset val="162"/>
      </rPr>
      <t>Other wastes</t>
    </r>
  </si>
  <si>
    <t>Includes metal, paper, glass, plastic waste, wastewater treatment sludges, household and similar wastes.</t>
  </si>
  <si>
    <t xml:space="preserve">Includes wastes temporary stored in the establishment site, wastes collected by municipalities etc. </t>
  </si>
  <si>
    <t xml:space="preserve">Trend </t>
  </si>
  <si>
    <t xml:space="preserve">Thermal power plants waste statistics, 2020, 2022 </t>
  </si>
  <si>
    <t>Sold to licenced waste treatment facilities</t>
  </si>
  <si>
    <t>Disposed by other methods</t>
  </si>
  <si>
    <t>Disposed in controlled landfilled sites</t>
  </si>
  <si>
    <t>Country/Region</t>
  </si>
  <si>
    <t>Indicator</t>
  </si>
  <si>
    <t>Unit</t>
  </si>
  <si>
    <t>Raw material use</t>
  </si>
  <si>
    <t>Million tonnes</t>
  </si>
  <si>
    <t>Mineral depletion</t>
  </si>
  <si>
    <t>Million tonnes Cu eq.</t>
  </si>
  <si>
    <t>Fossil fuels depletion</t>
  </si>
  <si>
    <t>Million tonnes Oil eq.</t>
  </si>
  <si>
    <t>Primary energy</t>
  </si>
  <si>
    <t>PJ</t>
  </si>
  <si>
    <t>Land use</t>
  </si>
  <si>
    <t>Million ha</t>
  </si>
  <si>
    <t>Potential species loss from land use</t>
  </si>
  <si>
    <t>micro-PDF*year</t>
  </si>
  <si>
    <t>Climate Change (Short-Term)</t>
  </si>
  <si>
    <t>Million tonnes CO2 eq.</t>
  </si>
  <si>
    <t>Climate Change (Long-Term)</t>
  </si>
  <si>
    <t>Air pollution (human health)</t>
  </si>
  <si>
    <t>kilo-DALY</t>
  </si>
  <si>
    <t>Blue water consumption</t>
  </si>
  <si>
    <t>million m3 H2O</t>
  </si>
  <si>
    <t>Water scarcity</t>
  </si>
  <si>
    <t>million m3 H2O eq.</t>
  </si>
  <si>
    <t>Marine eutrophication</t>
  </si>
  <si>
    <t>kt N-eq.</t>
  </si>
  <si>
    <t>Human Development Index</t>
  </si>
  <si>
    <t>Socio-Economic Vulnerability</t>
  </si>
  <si>
    <t>GDP (constant 2015 USD)</t>
  </si>
  <si>
    <t>Million USD</t>
  </si>
  <si>
    <t>Population</t>
  </si>
  <si>
    <t xml:space="preserve">Total waste </t>
  </si>
  <si>
    <t>Non-hazardous waste</t>
  </si>
  <si>
    <t>Hazardous waste</t>
  </si>
  <si>
    <t>Air pollution</t>
  </si>
  <si>
    <t xml:space="preserve">Climate Change </t>
  </si>
  <si>
    <t>1 208 369 189</t>
  </si>
  <si>
    <t>1 408 773 786</t>
  </si>
  <si>
    <r>
      <rPr>
        <sz val="10"/>
        <rFont val="Arial"/>
        <family val="2"/>
        <charset val="162"/>
      </rPr>
      <t>Waste disposal and recovery facilities statistics, 2020, 2022</t>
    </r>
    <r>
      <rPr>
        <vertAlign val="superscript"/>
        <sz val="10"/>
        <rFont val="Arial"/>
        <family val="2"/>
        <charset val="162"/>
      </rPr>
      <t>(1)(2)</t>
    </r>
  </si>
  <si>
    <t>Number of waste disposal and recovery facilities</t>
  </si>
  <si>
    <r>
      <t xml:space="preserve">
</t>
    </r>
    <r>
      <rPr>
        <sz val="9"/>
        <rFont val="Arial"/>
        <family val="2"/>
        <charset val="162"/>
      </rPr>
      <t>Number of waste disposal facilities</t>
    </r>
  </si>
  <si>
    <r>
      <t>Capacity (m</t>
    </r>
    <r>
      <rPr>
        <vertAlign val="superscript"/>
        <sz val="9"/>
        <color indexed="8"/>
        <rFont val="Arial"/>
        <family val="2"/>
        <charset val="162"/>
      </rPr>
      <t>3</t>
    </r>
    <r>
      <rPr>
        <sz val="9"/>
        <color indexed="8"/>
        <rFont val="Arial"/>
        <family val="2"/>
        <charset val="162"/>
      </rPr>
      <t>)</t>
    </r>
  </si>
  <si>
    <r>
      <t>Rest of capacity (m</t>
    </r>
    <r>
      <rPr>
        <vertAlign val="superscript"/>
        <sz val="9"/>
        <color indexed="8"/>
        <rFont val="Arial"/>
        <family val="2"/>
        <charset val="162"/>
      </rPr>
      <t>3</t>
    </r>
    <r>
      <rPr>
        <sz val="9"/>
        <color indexed="8"/>
        <rFont val="Arial"/>
        <family val="2"/>
        <charset val="162"/>
      </rPr>
      <t>)</t>
    </r>
  </si>
  <si>
    <t>Total amount of waste landfilled (Tonnes)</t>
  </si>
  <si>
    <t>Amount of hazardous waste landfilled (Tonnes)</t>
  </si>
  <si>
    <t>Amount of non-hazardous waste landfilled (Tonnes)</t>
  </si>
  <si>
    <t>Number</t>
  </si>
  <si>
    <t xml:space="preserve">Capacity (Tonnes/year) </t>
  </si>
  <si>
    <t>Total amount of waste incinerated (Tonnes)</t>
  </si>
  <si>
    <t>Amount of hazardous waste incinerated (Tonnes)</t>
  </si>
  <si>
    <t>Amount of non-hazardous waste incinerated (Tonnes)</t>
  </si>
  <si>
    <t>Number of waste recovery facilities</t>
  </si>
  <si>
    <t>Total amount of waste composted (Tonnes)</t>
  </si>
  <si>
    <t>Compost produced (Tonnes)</t>
  </si>
  <si>
    <t xml:space="preserve">Total amount of waste co-incinerated </t>
  </si>
  <si>
    <t>Amount of hazardous waste co-incinerated (Tonnes)</t>
  </si>
  <si>
    <t>Amount of non-hazardous waste co-incinerated (Tonnes)</t>
  </si>
  <si>
    <t>Total amount of waste recovered (Tonnes)</t>
  </si>
  <si>
    <t>Amount of hazardous waste recovered (Tonnes)</t>
  </si>
  <si>
    <t>Amount of non-hazardous waste recovered (Tonnes)</t>
  </si>
  <si>
    <t>Number of Controlled landfill site</t>
  </si>
  <si>
    <t>Number of Incineration plant</t>
  </si>
  <si>
    <t>Number of Composting plant</t>
  </si>
  <si>
    <t>Number of Co-incineration plant</t>
  </si>
  <si>
    <r>
      <t>Number of Other recovery facilities</t>
    </r>
    <r>
      <rPr>
        <vertAlign val="superscript"/>
        <sz val="9"/>
        <rFont val="Arial"/>
        <family val="2"/>
        <charset val="162"/>
      </rPr>
      <t>(3)</t>
    </r>
  </si>
  <si>
    <t>Trend</t>
  </si>
  <si>
    <t xml:space="preserve">
Number of waste disposal facilities</t>
  </si>
  <si>
    <t>Number of Other recovery facilities</t>
  </si>
  <si>
    <t>Type of waste recovery facilities</t>
  </si>
  <si>
    <r>
      <t>Waste statistics of manufacturing industry sub-sectors, 2020, 2022                                                                                                               (</t>
    </r>
    <r>
      <rPr>
        <b/>
        <sz val="10"/>
        <rFont val="Arial"/>
        <family val="2"/>
        <charset val="162"/>
      </rPr>
      <t>Ton</t>
    </r>
    <r>
      <rPr>
        <sz val="10"/>
        <rFont val="Arial"/>
        <family val="2"/>
        <charset val="162"/>
      </rPr>
      <t xml:space="preserve">-Tonnes)                                                                                       </t>
    </r>
  </si>
  <si>
    <t>Amount of waste generated</t>
  </si>
  <si>
    <t xml:space="preserve">NACE Rev. 2 divisions </t>
  </si>
  <si>
    <t>Manufacturing industry</t>
  </si>
  <si>
    <t>Food, beverage and tobacco products</t>
  </si>
  <si>
    <t>Textiles, wearing apparel and leather  products</t>
  </si>
  <si>
    <t>Coke, refined petroleum products</t>
  </si>
  <si>
    <t>Wood and wooden products</t>
  </si>
  <si>
    <t>Pulp, paper and paper products</t>
  </si>
  <si>
    <t>Chemicals, pharmaceutical, rubber and plastic</t>
  </si>
  <si>
    <t>Non-metallic minerals</t>
  </si>
  <si>
    <t>Metals and metal products</t>
  </si>
  <si>
    <t>Equipment, electronics, machinery</t>
  </si>
  <si>
    <t>Other manufacturing and repairs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</si>
</sst>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
    <numFmt numFmtId="165" formatCode="###\ ###\ ###\ ###\ ###"/>
    <numFmt numFmtId="166" formatCode="0.000000"/>
    <numFmt numFmtId="167" formatCode="###\ ###\ ##0"/>
    <numFmt numFmtId="168" formatCode="###\ ###\ ###\ ###"/>
    <numFmt numFmtId="169" formatCode="0.0"/>
  </numFmts>
  <fonts count="39">
    <font>
      <sz val="11"/>
      <color theme="1"/>
      <name val="Aptos Narrow"/>
      <family val="2"/>
      <scheme val="minor"/>
    </font>
    <font>
      <sz val="11"/>
      <color rgb="FFFF0000"/>
      <name val="Aptos Narrow"/>
      <family val="2"/>
      <scheme val="minor"/>
    </font>
    <font>
      <b/>
      <sz val="11"/>
      <color theme="1"/>
      <name val="Aptos Narrow"/>
      <family val="2"/>
      <scheme val="minor"/>
    </font>
    <font>
      <b/>
      <sz val="13.5"/>
      <color theme="1"/>
      <name val="Aptos Narrow"/>
      <family val="2"/>
      <scheme val="minor"/>
    </font>
    <font>
      <b/>
      <sz val="12"/>
      <color theme="1"/>
      <name val="Aptos Narrow"/>
      <family val="2"/>
      <scheme val="minor"/>
    </font>
    <font>
      <b/>
      <sz val="9"/>
      <name val="Arial"/>
      <family val="2"/>
      <charset val="162"/>
    </font>
    <font>
      <sz val="9"/>
      <name val="Arial"/>
      <family val="2"/>
      <charset val="162"/>
    </font>
    <font>
      <b/>
      <sz val="9"/>
      <color indexed="8"/>
      <name val="Arial"/>
      <family val="2"/>
      <charset val="162"/>
    </font>
    <font>
      <sz val="9"/>
      <color indexed="8"/>
      <name val="Arial"/>
      <family val="2"/>
      <charset val="162"/>
    </font>
    <font>
      <sz val="10"/>
      <name val="Arial"/>
      <family val="2"/>
      <charset val="162"/>
    </font>
    <font>
      <vertAlign val="superscript"/>
      <sz val="9"/>
      <color indexed="8"/>
      <name val="Arial"/>
      <family val="2"/>
      <charset val="162"/>
    </font>
    <font>
      <sz val="11"/>
      <color indexed="8"/>
      <name val="Calibri"/>
      <family val="2"/>
    </font>
    <font>
      <b/>
      <sz val="8"/>
      <name val="Arial"/>
      <family val="2"/>
      <charset val="162"/>
    </font>
    <font>
      <sz val="8"/>
      <name val="Arial"/>
      <family val="2"/>
      <charset val="162"/>
    </font>
    <font>
      <vertAlign val="superscript"/>
      <sz val="8"/>
      <name val="Arial"/>
      <family val="2"/>
      <charset val="162"/>
    </font>
    <font>
      <b/>
      <sz val="11"/>
      <color indexed="8"/>
      <name val="Aptos Narrow"/>
      <family val="2"/>
      <scheme val="minor"/>
    </font>
    <font>
      <sz val="11"/>
      <name val="Aptos Narrow"/>
      <family val="2"/>
      <scheme val="minor"/>
    </font>
    <font>
      <sz val="10"/>
      <color theme="1"/>
      <name val="Aptos Narrow"/>
      <family val="2"/>
      <scheme val="minor"/>
    </font>
    <font>
      <b/>
      <sz val="10"/>
      <name val="Arial"/>
      <family val="2"/>
      <charset val="162"/>
    </font>
    <font>
      <sz val="9"/>
      <color theme="1"/>
      <name val="Arial"/>
      <family val="2"/>
      <charset val="162"/>
    </font>
    <font>
      <sz val="9"/>
      <color rgb="FFFF0000"/>
      <name val="Arial"/>
      <family val="2"/>
      <charset val="162"/>
    </font>
    <font>
      <sz val="8"/>
      <color indexed="8"/>
      <name val="Arial"/>
      <family val="2"/>
      <charset val="162"/>
    </font>
    <font>
      <sz val="10"/>
      <name val="Arial Tur"/>
      <charset val="162"/>
    </font>
    <font>
      <b/>
      <sz val="10"/>
      <color theme="1"/>
      <name val="Arial"/>
      <family val="2"/>
      <charset val="162"/>
    </font>
    <font>
      <sz val="10"/>
      <color indexed="8"/>
      <name val="Arial"/>
      <family val="2"/>
      <charset val="162"/>
    </font>
    <font>
      <vertAlign val="superscript"/>
      <sz val="10"/>
      <color indexed="8"/>
      <name val="Arial"/>
      <family val="2"/>
      <charset val="162"/>
    </font>
    <font>
      <sz val="10"/>
      <color theme="1"/>
      <name val="Arial"/>
      <family val="2"/>
      <charset val="162"/>
    </font>
    <font>
      <b/>
      <sz val="9"/>
      <color theme="1"/>
      <name val="Arial"/>
      <family val="2"/>
      <charset val="162"/>
    </font>
    <font>
      <b/>
      <sz val="8"/>
      <color theme="1"/>
      <name val="Arial"/>
      <family val="2"/>
      <charset val="162"/>
    </font>
    <font>
      <sz val="11"/>
      <color theme="1"/>
      <name val="Aptos Narrow"/>
      <family val="2"/>
      <scheme val="minor"/>
    </font>
    <font>
      <sz val="9"/>
      <name val="Arial"/>
      <family val="2"/>
    </font>
    <font>
      <vertAlign val="superscript"/>
      <sz val="9"/>
      <name val="Arial"/>
      <family val="2"/>
      <charset val="162"/>
    </font>
    <font>
      <sz val="11"/>
      <color theme="1"/>
      <name val="Aptos Narrow"/>
      <family val="2"/>
      <charset val="162"/>
      <scheme val="minor"/>
    </font>
    <font>
      <b/>
      <sz val="9"/>
      <name val="Arial"/>
      <family val="2"/>
    </font>
    <font>
      <sz val="9"/>
      <color theme="1"/>
      <name val="Arial"/>
      <family val="2"/>
    </font>
    <font>
      <b/>
      <sz val="11"/>
      <color theme="1"/>
      <name val="Aptos Narrow"/>
      <family val="2"/>
      <charset val="162"/>
      <scheme val="minor"/>
    </font>
    <font>
      <sz val="11"/>
      <name val="Arial"/>
      <family val="2"/>
      <charset val="162"/>
    </font>
    <font>
      <b/>
      <sz val="11"/>
      <name val="Aptos Narrow"/>
      <family val="2"/>
      <charset val="162"/>
      <scheme val="minor"/>
    </font>
    <font>
      <vertAlign val="superscript"/>
      <sz val="10"/>
      <name val="Arial"/>
      <family val="2"/>
      <charset val="162"/>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7">
    <border>
      <left/>
      <right/>
      <top/>
      <bottom/>
      <diagonal/>
    </border>
    <border>
      <left/>
      <right/>
      <top style="medium">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s>
  <cellStyleXfs count="14">
    <xf numFmtId="0" fontId="0" fillId="0" borderId="0"/>
    <xf numFmtId="0" fontId="9" fillId="0" borderId="0"/>
    <xf numFmtId="0" fontId="9" fillId="0" borderId="0"/>
    <xf numFmtId="0" fontId="11" fillId="0" borderId="0"/>
    <xf numFmtId="0" fontId="9" fillId="0" borderId="0"/>
    <xf numFmtId="0" fontId="32" fillId="0" borderId="0"/>
    <xf numFmtId="0" fontId="29" fillId="0" borderId="0"/>
    <xf numFmtId="0" fontId="29" fillId="0" borderId="0"/>
    <xf numFmtId="0" fontId="32" fillId="0" borderId="0"/>
    <xf numFmtId="0" fontId="29" fillId="0" borderId="0"/>
    <xf numFmtId="0" fontId="32" fillId="0" borderId="0"/>
    <xf numFmtId="0" fontId="29" fillId="0" borderId="0"/>
    <xf numFmtId="0" fontId="32" fillId="0" borderId="0"/>
    <xf numFmtId="0" fontId="29" fillId="0" borderId="0"/>
  </cellStyleXfs>
  <cellXfs count="307">
    <xf numFmtId="0" fontId="0" fillId="0" borderId="0" xfId="0"/>
    <xf numFmtId="0" fontId="2" fillId="0" borderId="0" xfId="0" applyFont="1" applyAlignment="1">
      <alignment horizontal="center" vertical="center" wrapText="1"/>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center" indent="1"/>
    </xf>
    <xf numFmtId="0" fontId="5" fillId="0" borderId="0" xfId="0" applyFont="1"/>
    <xf numFmtId="0" fontId="6" fillId="0" borderId="0" xfId="0" applyFont="1"/>
    <xf numFmtId="0" fontId="5" fillId="0" borderId="0" xfId="0" applyFont="1" applyAlignment="1">
      <alignment horizontal="center"/>
    </xf>
    <xf numFmtId="0" fontId="5" fillId="0" borderId="2" xfId="0" applyFont="1" applyBorder="1"/>
    <xf numFmtId="0" fontId="6" fillId="0" borderId="2" xfId="0" applyFont="1" applyBorder="1" applyAlignment="1">
      <alignment horizontal="right" vertical="center"/>
    </xf>
    <xf numFmtId="0" fontId="5" fillId="0" borderId="2" xfId="0" applyFont="1" applyBorder="1" applyAlignment="1">
      <alignment horizontal="right" vertical="center"/>
    </xf>
    <xf numFmtId="0" fontId="6" fillId="0" borderId="2" xfId="0" applyFont="1" applyBorder="1" applyAlignment="1">
      <alignment vertical="center"/>
    </xf>
    <xf numFmtId="0" fontId="6" fillId="0" borderId="0" xfId="0" applyFont="1" applyAlignment="1">
      <alignment horizontal="right" vertical="center"/>
    </xf>
    <xf numFmtId="0" fontId="5" fillId="0" borderId="0" xfId="0" applyFont="1" applyAlignment="1">
      <alignment horizontal="left" vertical="center" wrapText="1"/>
    </xf>
    <xf numFmtId="0" fontId="8" fillId="0" borderId="0" xfId="0" applyFont="1" applyAlignment="1">
      <alignment vertical="center"/>
    </xf>
    <xf numFmtId="164" fontId="6" fillId="0" borderId="0" xfId="0" applyNumberFormat="1" applyFont="1" applyAlignment="1">
      <alignment horizontal="right" vertical="center"/>
    </xf>
    <xf numFmtId="165" fontId="6" fillId="0" borderId="0" xfId="1" applyNumberFormat="1" applyFont="1" applyAlignment="1">
      <alignment vertical="center"/>
    </xf>
    <xf numFmtId="165" fontId="6" fillId="0" borderId="0" xfId="1" applyNumberFormat="1" applyFont="1" applyAlignment="1">
      <alignment horizontal="right"/>
    </xf>
    <xf numFmtId="165" fontId="6" fillId="0" borderId="0" xfId="2" applyNumberFormat="1" applyFont="1" applyAlignment="1">
      <alignment horizontal="right"/>
    </xf>
    <xf numFmtId="165" fontId="5" fillId="0" borderId="0" xfId="2" applyNumberFormat="1" applyFont="1" applyAlignment="1">
      <alignment horizontal="right"/>
    </xf>
    <xf numFmtId="1" fontId="6" fillId="0" borderId="0" xfId="0" applyNumberFormat="1" applyFont="1"/>
    <xf numFmtId="165" fontId="5" fillId="0" borderId="0" xfId="1" applyNumberFormat="1" applyFont="1" applyAlignment="1">
      <alignment horizontal="right"/>
    </xf>
    <xf numFmtId="0" fontId="8" fillId="0" borderId="0" xfId="0" applyFont="1" applyAlignment="1">
      <alignment horizontal="left" vertical="center" indent="1"/>
    </xf>
    <xf numFmtId="0" fontId="5" fillId="0" borderId="0" xfId="1" applyFont="1" applyAlignment="1">
      <alignment horizontal="right"/>
    </xf>
    <xf numFmtId="0" fontId="6" fillId="0" borderId="0" xfId="1" applyFont="1" applyAlignment="1">
      <alignment horizontal="right"/>
    </xf>
    <xf numFmtId="0" fontId="8" fillId="0" borderId="0" xfId="2" applyFont="1"/>
    <xf numFmtId="1" fontId="6" fillId="0" borderId="0" xfId="0" applyNumberFormat="1" applyFont="1" applyAlignment="1">
      <alignment horizontal="right" vertical="center"/>
    </xf>
    <xf numFmtId="0" fontId="6" fillId="0" borderId="0" xfId="2" applyFont="1" applyAlignment="1">
      <alignment horizontal="right"/>
    </xf>
    <xf numFmtId="0" fontId="8" fillId="0" borderId="0" xfId="1" applyFont="1" applyAlignment="1">
      <alignment horizontal="left" indent="1"/>
    </xf>
    <xf numFmtId="165" fontId="6" fillId="0" borderId="0" xfId="1" applyNumberFormat="1" applyFont="1" applyAlignment="1">
      <alignment horizontal="right" vertical="center"/>
    </xf>
    <xf numFmtId="0" fontId="8" fillId="0" borderId="3" xfId="0" applyFont="1" applyBorder="1" applyAlignment="1">
      <alignment horizontal="left" vertical="center" indent="1"/>
    </xf>
    <xf numFmtId="0" fontId="6" fillId="0" borderId="3" xfId="0" applyFont="1" applyBorder="1"/>
    <xf numFmtId="164" fontId="6" fillId="0" borderId="3" xfId="0" applyNumberFormat="1" applyFont="1" applyBorder="1" applyAlignment="1">
      <alignment horizontal="right" vertical="center"/>
    </xf>
    <xf numFmtId="1" fontId="6" fillId="0" borderId="3" xfId="0" applyNumberFormat="1" applyFont="1" applyBorder="1" applyAlignment="1">
      <alignment horizontal="right" vertical="center"/>
    </xf>
    <xf numFmtId="165" fontId="6" fillId="0" borderId="3" xfId="1" applyNumberFormat="1" applyFont="1" applyBorder="1" applyAlignment="1">
      <alignment vertical="center"/>
    </xf>
    <xf numFmtId="1" fontId="6" fillId="0" borderId="3" xfId="1" applyNumberFormat="1" applyFont="1" applyBorder="1" applyAlignment="1">
      <alignment vertical="center"/>
    </xf>
    <xf numFmtId="165" fontId="6" fillId="0" borderId="3" xfId="1" applyNumberFormat="1" applyFont="1" applyBorder="1" applyAlignment="1">
      <alignment horizontal="right"/>
    </xf>
    <xf numFmtId="1" fontId="6" fillId="0" borderId="3" xfId="1" applyNumberFormat="1" applyFont="1" applyBorder="1" applyAlignment="1">
      <alignment horizontal="right"/>
    </xf>
    <xf numFmtId="0" fontId="6" fillId="0" borderId="3" xfId="2" applyFont="1" applyBorder="1" applyAlignment="1">
      <alignment horizontal="right"/>
    </xf>
    <xf numFmtId="0" fontId="9" fillId="0" borderId="0" xfId="0" applyFont="1" applyAlignment="1">
      <alignment horizontal="left"/>
    </xf>
    <xf numFmtId="0" fontId="5" fillId="0" borderId="3" xfId="0" applyFont="1" applyBorder="1" applyAlignment="1">
      <alignment horizontal="right"/>
    </xf>
    <xf numFmtId="0" fontId="6" fillId="0" borderId="3" xfId="0" applyFont="1" applyBorder="1" applyAlignment="1">
      <alignment horizontal="right"/>
    </xf>
    <xf numFmtId="0" fontId="13" fillId="0" borderId="0" xfId="0" applyFont="1"/>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wrapText="1"/>
    </xf>
    <xf numFmtId="49" fontId="13" fillId="0" borderId="0" xfId="0" applyNumberFormat="1" applyFont="1"/>
    <xf numFmtId="49" fontId="13" fillId="0" borderId="0" xfId="1" applyNumberFormat="1" applyFont="1" applyAlignment="1">
      <alignment vertical="top"/>
    </xf>
    <xf numFmtId="0" fontId="0" fillId="0" borderId="0" xfId="0" applyAlignment="1">
      <alignment vertical="center" wrapText="1"/>
    </xf>
    <xf numFmtId="3" fontId="0" fillId="0" borderId="0" xfId="0" applyNumberFormat="1" applyAlignment="1">
      <alignment vertical="center" wrapText="1"/>
    </xf>
    <xf numFmtId="0" fontId="15" fillId="0" borderId="0" xfId="0" applyFont="1" applyAlignment="1">
      <alignment horizontal="left" vertical="center" wrapText="1" indent="1"/>
    </xf>
    <xf numFmtId="0" fontId="15" fillId="0" borderId="0" xfId="2" applyFont="1" applyAlignment="1">
      <alignment wrapText="1"/>
    </xf>
    <xf numFmtId="0" fontId="15" fillId="0" borderId="0" xfId="1" applyFont="1" applyAlignment="1">
      <alignment horizontal="left" wrapText="1" indent="1"/>
    </xf>
    <xf numFmtId="164" fontId="16" fillId="0" borderId="0" xfId="0" applyNumberFormat="1" applyFont="1" applyAlignment="1">
      <alignment horizontal="right" vertical="center"/>
    </xf>
    <xf numFmtId="165" fontId="16" fillId="0" borderId="0" xfId="1" applyNumberFormat="1" applyFont="1" applyAlignment="1">
      <alignment vertical="center"/>
    </xf>
    <xf numFmtId="165" fontId="16" fillId="0" borderId="0" xfId="1" applyNumberFormat="1" applyFont="1" applyAlignment="1">
      <alignment horizontal="right" vertical="center"/>
    </xf>
    <xf numFmtId="165" fontId="16" fillId="0" borderId="0" xfId="1" applyNumberFormat="1" applyFont="1" applyAlignment="1">
      <alignment horizontal="right"/>
    </xf>
    <xf numFmtId="165" fontId="16" fillId="0" borderId="0" xfId="2" applyNumberFormat="1" applyFont="1" applyAlignment="1">
      <alignment horizontal="right"/>
    </xf>
    <xf numFmtId="0" fontId="15" fillId="0" borderId="0" xfId="0" applyFont="1" applyAlignment="1">
      <alignment horizontal="left" wrapText="1" indent="1"/>
    </xf>
    <xf numFmtId="2" fontId="6" fillId="0" borderId="0" xfId="0" applyNumberFormat="1" applyFont="1" applyAlignment="1">
      <alignment horizontal="right" vertical="center"/>
    </xf>
    <xf numFmtId="2" fontId="6" fillId="0" borderId="0" xfId="0" applyNumberFormat="1" applyFont="1"/>
    <xf numFmtId="2" fontId="6" fillId="0" borderId="0" xfId="1" applyNumberFormat="1" applyFont="1" applyAlignment="1">
      <alignment vertical="center"/>
    </xf>
    <xf numFmtId="2" fontId="6" fillId="0" borderId="0" xfId="1" applyNumberFormat="1" applyFont="1" applyAlignment="1">
      <alignment horizontal="right"/>
    </xf>
    <xf numFmtId="164" fontId="0" fillId="0" borderId="0" xfId="0" applyNumberFormat="1"/>
    <xf numFmtId="0" fontId="2" fillId="0" borderId="0" xfId="0" applyFont="1" applyAlignment="1">
      <alignment horizontal="center" wrapText="1"/>
    </xf>
    <xf numFmtId="0" fontId="17" fillId="0" borderId="0" xfId="0" applyFont="1"/>
    <xf numFmtId="0" fontId="11" fillId="0" borderId="0" xfId="3" applyAlignment="1">
      <alignment vertical="center"/>
    </xf>
    <xf numFmtId="166" fontId="11" fillId="0" borderId="0" xfId="3" applyNumberFormat="1" applyAlignment="1">
      <alignment vertical="center"/>
    </xf>
    <xf numFmtId="0" fontId="18" fillId="0" borderId="1" xfId="3" applyFont="1" applyBorder="1" applyAlignment="1">
      <alignment vertical="center" wrapText="1"/>
    </xf>
    <xf numFmtId="0" fontId="6" fillId="0" borderId="1" xfId="3" applyFont="1" applyBorder="1" applyAlignment="1">
      <alignment horizontal="right" vertical="center"/>
    </xf>
    <xf numFmtId="0" fontId="19" fillId="0" borderId="1" xfId="3" applyFont="1" applyBorder="1" applyAlignment="1">
      <alignment horizontal="right" vertical="center"/>
    </xf>
    <xf numFmtId="0" fontId="6" fillId="0" borderId="1" xfId="3" applyFont="1" applyBorder="1" applyAlignment="1">
      <alignment vertical="center"/>
    </xf>
    <xf numFmtId="0" fontId="8" fillId="0" borderId="0" xfId="3" applyFont="1" applyAlignment="1">
      <alignment vertical="center"/>
    </xf>
    <xf numFmtId="164" fontId="5" fillId="0" borderId="0" xfId="3" applyNumberFormat="1" applyFont="1" applyAlignment="1">
      <alignment horizontal="right"/>
    </xf>
    <xf numFmtId="164" fontId="7" fillId="0" borderId="0" xfId="3" applyNumberFormat="1" applyFont="1" applyAlignment="1">
      <alignment horizontal="right"/>
    </xf>
    <xf numFmtId="164" fontId="7" fillId="0" borderId="0" xfId="3" applyNumberFormat="1" applyFont="1" applyAlignment="1">
      <alignment horizontal="right" vertical="center"/>
    </xf>
    <xf numFmtId="0" fontId="7" fillId="0" borderId="0" xfId="3" applyFont="1" applyAlignment="1">
      <alignment horizontal="left" vertical="center" indent="2"/>
    </xf>
    <xf numFmtId="164" fontId="6" fillId="0" borderId="0" xfId="3" applyNumberFormat="1" applyFont="1" applyAlignment="1">
      <alignment horizontal="right"/>
    </xf>
    <xf numFmtId="164" fontId="20" fillId="0" borderId="0" xfId="3" applyNumberFormat="1" applyFont="1" applyAlignment="1">
      <alignment horizontal="right"/>
    </xf>
    <xf numFmtId="164" fontId="8" fillId="0" borderId="0" xfId="3" applyNumberFormat="1" applyFont="1" applyAlignment="1">
      <alignment horizontal="right"/>
    </xf>
    <xf numFmtId="0" fontId="19" fillId="0" borderId="0" xfId="3" applyFont="1" applyAlignment="1">
      <alignment vertical="center"/>
    </xf>
    <xf numFmtId="0" fontId="16" fillId="0" borderId="0" xfId="3" applyFont="1" applyAlignment="1">
      <alignment vertical="center"/>
    </xf>
    <xf numFmtId="0" fontId="19" fillId="0" borderId="0" xfId="3" applyFont="1" applyAlignment="1">
      <alignment horizontal="right"/>
    </xf>
    <xf numFmtId="0" fontId="1" fillId="0" borderId="0" xfId="3" applyFont="1" applyAlignment="1">
      <alignment vertical="center"/>
    </xf>
    <xf numFmtId="167" fontId="6" fillId="0" borderId="0" xfId="3" applyNumberFormat="1" applyFont="1" applyAlignment="1">
      <alignment horizontal="right"/>
    </xf>
    <xf numFmtId="167" fontId="8" fillId="0" borderId="0" xfId="3" applyNumberFormat="1" applyFont="1" applyAlignment="1">
      <alignment horizontal="right"/>
    </xf>
    <xf numFmtId="0" fontId="8" fillId="0" borderId="0" xfId="3" applyFont="1" applyAlignment="1">
      <alignment horizontal="left" vertical="center" indent="2"/>
    </xf>
    <xf numFmtId="164" fontId="10" fillId="0" borderId="0" xfId="3" applyNumberFormat="1" applyFont="1" applyAlignment="1">
      <alignment horizontal="left"/>
    </xf>
    <xf numFmtId="164" fontId="6" fillId="0" borderId="3" xfId="3" applyNumberFormat="1" applyFont="1" applyBorder="1" applyAlignment="1">
      <alignment horizontal="right"/>
    </xf>
    <xf numFmtId="164" fontId="8" fillId="0" borderId="3" xfId="3" applyNumberFormat="1" applyFont="1" applyBorder="1" applyAlignment="1">
      <alignment horizontal="right"/>
    </xf>
    <xf numFmtId="0" fontId="13" fillId="0" borderId="0" xfId="3" applyFont="1"/>
    <xf numFmtId="0" fontId="21" fillId="0" borderId="0" xfId="3" applyFont="1"/>
    <xf numFmtId="166" fontId="21" fillId="0" borderId="0" xfId="3" applyNumberFormat="1" applyFont="1"/>
    <xf numFmtId="0" fontId="13" fillId="0" borderId="0" xfId="0" applyFont="1" applyAlignment="1">
      <alignment horizontal="left" wrapText="1"/>
    </xf>
    <xf numFmtId="0" fontId="22" fillId="0" borderId="0" xfId="0" applyFont="1"/>
    <xf numFmtId="166" fontId="22" fillId="0" borderId="0" xfId="0" applyNumberFormat="1" applyFont="1"/>
    <xf numFmtId="0" fontId="8" fillId="0" borderId="0" xfId="3" applyFont="1" applyAlignment="1">
      <alignment horizontal="left" vertical="center" indent="4"/>
    </xf>
    <xf numFmtId="0" fontId="8" fillId="0" borderId="0" xfId="3" applyFont="1" applyAlignment="1">
      <alignment horizontal="left" vertical="center" indent="6"/>
    </xf>
    <xf numFmtId="0" fontId="6" fillId="0" borderId="0" xfId="3" applyFont="1" applyAlignment="1">
      <alignment horizontal="left" vertical="center" indent="2"/>
    </xf>
    <xf numFmtId="0" fontId="8" fillId="0" borderId="3" xfId="3" applyFont="1" applyBorder="1" applyAlignment="1">
      <alignment horizontal="left" vertical="center" indent="2"/>
    </xf>
    <xf numFmtId="0" fontId="11" fillId="0" borderId="0" xfId="3" applyAlignment="1">
      <alignment vertical="center" wrapText="1"/>
    </xf>
    <xf numFmtId="0" fontId="19" fillId="0" borderId="0" xfId="0" applyFont="1"/>
    <xf numFmtId="0" fontId="23" fillId="0" borderId="0" xfId="0" applyFont="1" applyAlignment="1">
      <alignment horizontal="left" vertical="center" wrapText="1"/>
    </xf>
    <xf numFmtId="0" fontId="26" fillId="0" borderId="0" xfId="0" applyFont="1" applyAlignment="1">
      <alignment horizontal="right" vertical="center" wrapText="1"/>
    </xf>
    <xf numFmtId="0" fontId="19" fillId="0" borderId="4" xfId="0" applyFont="1" applyBorder="1"/>
    <xf numFmtId="168" fontId="27" fillId="0" borderId="0" xfId="0" applyNumberFormat="1" applyFont="1" applyAlignment="1">
      <alignment horizontal="right"/>
    </xf>
    <xf numFmtId="168" fontId="19" fillId="0" borderId="0" xfId="0" applyNumberFormat="1" applyFont="1" applyAlignment="1">
      <alignment horizontal="right"/>
    </xf>
    <xf numFmtId="168" fontId="19" fillId="0" borderId="3" xfId="0" applyNumberFormat="1" applyFont="1" applyBorder="1" applyAlignment="1">
      <alignment horizontal="right"/>
    </xf>
    <xf numFmtId="168" fontId="12" fillId="0" borderId="0" xfId="0" applyNumberFormat="1" applyFont="1"/>
    <xf numFmtId="168" fontId="13" fillId="0" borderId="0" xfId="0" applyNumberFormat="1" applyFont="1"/>
    <xf numFmtId="168" fontId="19" fillId="0" borderId="0" xfId="0" applyNumberFormat="1" applyFont="1"/>
    <xf numFmtId="0" fontId="28" fillId="0" borderId="0" xfId="0" applyFont="1"/>
    <xf numFmtId="0" fontId="6" fillId="0" borderId="0" xfId="0" applyFont="1" applyAlignment="1">
      <alignment wrapText="1"/>
    </xf>
    <xf numFmtId="0" fontId="8" fillId="0" borderId="0" xfId="0" applyFont="1" applyAlignment="1">
      <alignment horizontal="left" wrapText="1" indent="1"/>
    </xf>
    <xf numFmtId="0" fontId="6" fillId="0" borderId="0" xfId="0" applyFont="1" applyAlignment="1">
      <alignment horizontal="left" wrapText="1" indent="1"/>
    </xf>
    <xf numFmtId="0" fontId="6" fillId="0" borderId="3" xfId="0" applyFont="1" applyBorder="1" applyAlignment="1">
      <alignment horizontal="left" wrapText="1" indent="1"/>
    </xf>
    <xf numFmtId="0" fontId="6" fillId="0" borderId="4" xfId="0" applyFont="1" applyBorder="1" applyAlignment="1">
      <alignment horizontal="right" wrapText="1"/>
    </xf>
    <xf numFmtId="0" fontId="19" fillId="0" borderId="0" xfId="0" applyFont="1" applyAlignment="1">
      <alignment wrapText="1"/>
    </xf>
    <xf numFmtId="0" fontId="30" fillId="0" borderId="0" xfId="4" applyFont="1"/>
    <xf numFmtId="1" fontId="5" fillId="0" borderId="2" xfId="4" applyNumberFormat="1" applyFont="1" applyBorder="1" applyAlignment="1">
      <alignment horizontal="right" wrapText="1"/>
    </xf>
    <xf numFmtId="0" fontId="5" fillId="0" borderId="5" xfId="4" applyFont="1" applyBorder="1" applyAlignment="1">
      <alignment wrapText="1"/>
    </xf>
    <xf numFmtId="0" fontId="27" fillId="0" borderId="0" xfId="5" applyFont="1" applyAlignment="1">
      <alignment horizontal="right"/>
    </xf>
    <xf numFmtId="164" fontId="27" fillId="0" borderId="0" xfId="5" applyNumberFormat="1" applyFont="1" applyAlignment="1">
      <alignment horizontal="right"/>
    </xf>
    <xf numFmtId="164" fontId="27" fillId="0" borderId="0" xfId="4" applyNumberFormat="1" applyFont="1" applyAlignment="1">
      <alignment horizontal="right"/>
    </xf>
    <xf numFmtId="164" fontId="6" fillId="0" borderId="0" xfId="4" applyNumberFormat="1" applyFont="1" applyAlignment="1">
      <alignment vertical="center"/>
    </xf>
    <xf numFmtId="0" fontId="6" fillId="0" borderId="0" xfId="4" applyFont="1" applyAlignment="1">
      <alignment vertical="center"/>
    </xf>
    <xf numFmtId="0" fontId="8" fillId="0" borderId="0" xfId="4" applyFont="1" applyAlignment="1">
      <alignment horizontal="left" wrapText="1"/>
    </xf>
    <xf numFmtId="0" fontId="19" fillId="0" borderId="0" xfId="5" applyFont="1" applyAlignment="1">
      <alignment horizontal="right"/>
    </xf>
    <xf numFmtId="1" fontId="6" fillId="0" borderId="0" xfId="4" applyNumberFormat="1" applyFont="1" applyAlignment="1">
      <alignment horizontal="right"/>
    </xf>
    <xf numFmtId="164" fontId="6" fillId="0" borderId="0" xfId="4" applyNumberFormat="1" applyFont="1" applyAlignment="1">
      <alignment horizontal="right"/>
    </xf>
    <xf numFmtId="0" fontId="6" fillId="0" borderId="0" xfId="4" applyFont="1" applyAlignment="1">
      <alignment horizontal="left" wrapText="1"/>
    </xf>
    <xf numFmtId="164" fontId="5" fillId="0" borderId="0" xfId="4" applyNumberFormat="1" applyFont="1" applyAlignment="1">
      <alignment horizontal="right"/>
    </xf>
    <xf numFmtId="0" fontId="8" fillId="0" borderId="2" xfId="4" applyFont="1" applyBorder="1" applyAlignment="1">
      <alignment horizontal="left" wrapText="1"/>
    </xf>
    <xf numFmtId="1" fontId="6" fillId="0" borderId="2" xfId="4" applyNumberFormat="1" applyFont="1" applyBorder="1" applyAlignment="1">
      <alignment horizontal="right"/>
    </xf>
    <xf numFmtId="168" fontId="27" fillId="0" borderId="2" xfId="8" applyNumberFormat="1" applyFont="1" applyBorder="1" applyAlignment="1">
      <alignment horizontal="right"/>
    </xf>
    <xf numFmtId="164" fontId="6" fillId="0" borderId="2" xfId="4" applyNumberFormat="1" applyFont="1" applyBorder="1" applyAlignment="1">
      <alignment horizontal="right"/>
    </xf>
    <xf numFmtId="168" fontId="19" fillId="0" borderId="2" xfId="8" applyNumberFormat="1" applyFont="1" applyBorder="1" applyAlignment="1">
      <alignment horizontal="right"/>
    </xf>
    <xf numFmtId="0" fontId="6" fillId="0" borderId="3" xfId="4" applyFont="1" applyBorder="1"/>
    <xf numFmtId="164" fontId="19" fillId="0" borderId="3" xfId="5" applyNumberFormat="1" applyFont="1" applyBorder="1" applyAlignment="1">
      <alignment horizontal="right"/>
    </xf>
    <xf numFmtId="164" fontId="27" fillId="0" borderId="3" xfId="5" applyNumberFormat="1" applyFont="1" applyBorder="1" applyAlignment="1">
      <alignment horizontal="right"/>
    </xf>
    <xf numFmtId="0" fontId="19" fillId="0" borderId="3" xfId="5" quotePrefix="1" applyFont="1" applyBorder="1" applyAlignment="1">
      <alignment horizontal="right"/>
    </xf>
    <xf numFmtId="0" fontId="12" fillId="0" borderId="0" xfId="4" applyFont="1"/>
    <xf numFmtId="0" fontId="13" fillId="0" borderId="0" xfId="4" applyFont="1"/>
    <xf numFmtId="0" fontId="13" fillId="0" borderId="0" xfId="4" applyFont="1" applyProtection="1">
      <protection locked="0"/>
    </xf>
    <xf numFmtId="0" fontId="6" fillId="0" borderId="0" xfId="4" applyFont="1" applyAlignment="1">
      <alignment horizontal="right"/>
    </xf>
    <xf numFmtId="0" fontId="6" fillId="0" borderId="0" xfId="4" applyFont="1"/>
    <xf numFmtId="1" fontId="6" fillId="0" borderId="2" xfId="4" applyNumberFormat="1" applyFont="1" applyBorder="1" applyAlignment="1">
      <alignment horizontal="right" wrapText="1"/>
    </xf>
    <xf numFmtId="1" fontId="6" fillId="0" borderId="4" xfId="4" applyNumberFormat="1" applyFont="1" applyBorder="1" applyAlignment="1">
      <alignment horizontal="right" wrapText="1"/>
    </xf>
    <xf numFmtId="0" fontId="12" fillId="0" borderId="0" xfId="4" applyFont="1" applyAlignment="1">
      <alignment vertical="top" wrapText="1"/>
    </xf>
    <xf numFmtId="1" fontId="33" fillId="0" borderId="0" xfId="4" applyNumberFormat="1" applyFont="1" applyAlignment="1">
      <alignment wrapText="1"/>
    </xf>
    <xf numFmtId="0" fontId="33" fillId="0" borderId="2" xfId="4" applyFont="1" applyBorder="1" applyAlignment="1">
      <alignment wrapText="1"/>
    </xf>
    <xf numFmtId="0" fontId="33" fillId="2" borderId="2" xfId="4" applyFont="1" applyFill="1" applyBorder="1" applyAlignment="1">
      <alignment wrapText="1"/>
    </xf>
    <xf numFmtId="164" fontId="34" fillId="0" borderId="0" xfId="5" applyNumberFormat="1" applyFont="1" applyAlignment="1">
      <alignment horizontal="right"/>
    </xf>
    <xf numFmtId="164" fontId="30" fillId="0" borderId="0" xfId="4" applyNumberFormat="1" applyFont="1" applyAlignment="1">
      <alignment horizontal="right"/>
    </xf>
    <xf numFmtId="168" fontId="34" fillId="0" borderId="2" xfId="8" applyNumberFormat="1" applyFont="1" applyBorder="1" applyAlignment="1">
      <alignment horizontal="right"/>
    </xf>
    <xf numFmtId="164" fontId="34" fillId="0" borderId="3" xfId="5" applyNumberFormat="1" applyFont="1" applyBorder="1" applyAlignment="1">
      <alignment horizontal="right"/>
    </xf>
    <xf numFmtId="0" fontId="9" fillId="0" borderId="0" xfId="0" applyFont="1" applyAlignment="1">
      <alignment wrapText="1"/>
    </xf>
    <xf numFmtId="0" fontId="5" fillId="0" borderId="1" xfId="0" applyFont="1" applyBorder="1" applyAlignment="1">
      <alignment vertical="center" wrapText="1"/>
    </xf>
    <xf numFmtId="0" fontId="5" fillId="0" borderId="1" xfId="0" applyFont="1" applyBorder="1" applyAlignment="1">
      <alignment vertical="center"/>
    </xf>
    <xf numFmtId="164" fontId="8" fillId="0" borderId="0" xfId="0" applyNumberFormat="1" applyFont="1" applyAlignment="1">
      <alignment horizontal="right" wrapText="1" readingOrder="1"/>
    </xf>
    <xf numFmtId="164" fontId="6" fillId="0" borderId="0" xfId="0" applyNumberFormat="1" applyFont="1"/>
    <xf numFmtId="164" fontId="19" fillId="0" borderId="0" xfId="9" applyNumberFormat="1" applyFont="1"/>
    <xf numFmtId="164" fontId="19" fillId="0" borderId="0" xfId="5" applyNumberFormat="1" applyFont="1" applyAlignment="1">
      <alignment horizontal="right"/>
    </xf>
    <xf numFmtId="169" fontId="6" fillId="0" borderId="0" xfId="0" applyNumberFormat="1" applyFont="1" applyAlignment="1">
      <alignment horizontal="right" wrapText="1" readingOrder="1"/>
    </xf>
    <xf numFmtId="169" fontId="19" fillId="0" borderId="0" xfId="5" applyNumberFormat="1" applyFont="1"/>
    <xf numFmtId="169" fontId="19" fillId="0" borderId="0" xfId="5" applyNumberFormat="1" applyFont="1" applyAlignment="1">
      <alignment horizontal="right"/>
    </xf>
    <xf numFmtId="0" fontId="9" fillId="0" borderId="0" xfId="0" applyFont="1"/>
    <xf numFmtId="164" fontId="6" fillId="2" borderId="0" xfId="0" applyNumberFormat="1" applyFont="1" applyFill="1" applyAlignment="1">
      <alignment horizontal="right" wrapText="1" readingOrder="1"/>
    </xf>
    <xf numFmtId="164" fontId="6" fillId="2" borderId="0" xfId="0" applyNumberFormat="1" applyFont="1" applyFill="1"/>
    <xf numFmtId="164" fontId="19" fillId="2" borderId="0" xfId="0" applyNumberFormat="1" applyFont="1" applyFill="1"/>
    <xf numFmtId="0" fontId="13" fillId="2" borderId="0" xfId="0" applyFont="1" applyFill="1"/>
    <xf numFmtId="168" fontId="27" fillId="0" borderId="0" xfId="5" applyNumberFormat="1" applyFont="1"/>
    <xf numFmtId="2" fontId="8" fillId="0" borderId="0" xfId="0" applyNumberFormat="1" applyFont="1" applyAlignment="1">
      <alignment horizontal="right" wrapText="1" readingOrder="1"/>
    </xf>
    <xf numFmtId="2" fontId="19" fillId="0" borderId="0" xfId="5" applyNumberFormat="1" applyFont="1" applyAlignment="1">
      <alignment horizontal="right"/>
    </xf>
    <xf numFmtId="164" fontId="6" fillId="0" borderId="0" xfId="0" applyNumberFormat="1" applyFont="1" applyAlignment="1">
      <alignment vertical="top"/>
    </xf>
    <xf numFmtId="0" fontId="6" fillId="0" borderId="0" xfId="0" applyFont="1" applyAlignment="1">
      <alignment vertical="top"/>
    </xf>
    <xf numFmtId="0" fontId="6" fillId="0" borderId="0" xfId="0" applyFont="1" applyAlignment="1">
      <alignment horizontal="left" wrapText="1" indent="1" readingOrder="1"/>
    </xf>
    <xf numFmtId="0" fontId="12" fillId="0" borderId="0" xfId="0" applyFont="1" applyAlignment="1">
      <alignment horizontal="left" wrapText="1"/>
    </xf>
    <xf numFmtId="0" fontId="6" fillId="0" borderId="3" xfId="0" applyFont="1" applyBorder="1" applyAlignment="1">
      <alignment horizontal="left" vertical="center" wrapText="1" indent="1" readingOrder="1"/>
    </xf>
    <xf numFmtId="164" fontId="13" fillId="3" borderId="3" xfId="0" applyNumberFormat="1" applyFont="1" applyFill="1" applyBorder="1" applyAlignment="1">
      <alignment horizontal="right"/>
    </xf>
    <xf numFmtId="168" fontId="27" fillId="0" borderId="0" xfId="8" applyNumberFormat="1" applyFont="1"/>
    <xf numFmtId="49" fontId="32" fillId="0" borderId="0" xfId="10" applyNumberFormat="1"/>
    <xf numFmtId="2" fontId="32" fillId="0" borderId="0" xfId="10" applyNumberFormat="1"/>
    <xf numFmtId="1" fontId="35" fillId="0" borderId="0" xfId="10" applyNumberFormat="1" applyFont="1"/>
    <xf numFmtId="0" fontId="36" fillId="0" borderId="0" xfId="0" applyFont="1"/>
    <xf numFmtId="0" fontId="12" fillId="0" borderId="0" xfId="0" applyFont="1" applyProtection="1">
      <protection locked="0"/>
    </xf>
    <xf numFmtId="49" fontId="35" fillId="0" borderId="0" xfId="10" applyNumberFormat="1" applyFont="1"/>
    <xf numFmtId="0" fontId="13" fillId="0" borderId="0" xfId="0" applyFont="1" applyProtection="1">
      <protection locked="0"/>
    </xf>
    <xf numFmtId="49" fontId="37" fillId="0" borderId="0" xfId="10" applyNumberFormat="1" applyFont="1"/>
    <xf numFmtId="0" fontId="12" fillId="0" borderId="0" xfId="0" applyFont="1"/>
    <xf numFmtId="0" fontId="24" fillId="3" borderId="0" xfId="0" applyFont="1" applyFill="1" applyAlignment="1">
      <alignment vertical="center" wrapText="1"/>
    </xf>
    <xf numFmtId="0" fontId="24" fillId="3" borderId="0" xfId="0" applyFont="1" applyFill="1" applyAlignment="1">
      <alignment vertical="center"/>
    </xf>
    <xf numFmtId="0" fontId="6" fillId="0" borderId="0" xfId="0" applyFont="1" applyAlignment="1">
      <alignment horizontal="left" wrapText="1" readingOrder="1"/>
    </xf>
    <xf numFmtId="0" fontId="6" fillId="2" borderId="0" xfId="0" applyFont="1" applyFill="1" applyAlignment="1">
      <alignment horizontal="left" wrapText="1" readingOrder="1"/>
    </xf>
    <xf numFmtId="0" fontId="6" fillId="4" borderId="0" xfId="0" applyFont="1" applyFill="1" applyAlignment="1">
      <alignment wrapText="1"/>
    </xf>
    <xf numFmtId="0" fontId="6" fillId="4" borderId="0" xfId="0" applyFont="1" applyFill="1" applyAlignment="1">
      <alignment horizontal="left" wrapText="1" indent="1"/>
    </xf>
    <xf numFmtId="0" fontId="6" fillId="4" borderId="0" xfId="0" applyFont="1" applyFill="1" applyAlignment="1">
      <alignment horizontal="left" wrapText="1" readingOrder="1"/>
    </xf>
    <xf numFmtId="0" fontId="18" fillId="0" borderId="3" xfId="11" applyFont="1" applyBorder="1" applyAlignment="1">
      <alignment horizontal="left" wrapText="1"/>
    </xf>
    <xf numFmtId="0" fontId="0" fillId="0" borderId="0" xfId="0" applyAlignment="1">
      <alignment vertical="center"/>
    </xf>
    <xf numFmtId="0" fontId="18" fillId="3" borderId="1" xfId="0" applyFont="1" applyFill="1" applyBorder="1" applyAlignment="1">
      <alignment vertical="center" wrapText="1"/>
    </xf>
    <xf numFmtId="0" fontId="6" fillId="0" borderId="2" xfId="0" applyFont="1" applyBorder="1" applyAlignment="1">
      <alignment horizontal="right"/>
    </xf>
    <xf numFmtId="49" fontId="6" fillId="0" borderId="2" xfId="0" applyNumberFormat="1" applyFont="1" applyBorder="1" applyAlignment="1">
      <alignment horizontal="left"/>
    </xf>
    <xf numFmtId="0" fontId="7" fillId="2" borderId="0" xfId="0" applyFont="1" applyFill="1" applyAlignment="1">
      <alignment wrapText="1"/>
    </xf>
    <xf numFmtId="168" fontId="5" fillId="2" borderId="0" xfId="0" applyNumberFormat="1" applyFont="1" applyFill="1" applyAlignment="1">
      <alignment horizontal="right"/>
    </xf>
    <xf numFmtId="49" fontId="5" fillId="2" borderId="0" xfId="0" applyNumberFormat="1" applyFont="1" applyFill="1" applyAlignment="1">
      <alignment horizontal="left"/>
    </xf>
    <xf numFmtId="168" fontId="5" fillId="3" borderId="0" xfId="0" applyNumberFormat="1" applyFont="1" applyFill="1" applyAlignment="1">
      <alignment horizontal="right"/>
    </xf>
    <xf numFmtId="164" fontId="8" fillId="2" borderId="0" xfId="0" applyNumberFormat="1" applyFont="1" applyFill="1" applyAlignment="1">
      <alignment horizontal="right" wrapText="1"/>
    </xf>
    <xf numFmtId="49" fontId="8" fillId="2" borderId="0" xfId="0" applyNumberFormat="1" applyFont="1" applyFill="1" applyAlignment="1">
      <alignment horizontal="left" wrapText="1"/>
    </xf>
    <xf numFmtId="164" fontId="8" fillId="3" borderId="0" xfId="0" applyNumberFormat="1" applyFont="1" applyFill="1" applyAlignment="1">
      <alignment horizontal="right" wrapText="1"/>
    </xf>
    <xf numFmtId="0" fontId="32" fillId="0" borderId="0" xfId="10" applyAlignment="1">
      <alignment vertical="center"/>
    </xf>
    <xf numFmtId="0" fontId="8" fillId="2" borderId="0" xfId="0" applyFont="1" applyFill="1" applyAlignment="1">
      <alignment horizontal="left" wrapText="1" indent="2"/>
    </xf>
    <xf numFmtId="168" fontId="6" fillId="2" borderId="0" xfId="0" applyNumberFormat="1" applyFont="1" applyFill="1" applyAlignment="1">
      <alignment horizontal="right"/>
    </xf>
    <xf numFmtId="49" fontId="6" fillId="2" borderId="0" xfId="0" applyNumberFormat="1" applyFont="1" applyFill="1" applyAlignment="1">
      <alignment horizontal="left"/>
    </xf>
    <xf numFmtId="0" fontId="6" fillId="2" borderId="0" xfId="0" applyFont="1" applyFill="1" applyAlignment="1">
      <alignment horizontal="left" wrapText="1" indent="2"/>
    </xf>
    <xf numFmtId="168" fontId="6" fillId="3" borderId="0" xfId="0" applyNumberFormat="1" applyFont="1" applyFill="1" applyAlignment="1">
      <alignment horizontal="right"/>
    </xf>
    <xf numFmtId="49" fontId="31" fillId="2" borderId="0" xfId="0" applyNumberFormat="1" applyFont="1" applyFill="1" applyAlignment="1">
      <alignment horizontal="left"/>
    </xf>
    <xf numFmtId="0" fontId="8" fillId="0" borderId="3" xfId="0" applyFont="1" applyBorder="1" applyAlignment="1">
      <alignment horizontal="left" wrapText="1" indent="2"/>
    </xf>
    <xf numFmtId="168" fontId="8" fillId="3" borderId="3" xfId="0" applyNumberFormat="1" applyFont="1" applyFill="1" applyBorder="1" applyAlignment="1">
      <alignment horizontal="right"/>
    </xf>
    <xf numFmtId="49" fontId="31" fillId="2" borderId="3" xfId="0" applyNumberFormat="1" applyFont="1" applyFill="1" applyBorder="1" applyAlignment="1">
      <alignment horizontal="left"/>
    </xf>
    <xf numFmtId="0" fontId="12" fillId="0" borderId="0" xfId="0" applyFont="1" applyAlignment="1">
      <alignment vertical="center" shrinkToFit="1"/>
    </xf>
    <xf numFmtId="0" fontId="0" fillId="0" borderId="0" xfId="0" applyAlignment="1">
      <alignment horizontal="right"/>
    </xf>
    <xf numFmtId="49" fontId="0" fillId="0" borderId="0" xfId="0" applyNumberFormat="1" applyAlignment="1">
      <alignment horizontal="left"/>
    </xf>
    <xf numFmtId="0" fontId="13" fillId="0" borderId="0" xfId="0" applyFont="1" applyAlignment="1">
      <alignment vertical="center" shrinkToFit="1"/>
    </xf>
    <xf numFmtId="0" fontId="13" fillId="0" borderId="0" xfId="0" applyFont="1" applyAlignment="1">
      <alignment horizontal="left" vertical="center" wrapText="1"/>
    </xf>
    <xf numFmtId="0" fontId="8" fillId="2" borderId="0" xfId="0" applyFont="1" applyFill="1" applyAlignment="1">
      <alignment wrapText="1"/>
    </xf>
    <xf numFmtId="0" fontId="8" fillId="0" borderId="0" xfId="10" applyFont="1" applyAlignment="1">
      <alignment vertical="center" wrapText="1"/>
    </xf>
    <xf numFmtId="0" fontId="6" fillId="0" borderId="1" xfId="0" applyFont="1" applyBorder="1" applyAlignment="1">
      <alignment horizontal="center"/>
    </xf>
    <xf numFmtId="0" fontId="6" fillId="0" borderId="1" xfId="1" applyFont="1" applyBorder="1"/>
    <xf numFmtId="0" fontId="6" fillId="0" borderId="1" xfId="1" applyFont="1" applyBorder="1" applyAlignment="1">
      <alignment horizontal="right"/>
    </xf>
    <xf numFmtId="0" fontId="7" fillId="0" borderId="0" xfId="1" applyFont="1" applyAlignment="1">
      <alignment horizontal="left" indent="1"/>
    </xf>
    <xf numFmtId="0" fontId="6" fillId="0" borderId="0" xfId="2" applyFont="1"/>
    <xf numFmtId="0" fontId="8" fillId="0" borderId="0" xfId="1" applyFont="1" applyAlignment="1">
      <alignment horizontal="left"/>
    </xf>
    <xf numFmtId="0" fontId="8" fillId="0" borderId="0" xfId="2" applyFont="1" applyAlignment="1">
      <alignment horizontal="left" indent="1"/>
    </xf>
    <xf numFmtId="0" fontId="8" fillId="0" borderId="3" xfId="1" applyFont="1" applyBorder="1" applyAlignment="1">
      <alignment horizontal="left" indent="1"/>
    </xf>
    <xf numFmtId="165" fontId="6" fillId="0" borderId="3" xfId="2" applyNumberFormat="1" applyFont="1" applyBorder="1" applyAlignment="1">
      <alignment horizontal="right"/>
    </xf>
    <xf numFmtId="0" fontId="6" fillId="0" borderId="0" xfId="2" applyFont="1" applyAlignment="1">
      <alignment horizontal="left" indent="1"/>
    </xf>
    <xf numFmtId="1" fontId="0" fillId="0" borderId="0" xfId="0" applyNumberFormat="1"/>
    <xf numFmtId="0" fontId="6" fillId="0" borderId="1" xfId="0" applyFont="1" applyBorder="1" applyAlignment="1">
      <alignment horizontal="right" wrapText="1"/>
    </xf>
    <xf numFmtId="164" fontId="5" fillId="0" borderId="5" xfId="0" applyNumberFormat="1" applyFont="1" applyBorder="1" applyAlignment="1">
      <alignment horizontal="right" wrapText="1"/>
    </xf>
    <xf numFmtId="164" fontId="5" fillId="0" borderId="0" xfId="0" applyNumberFormat="1" applyFont="1" applyAlignment="1">
      <alignment horizontal="right" wrapText="1"/>
    </xf>
    <xf numFmtId="0" fontId="5" fillId="0" borderId="0" xfId="0" applyFont="1" applyAlignment="1">
      <alignment horizontal="right"/>
    </xf>
    <xf numFmtId="164" fontId="6" fillId="0" borderId="0" xfId="0" applyNumberFormat="1" applyFont="1" applyAlignment="1">
      <alignment horizontal="right" wrapText="1"/>
    </xf>
    <xf numFmtId="0" fontId="8" fillId="0" borderId="0" xfId="0" applyFont="1" applyAlignment="1">
      <alignment horizontal="left" wrapText="1" indent="2"/>
    </xf>
    <xf numFmtId="0" fontId="6" fillId="0" borderId="0" xfId="0" applyFont="1" applyAlignment="1">
      <alignment horizontal="right"/>
    </xf>
    <xf numFmtId="0" fontId="6" fillId="0" borderId="0" xfId="0" applyFont="1" applyAlignment="1">
      <alignment horizontal="left" wrapText="1" indent="2"/>
    </xf>
    <xf numFmtId="0" fontId="6" fillId="0" borderId="0" xfId="0" applyFont="1" applyAlignment="1">
      <alignment horizontal="left" wrapText="1" indent="3"/>
    </xf>
    <xf numFmtId="0" fontId="6" fillId="0" borderId="0" xfId="10" applyFont="1" applyAlignment="1">
      <alignment horizontal="left" wrapText="1" indent="2"/>
    </xf>
    <xf numFmtId="164" fontId="6" fillId="0" borderId="3" xfId="0" applyNumberFormat="1" applyFont="1" applyBorder="1" applyAlignment="1">
      <alignment horizontal="right" wrapText="1"/>
    </xf>
    <xf numFmtId="0" fontId="5" fillId="4" borderId="0" xfId="0" applyFont="1" applyFill="1" applyAlignment="1">
      <alignment horizontal="left" wrapText="1"/>
    </xf>
    <xf numFmtId="0" fontId="8" fillId="4" borderId="0" xfId="0" applyFont="1" applyFill="1" applyAlignment="1">
      <alignment horizontal="left" wrapText="1" indent="1"/>
    </xf>
    <xf numFmtId="0" fontId="6" fillId="4" borderId="0" xfId="0" applyFont="1" applyFill="1" applyAlignment="1">
      <alignment horizontal="left" wrapText="1"/>
    </xf>
    <xf numFmtId="0" fontId="6" fillId="0" borderId="5" xfId="0" applyFont="1" applyBorder="1" applyAlignment="1">
      <alignment horizontal="left" wrapText="1"/>
    </xf>
    <xf numFmtId="0" fontId="30" fillId="0" borderId="0" xfId="0" applyFont="1" applyAlignment="1">
      <alignment horizontal="left" wrapText="1"/>
    </xf>
    <xf numFmtId="164" fontId="30" fillId="0" borderId="0" xfId="0" applyNumberFormat="1" applyFont="1" applyAlignment="1">
      <alignment horizontal="right" wrapText="1"/>
    </xf>
    <xf numFmtId="0" fontId="30" fillId="0" borderId="0" xfId="0" applyFont="1" applyAlignment="1">
      <alignment horizontal="right"/>
    </xf>
    <xf numFmtId="0" fontId="30" fillId="0" borderId="0" xfId="0" applyFont="1" applyAlignment="1">
      <alignment horizontal="left" wrapText="1" indent="1"/>
    </xf>
    <xf numFmtId="0" fontId="27" fillId="0" borderId="6" xfId="13" applyFont="1" applyBorder="1" applyAlignment="1">
      <alignment horizontal="center"/>
    </xf>
    <xf numFmtId="0" fontId="19" fillId="0" borderId="4" xfId="13" applyFont="1" applyBorder="1" applyAlignment="1">
      <alignment horizontal="right"/>
    </xf>
    <xf numFmtId="0" fontId="19" fillId="0" borderId="4" xfId="12" applyFont="1" applyBorder="1"/>
    <xf numFmtId="0" fontId="27" fillId="0" borderId="5" xfId="13" applyFont="1" applyBorder="1" applyAlignment="1">
      <alignment horizontal="left" wrapText="1"/>
    </xf>
    <xf numFmtId="168" fontId="27" fillId="0" borderId="0" xfId="13" applyNumberFormat="1" applyFont="1" applyAlignment="1">
      <alignment horizontal="right"/>
    </xf>
    <xf numFmtId="0" fontId="19" fillId="0" borderId="0" xfId="12" applyFont="1" applyAlignment="1">
      <alignment horizontal="left" wrapText="1" indent="2"/>
    </xf>
    <xf numFmtId="168" fontId="19" fillId="0" borderId="0" xfId="13" applyNumberFormat="1" applyFont="1" applyAlignment="1">
      <alignment horizontal="right"/>
    </xf>
    <xf numFmtId="0" fontId="7" fillId="0" borderId="0" xfId="13" applyFont="1" applyAlignment="1">
      <alignment horizontal="left" wrapText="1" indent="2"/>
    </xf>
    <xf numFmtId="0" fontId="8" fillId="0" borderId="0" xfId="13" applyFont="1" applyAlignment="1">
      <alignment horizontal="left" vertical="center" wrapText="1" indent="2"/>
    </xf>
    <xf numFmtId="0" fontId="8" fillId="0" borderId="0" xfId="13" applyFont="1" applyAlignment="1">
      <alignment horizontal="left" wrapText="1" indent="2"/>
    </xf>
    <xf numFmtId="0" fontId="19" fillId="0" borderId="3" xfId="12" applyFont="1" applyBorder="1" applyAlignment="1">
      <alignment horizontal="left" wrapText="1" indent="2"/>
    </xf>
    <xf numFmtId="168" fontId="19" fillId="0" borderId="3" xfId="13" applyNumberFormat="1" applyFont="1" applyBorder="1" applyAlignment="1">
      <alignment horizontal="right"/>
    </xf>
    <xf numFmtId="0" fontId="8" fillId="0" borderId="5" xfId="13" applyFont="1" applyBorder="1" applyAlignment="1">
      <alignment horizontal="left" wrapText="1"/>
    </xf>
    <xf numFmtId="0" fontId="6" fillId="0" borderId="2" xfId="12" applyFont="1" applyBorder="1"/>
    <xf numFmtId="0" fontId="5" fillId="0" borderId="3" xfId="0" applyFont="1" applyBorder="1" applyAlignment="1">
      <alignment horizontal="right"/>
    </xf>
    <xf numFmtId="0" fontId="5" fillId="0" borderId="1" xfId="0" applyFont="1" applyBorder="1" applyAlignment="1">
      <alignment horizontal="center"/>
    </xf>
    <xf numFmtId="0" fontId="5" fillId="0" borderId="2" xfId="0" applyFont="1" applyBorder="1" applyAlignment="1">
      <alignment horizontal="center"/>
    </xf>
    <xf numFmtId="1" fontId="13" fillId="0" borderId="0" xfId="0" applyNumberFormat="1" applyFont="1" applyAlignment="1">
      <alignment horizontal="left" vertical="center" wrapText="1"/>
    </xf>
    <xf numFmtId="0" fontId="13" fillId="0" borderId="0" xfId="0" applyFont="1" applyAlignment="1">
      <alignment vertical="top"/>
    </xf>
    <xf numFmtId="0" fontId="18" fillId="0" borderId="3" xfId="3" applyFont="1" applyBorder="1" applyAlignment="1">
      <alignment horizontal="left" wrapText="1"/>
    </xf>
    <xf numFmtId="0" fontId="13" fillId="0" borderId="0" xfId="0" applyFont="1" applyAlignment="1">
      <alignment horizontal="left" wrapText="1"/>
    </xf>
    <xf numFmtId="0" fontId="0" fillId="0" borderId="0" xfId="0"/>
    <xf numFmtId="0" fontId="24" fillId="0" borderId="3" xfId="0" applyFont="1" applyBorder="1" applyAlignment="1">
      <alignment horizontal="left" vertical="center" wrapText="1"/>
    </xf>
    <xf numFmtId="0" fontId="23" fillId="0" borderId="3" xfId="0" applyFont="1" applyBorder="1" applyAlignment="1">
      <alignment horizontal="left" vertical="center" wrapText="1"/>
    </xf>
    <xf numFmtId="0" fontId="13" fillId="0" borderId="0" xfId="4" applyFont="1" applyAlignment="1">
      <alignment horizontal="left" vertical="top" wrapText="1"/>
    </xf>
    <xf numFmtId="0" fontId="9" fillId="0" borderId="3" xfId="4" applyBorder="1" applyAlignment="1">
      <alignment horizontal="left" wrapText="1"/>
    </xf>
    <xf numFmtId="0" fontId="18" fillId="0" borderId="3" xfId="4" applyFont="1" applyBorder="1" applyAlignment="1">
      <alignment horizontal="left" wrapText="1"/>
    </xf>
    <xf numFmtId="1" fontId="6" fillId="0" borderId="0" xfId="4" applyNumberFormat="1" applyFont="1" applyAlignment="1">
      <alignment wrapText="1"/>
    </xf>
    <xf numFmtId="0" fontId="6" fillId="0" borderId="2" xfId="4" applyFont="1" applyBorder="1"/>
    <xf numFmtId="1" fontId="5" fillId="0" borderId="0" xfId="4" applyNumberFormat="1" applyFont="1" applyAlignment="1">
      <alignment horizontal="right" wrapText="1"/>
    </xf>
    <xf numFmtId="1" fontId="5" fillId="0" borderId="2" xfId="4" applyNumberFormat="1" applyFont="1" applyBorder="1" applyAlignment="1">
      <alignment horizontal="right" wrapText="1"/>
    </xf>
    <xf numFmtId="0" fontId="6" fillId="0" borderId="2" xfId="4" applyFont="1" applyBorder="1" applyAlignment="1">
      <alignment horizontal="center" wrapText="1"/>
    </xf>
    <xf numFmtId="0" fontId="5" fillId="0" borderId="2" xfId="4" applyFont="1" applyBorder="1" applyAlignment="1">
      <alignment horizontal="center" wrapText="1"/>
    </xf>
    <xf numFmtId="0" fontId="6" fillId="2" borderId="2" xfId="4" applyFont="1" applyFill="1" applyBorder="1" applyAlignment="1">
      <alignment horizontal="left" wrapText="1"/>
    </xf>
    <xf numFmtId="0" fontId="6" fillId="2" borderId="2" xfId="4" applyFont="1" applyFill="1" applyBorder="1" applyAlignment="1">
      <alignment horizontal="left"/>
    </xf>
    <xf numFmtId="0" fontId="18" fillId="0" borderId="3" xfId="11" applyFont="1" applyBorder="1" applyAlignment="1">
      <alignment horizontal="left"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13" fillId="0" borderId="0" xfId="1" applyFont="1" applyAlignment="1">
      <alignment horizontal="left" wrapText="1"/>
    </xf>
    <xf numFmtId="0" fontId="9" fillId="0" borderId="0" xfId="0" applyFont="1" applyAlignment="1">
      <alignment horizontal="left" wrapText="1"/>
    </xf>
    <xf numFmtId="0" fontId="18" fillId="0" borderId="0" xfId="0" applyFont="1" applyAlignment="1">
      <alignment horizontal="left" wrapText="1"/>
    </xf>
    <xf numFmtId="0" fontId="12" fillId="0" borderId="0" xfId="1" applyFont="1" applyAlignment="1">
      <alignment horizontal="left"/>
    </xf>
    <xf numFmtId="0" fontId="13" fillId="0" borderId="0" xfId="1" applyFont="1" applyAlignment="1">
      <alignment horizontal="left"/>
    </xf>
    <xf numFmtId="0" fontId="12" fillId="0" borderId="0" xfId="1"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vertical="center"/>
    </xf>
    <xf numFmtId="0" fontId="6" fillId="0" borderId="5" xfId="0" applyFont="1" applyBorder="1" applyAlignment="1">
      <alignment horizontal="left"/>
    </xf>
    <xf numFmtId="0" fontId="5" fillId="0" borderId="5" xfId="0" applyFont="1" applyBorder="1" applyAlignment="1">
      <alignment horizontal="left"/>
    </xf>
    <xf numFmtId="49" fontId="9" fillId="0" borderId="3" xfId="12" applyNumberFormat="1" applyFont="1" applyBorder="1" applyAlignment="1">
      <alignment horizontal="left"/>
    </xf>
    <xf numFmtId="0" fontId="8" fillId="0" borderId="1" xfId="13" applyFont="1" applyBorder="1" applyAlignment="1">
      <alignment horizontal="center"/>
    </xf>
    <xf numFmtId="0" fontId="19" fillId="0" borderId="1" xfId="13" applyFont="1" applyBorder="1" applyAlignment="1">
      <alignment horizontal="center"/>
    </xf>
  </cellXfs>
  <cellStyles count="14">
    <cellStyle name="Normal" xfId="0" builtinId="0"/>
    <cellStyle name="Normal 12" xfId="12" xr:uid="{9CD1FF0B-80F5-4D30-ACEA-708C366BA72C}"/>
    <cellStyle name="Normal 2" xfId="3" xr:uid="{49D20A6E-4E65-4C6E-A5D7-A71817B32801}"/>
    <cellStyle name="Normal 2 14" xfId="11" xr:uid="{2743A8B2-4F05-42EB-AA78-3B8F61685E65}"/>
    <cellStyle name="Normal 2 2" xfId="10" xr:uid="{4E0E249E-7BE7-4E8D-9829-6372FE5DA5D5}"/>
    <cellStyle name="Normal 3" xfId="4" xr:uid="{029D99FE-7AE5-4842-B404-2BD117BF2EB8}"/>
    <cellStyle name="Normal 33" xfId="9" xr:uid="{022307E5-1C17-4610-BA12-CD9881B98480}"/>
    <cellStyle name="Normal 34" xfId="7" xr:uid="{7F1570D0-6644-467B-9E41-107CC7AE31B2}"/>
    <cellStyle name="Normal 35" xfId="6" xr:uid="{B7E5A757-6B53-4DCC-B5E2-A2C40B1FA38E}"/>
    <cellStyle name="Normal 42" xfId="5" xr:uid="{E6D6ED75-83E6-432B-9BF3-B1B9629F2958}"/>
    <cellStyle name="Normal 51" xfId="8" xr:uid="{4B59A797-03A1-4993-9E92-4738F88A1A38}"/>
    <cellStyle name="Normal 6" xfId="13" xr:uid="{DBF43183-F156-4481-86C7-5A2EB72A9DE1}"/>
    <cellStyle name="Normal_16172_51_3_21.03.2014" xfId="1" xr:uid="{89D88D90-0827-4306-B5E5-399291B14BC4}"/>
    <cellStyle name="Normal_16172_51_3_21.03.2014 2" xfId="2" xr:uid="{17109773-C3EE-4883-8285-3E41B9CAEC8B}"/>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Mining</a:t>
            </a:r>
            <a:r>
              <a:rPr lang="en-GB" sz="1000" baseline="0"/>
              <a:t> Waste by Treatment Methods</a:t>
            </a:r>
            <a:endParaRPr lang="en-GB"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19610483320432398"/>
          <c:y val="0.10178813836437194"/>
          <c:w val="0.68750468926136765"/>
          <c:h val="0.57397727220078953"/>
        </c:manualLayout>
      </c:layout>
      <c:lineChart>
        <c:grouping val="stacked"/>
        <c:varyColors val="0"/>
        <c:ser>
          <c:idx val="0"/>
          <c:order val="0"/>
          <c:tx>
            <c:strRef>
              <c:f>MineralWaste!$B$25</c:f>
              <c:strCache>
                <c:ptCount val="1"/>
                <c:pt idx="0">
                  <c:v>2020</c:v>
                </c:pt>
              </c:strCache>
            </c:strRef>
          </c:tx>
          <c:spPr>
            <a:ln w="28575" cap="rnd">
              <a:solidFill>
                <a:schemeClr val="accent1"/>
              </a:solidFill>
              <a:round/>
            </a:ln>
            <a:effectLst/>
          </c:spPr>
          <c:marker>
            <c:symbol val="none"/>
          </c:marker>
          <c:cat>
            <c:strRef>
              <c:f>MineralWaste!$A$26:$A$34</c:f>
              <c:strCache>
                <c:ptCount val="9"/>
                <c:pt idx="1">
                  <c:v>Recovered in establishment</c:v>
                </c:pt>
                <c:pt idx="2">
                  <c:v>Sold/sent to licenced facilities</c:v>
                </c:pt>
                <c:pt idx="3">
                  <c:v>Used for reclamation</c:v>
                </c:pt>
                <c:pt idx="4">
                  <c:v>Sent to incineration plant</c:v>
                </c:pt>
                <c:pt idx="5">
                  <c:v>Backfilling</c:v>
                </c:pt>
                <c:pt idx="6">
                  <c:v>Controlled landfills</c:v>
                </c:pt>
                <c:pt idx="7">
                  <c:v>Dumping onto land</c:v>
                </c:pt>
                <c:pt idx="8">
                  <c:v>Others</c:v>
                </c:pt>
              </c:strCache>
            </c:strRef>
          </c:cat>
          <c:val>
            <c:numRef>
              <c:f>MineralWaste!$B$26:$B$34</c:f>
              <c:numCache>
                <c:formatCode>###\ ###\ ##0</c:formatCode>
                <c:ptCount val="9"/>
                <c:pt idx="1">
                  <c:v>18.896999999999998</c:v>
                </c:pt>
                <c:pt idx="2" formatCode="###\ ###\ ###">
                  <c:v>2790812.3169999998</c:v>
                </c:pt>
                <c:pt idx="3" formatCode="###\ ###\ ###">
                  <c:v>16999912.659000002</c:v>
                </c:pt>
                <c:pt idx="4" formatCode="###\ ###\ ###">
                  <c:v>1009.563</c:v>
                </c:pt>
                <c:pt idx="5" formatCode="###\ ###\ ###">
                  <c:v>236753668.38999999</c:v>
                </c:pt>
                <c:pt idx="6" formatCode="###\ ###\ ###">
                  <c:v>639212221.06799996</c:v>
                </c:pt>
                <c:pt idx="7" formatCode="###\ ###\ ###">
                  <c:v>433611.772</c:v>
                </c:pt>
                <c:pt idx="8" formatCode="###\ ###\ ###">
                  <c:v>257623.13099999999</c:v>
                </c:pt>
              </c:numCache>
            </c:numRef>
          </c:val>
          <c:smooth val="0"/>
          <c:extLst>
            <c:ext xmlns:c16="http://schemas.microsoft.com/office/drawing/2014/chart" uri="{C3380CC4-5D6E-409C-BE32-E72D297353CC}">
              <c16:uniqueId val="{00000000-B4A8-4206-9223-DFFF1DA7F9CA}"/>
            </c:ext>
          </c:extLst>
        </c:ser>
        <c:ser>
          <c:idx val="2"/>
          <c:order val="2"/>
          <c:tx>
            <c:strRef>
              <c:f>MineralWaste!$D$25</c:f>
              <c:strCache>
                <c:ptCount val="1"/>
                <c:pt idx="0">
                  <c:v>2022</c:v>
                </c:pt>
              </c:strCache>
            </c:strRef>
          </c:tx>
          <c:spPr>
            <a:ln w="28575" cap="rnd">
              <a:solidFill>
                <a:schemeClr val="accent3"/>
              </a:solidFill>
              <a:round/>
            </a:ln>
            <a:effectLst/>
          </c:spPr>
          <c:marker>
            <c:symbol val="none"/>
          </c:marker>
          <c:cat>
            <c:strRef>
              <c:f>MineralWaste!$A$26:$A$34</c:f>
              <c:strCache>
                <c:ptCount val="9"/>
                <c:pt idx="1">
                  <c:v>Recovered in establishment</c:v>
                </c:pt>
                <c:pt idx="2">
                  <c:v>Sold/sent to licenced facilities</c:v>
                </c:pt>
                <c:pt idx="3">
                  <c:v>Used for reclamation</c:v>
                </c:pt>
                <c:pt idx="4">
                  <c:v>Sent to incineration plant</c:v>
                </c:pt>
                <c:pt idx="5">
                  <c:v>Backfilling</c:v>
                </c:pt>
                <c:pt idx="6">
                  <c:v>Controlled landfills</c:v>
                </c:pt>
                <c:pt idx="7">
                  <c:v>Dumping onto land</c:v>
                </c:pt>
                <c:pt idx="8">
                  <c:v>Others</c:v>
                </c:pt>
              </c:strCache>
            </c:strRef>
          </c:cat>
          <c:val>
            <c:numRef>
              <c:f>MineralWaste!$D$26:$D$34</c:f>
              <c:numCache>
                <c:formatCode>###\ ###\ ##0</c:formatCode>
                <c:ptCount val="9"/>
                <c:pt idx="1">
                  <c:v>1.7330000000000001</c:v>
                </c:pt>
                <c:pt idx="2" formatCode="###\ ###\ ###">
                  <c:v>3631480.0819999999</c:v>
                </c:pt>
                <c:pt idx="3" formatCode="###\ ###\ ###">
                  <c:v>21561492.695</c:v>
                </c:pt>
                <c:pt idx="4" formatCode="###\ ###\ ###">
                  <c:v>505.774</c:v>
                </c:pt>
                <c:pt idx="5" formatCode="###\ ###\ ###">
                  <c:v>180180759.234</c:v>
                </c:pt>
                <c:pt idx="6" formatCode="###\ ###\ ###">
                  <c:v>654625603.67299998</c:v>
                </c:pt>
                <c:pt idx="7" formatCode="###\ ###\ ###">
                  <c:v>311468.223</c:v>
                </c:pt>
                <c:pt idx="8" formatCode="###\ ###\ ###">
                  <c:v>251862.01199999999</c:v>
                </c:pt>
              </c:numCache>
            </c:numRef>
          </c:val>
          <c:smooth val="0"/>
          <c:extLst>
            <c:ext xmlns:c16="http://schemas.microsoft.com/office/drawing/2014/chart" uri="{C3380CC4-5D6E-409C-BE32-E72D297353CC}">
              <c16:uniqueId val="{00000002-B4A8-4206-9223-DFFF1DA7F9CA}"/>
            </c:ext>
          </c:extLst>
        </c:ser>
        <c:dLbls>
          <c:showLegendKey val="0"/>
          <c:showVal val="0"/>
          <c:showCatName val="0"/>
          <c:showSerName val="0"/>
          <c:showPercent val="0"/>
          <c:showBubbleSize val="0"/>
        </c:dLbls>
        <c:smooth val="0"/>
        <c:axId val="457198703"/>
        <c:axId val="457196783"/>
        <c:extLst>
          <c:ext xmlns:c15="http://schemas.microsoft.com/office/drawing/2012/chart" uri="{02D57815-91ED-43cb-92C2-25804820EDAC}">
            <c15:filteredLineSeries>
              <c15:ser>
                <c:idx val="1"/>
                <c:order val="1"/>
                <c:tx>
                  <c:strRef>
                    <c:extLst>
                      <c:ext uri="{02D57815-91ED-43cb-92C2-25804820EDAC}">
                        <c15:formulaRef>
                          <c15:sqref>MineralWaste!$C$25</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MineralWaste!$A$26:$A$34</c15:sqref>
                        </c15:formulaRef>
                      </c:ext>
                    </c:extLst>
                    <c:strCache>
                      <c:ptCount val="9"/>
                      <c:pt idx="1">
                        <c:v>Recovered in establishment</c:v>
                      </c:pt>
                      <c:pt idx="2">
                        <c:v>Sold/sent to licenced facilities</c:v>
                      </c:pt>
                      <c:pt idx="3">
                        <c:v>Used for reclamation</c:v>
                      </c:pt>
                      <c:pt idx="4">
                        <c:v>Sent to incineration plant</c:v>
                      </c:pt>
                      <c:pt idx="5">
                        <c:v>Backfilling</c:v>
                      </c:pt>
                      <c:pt idx="6">
                        <c:v>Controlled landfills</c:v>
                      </c:pt>
                      <c:pt idx="7">
                        <c:v>Dumping onto land</c:v>
                      </c:pt>
                      <c:pt idx="8">
                        <c:v>Others</c:v>
                      </c:pt>
                    </c:strCache>
                  </c:strRef>
                </c:cat>
                <c:val>
                  <c:numRef>
                    <c:extLst>
                      <c:ext uri="{02D57815-91ED-43cb-92C2-25804820EDAC}">
                        <c15:formulaRef>
                          <c15:sqref>MineralWaste!$C$26:$C$34</c15:sqref>
                        </c15:formulaRef>
                      </c:ext>
                    </c:extLst>
                    <c:numCache>
                      <c:formatCode>###\ ###\ ##0</c:formatCode>
                      <c:ptCount val="9"/>
                    </c:numCache>
                  </c:numRef>
                </c:val>
                <c:smooth val="0"/>
                <c:extLst>
                  <c:ext xmlns:c16="http://schemas.microsoft.com/office/drawing/2014/chart" uri="{C3380CC4-5D6E-409C-BE32-E72D297353CC}">
                    <c16:uniqueId val="{00000001-B4A8-4206-9223-DFFF1DA7F9CA}"/>
                  </c:ext>
                </c:extLst>
              </c15:ser>
            </c15:filteredLineSeries>
          </c:ext>
        </c:extLst>
      </c:lineChart>
      <c:catAx>
        <c:axId val="45719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Treatement methods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6783"/>
        <c:crosses val="autoZero"/>
        <c:auto val="1"/>
        <c:lblAlgn val="ctr"/>
        <c:lblOffset val="100"/>
        <c:noMultiLvlLbl val="0"/>
      </c:catAx>
      <c:valAx>
        <c:axId val="457196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waste in tonnes</a:t>
                </a:r>
                <a:endParaRPr lang="en-GB"/>
              </a:p>
            </c:rich>
          </c:tx>
          <c:layout>
            <c:manualLayout>
              <c:xMode val="edge"/>
              <c:yMode val="edge"/>
              <c:x val="1.9680540499317181E-2"/>
              <c:y val="0.20741853937447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8703"/>
        <c:crosses val="autoZero"/>
        <c:crossBetween val="between"/>
      </c:valAx>
      <c:spPr>
        <a:noFill/>
        <a:ln>
          <a:noFill/>
        </a:ln>
        <a:effectLst/>
      </c:spPr>
    </c:plotArea>
    <c:legend>
      <c:legendPos val="r"/>
      <c:layout>
        <c:manualLayout>
          <c:xMode val="edge"/>
          <c:yMode val="edge"/>
          <c:x val="0.89320232321831994"/>
          <c:y val="0.32664377614168755"/>
          <c:w val="9.4579970316010675E-2"/>
          <c:h val="0.10451871252867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Waste</a:t>
            </a:r>
            <a:r>
              <a:rPr lang="en-GB" sz="1100" baseline="0"/>
              <a:t> Treatment Methods from Thermal Power Plants</a:t>
            </a:r>
            <a:endParaRPr lang="en-GB"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17708806827680432"/>
          <c:y val="0.15256330562081316"/>
          <c:w val="0.79598442543046088"/>
          <c:h val="0.63415089525600887"/>
        </c:manualLayout>
      </c:layout>
      <c:lineChart>
        <c:grouping val="standard"/>
        <c:varyColors val="0"/>
        <c:ser>
          <c:idx val="0"/>
          <c:order val="0"/>
          <c:tx>
            <c:strRef>
              <c:f>ThermalWaste!$B$37</c:f>
              <c:strCache>
                <c:ptCount val="1"/>
                <c:pt idx="0">
                  <c:v>2020</c:v>
                </c:pt>
              </c:strCache>
            </c:strRef>
          </c:tx>
          <c:spPr>
            <a:ln w="19050" cap="rnd">
              <a:solidFill>
                <a:schemeClr val="accent6"/>
              </a:solidFill>
              <a:round/>
            </a:ln>
            <a:effectLst/>
          </c:spPr>
          <c:marker>
            <c:symbol val="none"/>
          </c:marker>
          <c:cat>
            <c:strRef>
              <c:f>ThermalWaste!$A$38:$A$40</c:f>
              <c:strCache>
                <c:ptCount val="3"/>
                <c:pt idx="0">
                  <c:v>Disposed in controlled landfilled sites</c:v>
                </c:pt>
                <c:pt idx="1">
                  <c:v>Sold to licenced waste treatment facilities</c:v>
                </c:pt>
                <c:pt idx="2">
                  <c:v>Disposed by other methods</c:v>
                </c:pt>
              </c:strCache>
            </c:strRef>
          </c:cat>
          <c:val>
            <c:numRef>
              <c:f>ThermalWaste!$B$37:$B$40</c:f>
              <c:numCache>
                <c:formatCode>###\ ###\ ###\ ###\ ###</c:formatCode>
                <c:ptCount val="4"/>
                <c:pt idx="0" formatCode="General">
                  <c:v>2020</c:v>
                </c:pt>
                <c:pt idx="1">
                  <c:v>20929936.026999999</c:v>
                </c:pt>
                <c:pt idx="2">
                  <c:v>3227051.8459999999</c:v>
                </c:pt>
                <c:pt idx="3">
                  <c:v>218367.652</c:v>
                </c:pt>
              </c:numCache>
            </c:numRef>
          </c:val>
          <c:smooth val="1"/>
          <c:extLst>
            <c:ext xmlns:c16="http://schemas.microsoft.com/office/drawing/2014/chart" uri="{C3380CC4-5D6E-409C-BE32-E72D297353CC}">
              <c16:uniqueId val="{00000000-B6FE-4D63-8516-E0A7CE847E8E}"/>
            </c:ext>
          </c:extLst>
        </c:ser>
        <c:ser>
          <c:idx val="1"/>
          <c:order val="1"/>
          <c:tx>
            <c:strRef>
              <c:f>ThermalWaste!$C$37</c:f>
              <c:strCache>
                <c:ptCount val="1"/>
                <c:pt idx="0">
                  <c:v>2022</c:v>
                </c:pt>
              </c:strCache>
            </c:strRef>
          </c:tx>
          <c:spPr>
            <a:ln w="19050" cap="rnd">
              <a:solidFill>
                <a:schemeClr val="accent5"/>
              </a:solidFill>
              <a:round/>
            </a:ln>
            <a:effectLst/>
          </c:spPr>
          <c:marker>
            <c:symbol val="none"/>
          </c:marker>
          <c:trendline>
            <c:spPr>
              <a:ln w="19050" cap="rnd">
                <a:solidFill>
                  <a:schemeClr val="accent5"/>
                </a:solidFill>
                <a:prstDash val="sysDot"/>
              </a:ln>
              <a:effectLst/>
            </c:spPr>
            <c:trendlineType val="poly"/>
            <c:order val="2"/>
            <c:dispRSqr val="0"/>
            <c:dispEq val="0"/>
          </c:trendline>
          <c:cat>
            <c:strRef>
              <c:f>ThermalWaste!$A$37:$A$40</c:f>
              <c:strCache>
                <c:ptCount val="4"/>
                <c:pt idx="0">
                  <c:v>Amount of waste by waste treatment methods</c:v>
                </c:pt>
                <c:pt idx="1">
                  <c:v>Disposed in controlled landfilled sites</c:v>
                </c:pt>
                <c:pt idx="2">
                  <c:v>Sold to licenced waste treatment facilities</c:v>
                </c:pt>
                <c:pt idx="3">
                  <c:v>Disposed by other methods</c:v>
                </c:pt>
              </c:strCache>
            </c:strRef>
          </c:cat>
          <c:val>
            <c:numRef>
              <c:f>ThermalWaste!$C$37:$C$40</c:f>
              <c:numCache>
                <c:formatCode>###\ ###\ ###\ ###\ ###</c:formatCode>
                <c:ptCount val="4"/>
                <c:pt idx="0" formatCode="General">
                  <c:v>2022</c:v>
                </c:pt>
                <c:pt idx="1">
                  <c:v>24453948.442000002</c:v>
                </c:pt>
                <c:pt idx="2">
                  <c:v>3157193.2030000002</c:v>
                </c:pt>
                <c:pt idx="3">
                  <c:v>204406.46799999999</c:v>
                </c:pt>
              </c:numCache>
            </c:numRef>
          </c:val>
          <c:smooth val="1"/>
          <c:extLst>
            <c:ext xmlns:c16="http://schemas.microsoft.com/office/drawing/2014/chart" uri="{C3380CC4-5D6E-409C-BE32-E72D297353CC}">
              <c16:uniqueId val="{00000001-B6FE-4D63-8516-E0A7CE847E8E}"/>
            </c:ext>
          </c:extLst>
        </c:ser>
        <c:dLbls>
          <c:showLegendKey val="0"/>
          <c:showVal val="0"/>
          <c:showCatName val="0"/>
          <c:showSerName val="0"/>
          <c:showPercent val="0"/>
          <c:showBubbleSize val="0"/>
        </c:dLbls>
        <c:smooth val="0"/>
        <c:axId val="951227775"/>
        <c:axId val="951225375"/>
      </c:lineChart>
      <c:catAx>
        <c:axId val="95122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Treatment</a:t>
                </a:r>
                <a:r>
                  <a:rPr lang="en-GB" baseline="0"/>
                  <a:t> methods</a:t>
                </a:r>
                <a:endParaRPr lang="en-GB"/>
              </a:p>
            </c:rich>
          </c:tx>
          <c:layout>
            <c:manualLayout>
              <c:xMode val="edge"/>
              <c:yMode val="edge"/>
              <c:x val="0.46623615276230379"/>
              <c:y val="0.831454766966625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25375"/>
        <c:crosses val="autoZero"/>
        <c:auto val="1"/>
        <c:lblAlgn val="ctr"/>
        <c:lblOffset val="100"/>
        <c:noMultiLvlLbl val="0"/>
      </c:catAx>
      <c:valAx>
        <c:axId val="95122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waste treated (tousand tonnes)</a:t>
                </a:r>
              </a:p>
            </c:rich>
          </c:tx>
          <c:layout>
            <c:manualLayout>
              <c:xMode val="edge"/>
              <c:yMode val="edge"/>
              <c:x val="1.242807982741605E-2"/>
              <c:y val="0.13654195559499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2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Climate change</a:t>
            </a:r>
            <a:r>
              <a:rPr lang="en-GB" sz="1100" baseline="0"/>
              <a:t> effects of </a:t>
            </a:r>
            <a:r>
              <a:rPr lang="en-GB" sz="1100"/>
              <a:t>mineral</a:t>
            </a:r>
            <a:r>
              <a:rPr lang="en-GB" sz="1100" baseline="0"/>
              <a:t> extraction and useage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SPC_Analysis!$A$2</c:f>
              <c:strCache>
                <c:ptCount val="1"/>
                <c:pt idx="0">
                  <c:v>Raw material use</c:v>
                </c:pt>
              </c:strCache>
            </c:strRef>
          </c:tx>
          <c:spPr>
            <a:ln w="28575" cap="rnd">
              <a:solidFill>
                <a:schemeClr val="accent1"/>
              </a:solidFill>
              <a:round/>
            </a:ln>
            <a:effectLst/>
          </c:spPr>
          <c:marker>
            <c:symbol val="none"/>
          </c:marker>
          <c:cat>
            <c:numRef>
              <c:f>SPC_Analysis!$B$1:$AD$1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SPC_Analysis!$B$2:$AD$2</c:f>
              <c:numCache>
                <c:formatCode>General</c:formatCode>
                <c:ptCount val="29"/>
                <c:pt idx="0">
                  <c:v>477.19024000000002</c:v>
                </c:pt>
                <c:pt idx="1">
                  <c:v>493.60793999999999</c:v>
                </c:pt>
                <c:pt idx="2">
                  <c:v>555.04630999999995</c:v>
                </c:pt>
                <c:pt idx="3">
                  <c:v>631.18064000000004</c:v>
                </c:pt>
                <c:pt idx="4">
                  <c:v>526.56011000000001</c:v>
                </c:pt>
                <c:pt idx="5">
                  <c:v>599.87689999999998</c:v>
                </c:pt>
                <c:pt idx="6">
                  <c:v>652.55359999999996</c:v>
                </c:pt>
                <c:pt idx="7">
                  <c:v>663.16268000000002</c:v>
                </c:pt>
                <c:pt idx="8">
                  <c:v>715.79417999999998</c:v>
                </c:pt>
                <c:pt idx="9">
                  <c:v>656.98495000000003</c:v>
                </c:pt>
                <c:pt idx="10">
                  <c:v>662.38012000000003</c:v>
                </c:pt>
                <c:pt idx="11">
                  <c:v>506.00259999999997</c:v>
                </c:pt>
                <c:pt idx="12">
                  <c:v>550.01820999999995</c:v>
                </c:pt>
                <c:pt idx="13">
                  <c:v>589.94384000000002</c:v>
                </c:pt>
                <c:pt idx="14">
                  <c:v>649.11749999999995</c:v>
                </c:pt>
                <c:pt idx="15">
                  <c:v>741.55191000000002</c:v>
                </c:pt>
                <c:pt idx="16">
                  <c:v>847.59592999999995</c:v>
                </c:pt>
                <c:pt idx="17">
                  <c:v>984.17102999999997</c:v>
                </c:pt>
                <c:pt idx="18">
                  <c:v>980.16414999999995</c:v>
                </c:pt>
                <c:pt idx="19">
                  <c:v>897.23346000000004</c:v>
                </c:pt>
                <c:pt idx="20">
                  <c:v>1117.18416</c:v>
                </c:pt>
                <c:pt idx="21">
                  <c:v>1296.43254</c:v>
                </c:pt>
                <c:pt idx="22">
                  <c:v>1280.84357</c:v>
                </c:pt>
                <c:pt idx="23">
                  <c:v>1396.8150800000001</c:v>
                </c:pt>
                <c:pt idx="24">
                  <c:v>1309.79078</c:v>
                </c:pt>
                <c:pt idx="25">
                  <c:v>1389.4443900000001</c:v>
                </c:pt>
                <c:pt idx="26">
                  <c:v>1301.63878</c:v>
                </c:pt>
                <c:pt idx="27">
                  <c:v>1272.58464</c:v>
                </c:pt>
                <c:pt idx="28">
                  <c:v>1413.8254099999999</c:v>
                </c:pt>
              </c:numCache>
            </c:numRef>
          </c:val>
          <c:smooth val="0"/>
          <c:extLst>
            <c:ext xmlns:c16="http://schemas.microsoft.com/office/drawing/2014/chart" uri="{C3380CC4-5D6E-409C-BE32-E72D297353CC}">
              <c16:uniqueId val="{00000000-DF4F-4F08-9833-2DCA9EEBA33D}"/>
            </c:ext>
          </c:extLst>
        </c:ser>
        <c:ser>
          <c:idx val="1"/>
          <c:order val="1"/>
          <c:tx>
            <c:strRef>
              <c:f>SPC_Analysis!$A$3</c:f>
              <c:strCache>
                <c:ptCount val="1"/>
                <c:pt idx="0">
                  <c:v>Mineral depletion</c:v>
                </c:pt>
              </c:strCache>
            </c:strRef>
          </c:tx>
          <c:spPr>
            <a:ln w="28575" cap="rnd">
              <a:solidFill>
                <a:schemeClr val="accent2"/>
              </a:solidFill>
              <a:round/>
            </a:ln>
            <a:effectLst/>
          </c:spPr>
          <c:marker>
            <c:symbol val="none"/>
          </c:marker>
          <c:cat>
            <c:numRef>
              <c:f>SPC_Analysis!$B$1:$AD$1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SPC_Analysis!$B$3:$AD$3</c:f>
              <c:numCache>
                <c:formatCode>General</c:formatCode>
                <c:ptCount val="29"/>
                <c:pt idx="0">
                  <c:v>326.28850999999997</c:v>
                </c:pt>
                <c:pt idx="1">
                  <c:v>288.30029999999999</c:v>
                </c:pt>
                <c:pt idx="2">
                  <c:v>152.69291999999999</c:v>
                </c:pt>
                <c:pt idx="3">
                  <c:v>139.58833999999999</c:v>
                </c:pt>
                <c:pt idx="4">
                  <c:v>158.05828</c:v>
                </c:pt>
                <c:pt idx="5">
                  <c:v>253.82253</c:v>
                </c:pt>
                <c:pt idx="6">
                  <c:v>461.98367999999999</c:v>
                </c:pt>
                <c:pt idx="7">
                  <c:v>537.61913000000004</c:v>
                </c:pt>
                <c:pt idx="8">
                  <c:v>468.66957000000002</c:v>
                </c:pt>
                <c:pt idx="9">
                  <c:v>401.80824000000001</c:v>
                </c:pt>
                <c:pt idx="10">
                  <c:v>547.74765000000002</c:v>
                </c:pt>
                <c:pt idx="11">
                  <c:v>385.50209000000001</c:v>
                </c:pt>
                <c:pt idx="12">
                  <c:v>441.56817000000001</c:v>
                </c:pt>
                <c:pt idx="13">
                  <c:v>635.70791999999994</c:v>
                </c:pt>
                <c:pt idx="14">
                  <c:v>777.82974999999999</c:v>
                </c:pt>
                <c:pt idx="15">
                  <c:v>847.33807000000002</c:v>
                </c:pt>
                <c:pt idx="16">
                  <c:v>870.34613999999999</c:v>
                </c:pt>
                <c:pt idx="17">
                  <c:v>968.95068000000003</c:v>
                </c:pt>
                <c:pt idx="18">
                  <c:v>876.69005000000004</c:v>
                </c:pt>
                <c:pt idx="19">
                  <c:v>753.80142000000001</c:v>
                </c:pt>
                <c:pt idx="20">
                  <c:v>861.67129999999997</c:v>
                </c:pt>
                <c:pt idx="21">
                  <c:v>909.92111</c:v>
                </c:pt>
                <c:pt idx="22">
                  <c:v>707.66111000000001</c:v>
                </c:pt>
                <c:pt idx="23">
                  <c:v>826.99734000000001</c:v>
                </c:pt>
                <c:pt idx="24">
                  <c:v>720.78655000000003</c:v>
                </c:pt>
                <c:pt idx="25">
                  <c:v>711.99967000000004</c:v>
                </c:pt>
                <c:pt idx="26">
                  <c:v>727.23793999999998</c:v>
                </c:pt>
                <c:pt idx="27">
                  <c:v>742.79510000000005</c:v>
                </c:pt>
                <c:pt idx="28">
                  <c:v>720.07719999999995</c:v>
                </c:pt>
              </c:numCache>
            </c:numRef>
          </c:val>
          <c:smooth val="0"/>
          <c:extLst>
            <c:ext xmlns:c16="http://schemas.microsoft.com/office/drawing/2014/chart" uri="{C3380CC4-5D6E-409C-BE32-E72D297353CC}">
              <c16:uniqueId val="{00000001-DF4F-4F08-9833-2DCA9EEBA33D}"/>
            </c:ext>
          </c:extLst>
        </c:ser>
        <c:ser>
          <c:idx val="2"/>
          <c:order val="2"/>
          <c:tx>
            <c:strRef>
              <c:f>SPC_Analysis!$A$4</c:f>
              <c:strCache>
                <c:ptCount val="1"/>
                <c:pt idx="0">
                  <c:v>Fossil fuels depletion</c:v>
                </c:pt>
              </c:strCache>
            </c:strRef>
          </c:tx>
          <c:spPr>
            <a:ln w="28575" cap="rnd">
              <a:solidFill>
                <a:schemeClr val="accent3"/>
              </a:solidFill>
              <a:round/>
            </a:ln>
            <a:effectLst/>
          </c:spPr>
          <c:marker>
            <c:symbol val="none"/>
          </c:marker>
          <c:cat>
            <c:numRef>
              <c:f>SPC_Analysis!$B$1:$AD$1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SPC_Analysis!$B$4:$AD$4</c:f>
              <c:numCache>
                <c:formatCode>General</c:formatCode>
                <c:ptCount val="29"/>
                <c:pt idx="0">
                  <c:v>57.156109999999998</c:v>
                </c:pt>
                <c:pt idx="1">
                  <c:v>44.165660000000003</c:v>
                </c:pt>
                <c:pt idx="2">
                  <c:v>65.189319999999995</c:v>
                </c:pt>
                <c:pt idx="3">
                  <c:v>71.165229999999994</c:v>
                </c:pt>
                <c:pt idx="4">
                  <c:v>64.856849999999994</c:v>
                </c:pt>
                <c:pt idx="5">
                  <c:v>73.654330000000002</c:v>
                </c:pt>
                <c:pt idx="6">
                  <c:v>81.649659999999997</c:v>
                </c:pt>
                <c:pt idx="7">
                  <c:v>88.360609999999994</c:v>
                </c:pt>
                <c:pt idx="8">
                  <c:v>93.959509999999995</c:v>
                </c:pt>
                <c:pt idx="9">
                  <c:v>93.160259999999994</c:v>
                </c:pt>
                <c:pt idx="10">
                  <c:v>93.928319999999999</c:v>
                </c:pt>
                <c:pt idx="11">
                  <c:v>78.342020000000005</c:v>
                </c:pt>
                <c:pt idx="12">
                  <c:v>81.512230000000002</c:v>
                </c:pt>
                <c:pt idx="13">
                  <c:v>90.040679999999995</c:v>
                </c:pt>
                <c:pt idx="14">
                  <c:v>92.472459999999998</c:v>
                </c:pt>
                <c:pt idx="15">
                  <c:v>97.269990000000007</c:v>
                </c:pt>
                <c:pt idx="16">
                  <c:v>101.22996999999999</c:v>
                </c:pt>
                <c:pt idx="17">
                  <c:v>109.32239</c:v>
                </c:pt>
                <c:pt idx="18">
                  <c:v>115.28193</c:v>
                </c:pt>
                <c:pt idx="19">
                  <c:v>99.689070000000001</c:v>
                </c:pt>
                <c:pt idx="20">
                  <c:v>119.20782</c:v>
                </c:pt>
                <c:pt idx="21">
                  <c:v>127.84514</c:v>
                </c:pt>
                <c:pt idx="22">
                  <c:v>124.89512999999999</c:v>
                </c:pt>
                <c:pt idx="23">
                  <c:v>133.45365000000001</c:v>
                </c:pt>
                <c:pt idx="24">
                  <c:v>134.22874999999999</c:v>
                </c:pt>
                <c:pt idx="25">
                  <c:v>137.49420000000001</c:v>
                </c:pt>
                <c:pt idx="26">
                  <c:v>139.19902999999999</c:v>
                </c:pt>
                <c:pt idx="27">
                  <c:v>147.16863000000001</c:v>
                </c:pt>
                <c:pt idx="28">
                  <c:v>134.47776999999999</c:v>
                </c:pt>
              </c:numCache>
            </c:numRef>
          </c:val>
          <c:smooth val="0"/>
          <c:extLst>
            <c:ext xmlns:c16="http://schemas.microsoft.com/office/drawing/2014/chart" uri="{C3380CC4-5D6E-409C-BE32-E72D297353CC}">
              <c16:uniqueId val="{00000002-DF4F-4F08-9833-2DCA9EEBA33D}"/>
            </c:ext>
          </c:extLst>
        </c:ser>
        <c:ser>
          <c:idx val="3"/>
          <c:order val="3"/>
          <c:tx>
            <c:strRef>
              <c:f>SPC_Analysis!$A$5</c:f>
              <c:strCache>
                <c:ptCount val="1"/>
                <c:pt idx="0">
                  <c:v>Climate Change (Short-Term)</c:v>
                </c:pt>
              </c:strCache>
            </c:strRef>
          </c:tx>
          <c:spPr>
            <a:ln w="28575" cap="rnd">
              <a:solidFill>
                <a:schemeClr val="accent4"/>
              </a:solidFill>
              <a:round/>
            </a:ln>
            <a:effectLst/>
          </c:spPr>
          <c:marker>
            <c:symbol val="none"/>
          </c:marker>
          <c:cat>
            <c:numRef>
              <c:f>SPC_Analysis!$B$1:$AD$1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SPC_Analysis!$B$5:$AD$5</c:f>
              <c:numCache>
                <c:formatCode>General</c:formatCode>
                <c:ptCount val="29"/>
                <c:pt idx="0">
                  <c:v>193.60900000000001</c:v>
                </c:pt>
                <c:pt idx="1">
                  <c:v>217.77257</c:v>
                </c:pt>
                <c:pt idx="2">
                  <c:v>242.96426</c:v>
                </c:pt>
                <c:pt idx="3">
                  <c:v>258.50673</c:v>
                </c:pt>
                <c:pt idx="4">
                  <c:v>222.38963000000001</c:v>
                </c:pt>
                <c:pt idx="5">
                  <c:v>257.19330000000002</c:v>
                </c:pt>
                <c:pt idx="6">
                  <c:v>276.02498000000003</c:v>
                </c:pt>
                <c:pt idx="7">
                  <c:v>282.46658000000002</c:v>
                </c:pt>
                <c:pt idx="8">
                  <c:v>287.89760999999999</c:v>
                </c:pt>
                <c:pt idx="9">
                  <c:v>290.38274000000001</c:v>
                </c:pt>
                <c:pt idx="10">
                  <c:v>323.77048000000002</c:v>
                </c:pt>
                <c:pt idx="11">
                  <c:v>258.13029999999998</c:v>
                </c:pt>
                <c:pt idx="12">
                  <c:v>284.37454000000002</c:v>
                </c:pt>
                <c:pt idx="13">
                  <c:v>311.97003999999998</c:v>
                </c:pt>
                <c:pt idx="14">
                  <c:v>338.93101999999999</c:v>
                </c:pt>
                <c:pt idx="15">
                  <c:v>362.41455000000002</c:v>
                </c:pt>
                <c:pt idx="16">
                  <c:v>412.10345000000001</c:v>
                </c:pt>
                <c:pt idx="17">
                  <c:v>434.76659000000001</c:v>
                </c:pt>
                <c:pt idx="18">
                  <c:v>427.12569999999999</c:v>
                </c:pt>
                <c:pt idx="19">
                  <c:v>392.24117000000001</c:v>
                </c:pt>
                <c:pt idx="20">
                  <c:v>450.16241000000002</c:v>
                </c:pt>
                <c:pt idx="21">
                  <c:v>485.45612</c:v>
                </c:pt>
                <c:pt idx="22">
                  <c:v>490.29897999999997</c:v>
                </c:pt>
                <c:pt idx="23">
                  <c:v>510.26024000000001</c:v>
                </c:pt>
                <c:pt idx="24">
                  <c:v>514.13435000000004</c:v>
                </c:pt>
                <c:pt idx="25">
                  <c:v>509.80407000000002</c:v>
                </c:pt>
                <c:pt idx="26">
                  <c:v>532.49856</c:v>
                </c:pt>
                <c:pt idx="27">
                  <c:v>561.39943000000005</c:v>
                </c:pt>
                <c:pt idx="28">
                  <c:v>532.46231999999998</c:v>
                </c:pt>
              </c:numCache>
            </c:numRef>
          </c:val>
          <c:smooth val="0"/>
          <c:extLst>
            <c:ext xmlns:c16="http://schemas.microsoft.com/office/drawing/2014/chart" uri="{C3380CC4-5D6E-409C-BE32-E72D297353CC}">
              <c16:uniqueId val="{00000003-DF4F-4F08-9833-2DCA9EEBA33D}"/>
            </c:ext>
          </c:extLst>
        </c:ser>
        <c:ser>
          <c:idx val="4"/>
          <c:order val="4"/>
          <c:tx>
            <c:strRef>
              <c:f>SPC_Analysis!$A$6</c:f>
              <c:strCache>
                <c:ptCount val="1"/>
                <c:pt idx="0">
                  <c:v>Climate Change (Long-Term)</c:v>
                </c:pt>
              </c:strCache>
            </c:strRef>
          </c:tx>
          <c:spPr>
            <a:ln w="28575" cap="rnd">
              <a:solidFill>
                <a:schemeClr val="accent5"/>
              </a:solidFill>
              <a:round/>
            </a:ln>
            <a:effectLst/>
          </c:spPr>
          <c:marker>
            <c:symbol val="none"/>
          </c:marker>
          <c:cat>
            <c:numRef>
              <c:f>SPC_Analysis!$B$1:$AD$1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SPC_Analysis!$B$6:$AD$6</c:f>
              <c:numCache>
                <c:formatCode>General</c:formatCode>
                <c:ptCount val="29"/>
                <c:pt idx="0">
                  <c:v>155.19126</c:v>
                </c:pt>
                <c:pt idx="1">
                  <c:v>171.92166</c:v>
                </c:pt>
                <c:pt idx="2">
                  <c:v>190.09485000000001</c:v>
                </c:pt>
                <c:pt idx="3">
                  <c:v>202.34475</c:v>
                </c:pt>
                <c:pt idx="4">
                  <c:v>173.36877000000001</c:v>
                </c:pt>
                <c:pt idx="5">
                  <c:v>201.15018000000001</c:v>
                </c:pt>
                <c:pt idx="6">
                  <c:v>216.74441999999999</c:v>
                </c:pt>
                <c:pt idx="7">
                  <c:v>222.79606999999999</c:v>
                </c:pt>
                <c:pt idx="8">
                  <c:v>227.99554000000001</c:v>
                </c:pt>
                <c:pt idx="9">
                  <c:v>228.91537</c:v>
                </c:pt>
                <c:pt idx="10">
                  <c:v>255.32235</c:v>
                </c:pt>
                <c:pt idx="11">
                  <c:v>203.32169999999999</c:v>
                </c:pt>
                <c:pt idx="12">
                  <c:v>227.18906999999999</c:v>
                </c:pt>
                <c:pt idx="13">
                  <c:v>251.42362</c:v>
                </c:pt>
                <c:pt idx="14">
                  <c:v>275.66928999999999</c:v>
                </c:pt>
                <c:pt idx="15">
                  <c:v>293.09663999999998</c:v>
                </c:pt>
                <c:pt idx="16">
                  <c:v>327.02874000000003</c:v>
                </c:pt>
                <c:pt idx="17">
                  <c:v>353.84586999999999</c:v>
                </c:pt>
                <c:pt idx="18">
                  <c:v>342.79399999999998</c:v>
                </c:pt>
                <c:pt idx="19">
                  <c:v>312.15595000000002</c:v>
                </c:pt>
                <c:pt idx="20">
                  <c:v>358.38596000000001</c:v>
                </c:pt>
                <c:pt idx="21">
                  <c:v>388.56851</c:v>
                </c:pt>
                <c:pt idx="22">
                  <c:v>392.10631000000001</c:v>
                </c:pt>
                <c:pt idx="23">
                  <c:v>404.68698999999998</c:v>
                </c:pt>
                <c:pt idx="24">
                  <c:v>407.44024000000002</c:v>
                </c:pt>
                <c:pt idx="25">
                  <c:v>403.55408999999997</c:v>
                </c:pt>
                <c:pt idx="26">
                  <c:v>418.88756999999998</c:v>
                </c:pt>
                <c:pt idx="27">
                  <c:v>447.5797</c:v>
                </c:pt>
                <c:pt idx="28">
                  <c:v>423.75141000000002</c:v>
                </c:pt>
              </c:numCache>
            </c:numRef>
          </c:val>
          <c:smooth val="0"/>
          <c:extLst>
            <c:ext xmlns:c16="http://schemas.microsoft.com/office/drawing/2014/chart" uri="{C3380CC4-5D6E-409C-BE32-E72D297353CC}">
              <c16:uniqueId val="{00000004-DF4F-4F08-9833-2DCA9EEBA33D}"/>
            </c:ext>
          </c:extLst>
        </c:ser>
        <c:dLbls>
          <c:showLegendKey val="0"/>
          <c:showVal val="0"/>
          <c:showCatName val="0"/>
          <c:showSerName val="0"/>
          <c:showPercent val="0"/>
          <c:showBubbleSize val="0"/>
        </c:dLbls>
        <c:smooth val="0"/>
        <c:axId val="1995040015"/>
        <c:axId val="1995041455"/>
      </c:lineChart>
      <c:catAx>
        <c:axId val="199504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41455"/>
        <c:crosses val="autoZero"/>
        <c:auto val="1"/>
        <c:lblAlgn val="ctr"/>
        <c:lblOffset val="100"/>
        <c:noMultiLvlLbl val="0"/>
      </c:catAx>
      <c:valAx>
        <c:axId val="1995041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Million tonnes </a:t>
                </a:r>
              </a:p>
              <a:p>
                <a:pPr>
                  <a:defRPr/>
                </a:pPr>
                <a:r>
                  <a:rPr lang="en-GB"/>
                  <a:t>(copper, oil, carbon</a:t>
                </a:r>
                <a:r>
                  <a:rPr lang="en-GB" baseline="0"/>
                  <a:t> equivalent)</a:t>
                </a:r>
                <a:endParaRPr lang="en-GB"/>
              </a:p>
            </c:rich>
          </c:tx>
          <c:layout>
            <c:manualLayout>
              <c:xMode val="edge"/>
              <c:yMode val="edge"/>
              <c:x val="1.3528748590755355E-2"/>
              <c:y val="0.146824085005903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40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Environmental-Economic</a:t>
            </a:r>
            <a:r>
              <a:rPr lang="en-GB" sz="1100" baseline="0"/>
              <a:t> Impacts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scatterChart>
        <c:scatterStyle val="smoothMarker"/>
        <c:varyColors val="0"/>
        <c:ser>
          <c:idx val="0"/>
          <c:order val="0"/>
          <c:tx>
            <c:strRef>
              <c:f>SPC_Analysis!$A$56</c:f>
              <c:strCache>
                <c:ptCount val="1"/>
                <c:pt idx="0">
                  <c:v>Human Development Index</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SPC_Analysis!$B$55:$AD$55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xVal>
          <c:yVal>
            <c:numRef>
              <c:f>SPC_Analysis!$B$56:$AD$56</c:f>
              <c:numCache>
                <c:formatCode>General</c:formatCode>
                <c:ptCount val="29"/>
                <c:pt idx="0">
                  <c:v>0.6</c:v>
                </c:pt>
                <c:pt idx="1">
                  <c:v>0.6</c:v>
                </c:pt>
                <c:pt idx="2">
                  <c:v>0.61</c:v>
                </c:pt>
                <c:pt idx="3">
                  <c:v>0.62</c:v>
                </c:pt>
                <c:pt idx="4">
                  <c:v>0.62</c:v>
                </c:pt>
                <c:pt idx="5">
                  <c:v>0.62</c:v>
                </c:pt>
                <c:pt idx="6">
                  <c:v>0.63</c:v>
                </c:pt>
                <c:pt idx="7">
                  <c:v>0.64</c:v>
                </c:pt>
                <c:pt idx="8">
                  <c:v>0.65</c:v>
                </c:pt>
                <c:pt idx="9">
                  <c:v>0.66</c:v>
                </c:pt>
                <c:pt idx="10">
                  <c:v>0.67</c:v>
                </c:pt>
                <c:pt idx="11">
                  <c:v>0.67</c:v>
                </c:pt>
                <c:pt idx="12">
                  <c:v>0.68</c:v>
                </c:pt>
                <c:pt idx="13">
                  <c:v>0.69</c:v>
                </c:pt>
                <c:pt idx="14">
                  <c:v>0.7</c:v>
                </c:pt>
                <c:pt idx="15">
                  <c:v>0.7</c:v>
                </c:pt>
                <c:pt idx="16">
                  <c:v>0.71</c:v>
                </c:pt>
                <c:pt idx="17">
                  <c:v>0.72</c:v>
                </c:pt>
                <c:pt idx="18">
                  <c:v>0.72</c:v>
                </c:pt>
                <c:pt idx="19">
                  <c:v>0.73</c:v>
                </c:pt>
                <c:pt idx="20">
                  <c:v>0.75</c:v>
                </c:pt>
                <c:pt idx="21">
                  <c:v>0.76</c:v>
                </c:pt>
                <c:pt idx="22">
                  <c:v>0.77</c:v>
                </c:pt>
                <c:pt idx="23">
                  <c:v>0.8</c:v>
                </c:pt>
                <c:pt idx="24">
                  <c:v>0.81</c:v>
                </c:pt>
                <c:pt idx="25">
                  <c:v>0.82</c:v>
                </c:pt>
                <c:pt idx="26">
                  <c:v>0.82</c:v>
                </c:pt>
                <c:pt idx="27">
                  <c:v>0.83</c:v>
                </c:pt>
                <c:pt idx="28">
                  <c:v>0.84</c:v>
                </c:pt>
              </c:numCache>
            </c:numRef>
          </c:yVal>
          <c:smooth val="1"/>
          <c:extLst>
            <c:ext xmlns:c16="http://schemas.microsoft.com/office/drawing/2014/chart" uri="{C3380CC4-5D6E-409C-BE32-E72D297353CC}">
              <c16:uniqueId val="{00000000-2508-41E6-9642-E109748C8E4E}"/>
            </c:ext>
          </c:extLst>
        </c:ser>
        <c:ser>
          <c:idx val="1"/>
          <c:order val="1"/>
          <c:tx>
            <c:strRef>
              <c:f>SPC_Analysis!$A$57</c:f>
              <c:strCache>
                <c:ptCount val="1"/>
                <c:pt idx="0">
                  <c:v>Socio-Economic Vulnerability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SPC_Analysis!$B$55:$AD$55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xVal>
          <c:yVal>
            <c:numRef>
              <c:f>SPC_Analysis!$B$57:$AD$57</c:f>
              <c:numCache>
                <c:formatCode>General</c:formatCode>
                <c:ptCount val="29"/>
                <c:pt idx="25">
                  <c:v>3.1</c:v>
                </c:pt>
                <c:pt idx="26">
                  <c:v>3.1</c:v>
                </c:pt>
                <c:pt idx="27">
                  <c:v>3</c:v>
                </c:pt>
                <c:pt idx="28">
                  <c:v>1.8</c:v>
                </c:pt>
              </c:numCache>
            </c:numRef>
          </c:yVal>
          <c:smooth val="1"/>
          <c:extLst>
            <c:ext xmlns:c16="http://schemas.microsoft.com/office/drawing/2014/chart" uri="{C3380CC4-5D6E-409C-BE32-E72D297353CC}">
              <c16:uniqueId val="{00000001-2508-41E6-9642-E109748C8E4E}"/>
            </c:ext>
          </c:extLst>
        </c:ser>
        <c:dLbls>
          <c:showLegendKey val="0"/>
          <c:showVal val="0"/>
          <c:showCatName val="0"/>
          <c:showSerName val="0"/>
          <c:showPercent val="0"/>
          <c:showBubbleSize val="0"/>
        </c:dLbls>
        <c:axId val="883563439"/>
        <c:axId val="883564399"/>
      </c:scatterChart>
      <c:valAx>
        <c:axId val="88356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4399"/>
        <c:crosses val="autoZero"/>
        <c:crossBetween val="midCat"/>
      </c:valAx>
      <c:valAx>
        <c:axId val="88356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a:t>Human Development and Socio-ecnomic vulnerability Index</a:t>
                </a:r>
              </a:p>
            </c:rich>
          </c:tx>
          <c:layout>
            <c:manualLayout>
              <c:xMode val="edge"/>
              <c:yMode val="edge"/>
              <c:x val="1.3888888888888888E-2"/>
              <c:y val="9.763888888888891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3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0" i="0" u="none" strike="noStrike" kern="1200" spc="0" baseline="0">
                <a:solidFill>
                  <a:sysClr val="windowText" lastClr="000000">
                    <a:lumMod val="65000"/>
                    <a:lumOff val="35000"/>
                  </a:sysClr>
                </a:solidFill>
              </a:rPr>
              <a:t>Public health and environmental impact assessments</a:t>
            </a:r>
            <a:endParaRPr lang="en-GB"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3"/>
          <c:order val="3"/>
          <c:tx>
            <c:strRef>
              <c:f>SPC_Analysis!$A$34</c:f>
              <c:strCache>
                <c:ptCount val="1"/>
                <c:pt idx="0">
                  <c:v>GDP (constant 2015 USD)</c:v>
                </c:pt>
              </c:strCache>
            </c:strRef>
          </c:tx>
          <c:spPr>
            <a:solidFill>
              <a:schemeClr val="accent4"/>
            </a:solidFill>
            <a:ln>
              <a:noFill/>
            </a:ln>
            <a:effectLst/>
          </c:spPr>
          <c:invertIfNegative val="0"/>
          <c:cat>
            <c:numRef>
              <c:f>SPC_Analysis!$B$30:$AD$30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SPC_Analysis!$B$34:$AD$34</c:f>
              <c:numCache>
                <c:formatCode>0</c:formatCode>
                <c:ptCount val="29"/>
                <c:pt idx="0">
                  <c:v>288739.51867000002</c:v>
                </c:pt>
                <c:pt idx="1">
                  <c:v>290819.24888999999</c:v>
                </c:pt>
                <c:pt idx="2">
                  <c:v>305463.84460000001</c:v>
                </c:pt>
                <c:pt idx="3">
                  <c:v>328835.69345000002</c:v>
                </c:pt>
                <c:pt idx="4">
                  <c:v>313485.15869000001</c:v>
                </c:pt>
                <c:pt idx="5">
                  <c:v>338182.35610999999</c:v>
                </c:pt>
                <c:pt idx="6">
                  <c:v>363139.07929999998</c:v>
                </c:pt>
                <c:pt idx="7">
                  <c:v>390656.53729000001</c:v>
                </c:pt>
                <c:pt idx="8">
                  <c:v>400048.50744000002</c:v>
                </c:pt>
                <c:pt idx="9">
                  <c:v>386994.25092999998</c:v>
                </c:pt>
                <c:pt idx="10">
                  <c:v>413825.48998999997</c:v>
                </c:pt>
                <c:pt idx="11">
                  <c:v>390030.49719000002</c:v>
                </c:pt>
                <c:pt idx="12">
                  <c:v>415178.57955000002</c:v>
                </c:pt>
                <c:pt idx="13">
                  <c:v>439106.17664000002</c:v>
                </c:pt>
                <c:pt idx="14">
                  <c:v>482120.73838</c:v>
                </c:pt>
                <c:pt idx="15">
                  <c:v>525474.50534000003</c:v>
                </c:pt>
                <c:pt idx="16">
                  <c:v>561984.41136000003</c:v>
                </c:pt>
                <c:pt idx="17">
                  <c:v>590328.13971999998</c:v>
                </c:pt>
                <c:pt idx="18">
                  <c:v>595139.45912000001</c:v>
                </c:pt>
                <c:pt idx="19">
                  <c:v>566434.96677000006</c:v>
                </c:pt>
                <c:pt idx="20">
                  <c:v>614169.03234000003</c:v>
                </c:pt>
                <c:pt idx="21">
                  <c:v>682956.64312999998</c:v>
                </c:pt>
                <c:pt idx="22">
                  <c:v>715659.97221000004</c:v>
                </c:pt>
                <c:pt idx="23">
                  <c:v>776389.56776999997</c:v>
                </c:pt>
                <c:pt idx="24">
                  <c:v>814741.00095999998</c:v>
                </c:pt>
                <c:pt idx="25">
                  <c:v>864313.81047000003</c:v>
                </c:pt>
                <c:pt idx="26">
                  <c:v>893035.68622000003</c:v>
                </c:pt>
                <c:pt idx="27">
                  <c:v>960031.20097000001</c:v>
                </c:pt>
                <c:pt idx="28">
                  <c:v>988958.66824000003</c:v>
                </c:pt>
              </c:numCache>
            </c:numRef>
          </c:val>
          <c:extLst>
            <c:ext xmlns:c16="http://schemas.microsoft.com/office/drawing/2014/chart" uri="{C3380CC4-5D6E-409C-BE32-E72D297353CC}">
              <c16:uniqueId val="{00000003-32DD-4D64-939B-8CBF1AC11670}"/>
            </c:ext>
          </c:extLst>
        </c:ser>
        <c:dLbls>
          <c:showLegendKey val="0"/>
          <c:showVal val="0"/>
          <c:showCatName val="0"/>
          <c:showSerName val="0"/>
          <c:showPercent val="0"/>
          <c:showBubbleSize val="0"/>
        </c:dLbls>
        <c:gapWidth val="219"/>
        <c:axId val="789186591"/>
        <c:axId val="789187071"/>
      </c:barChart>
      <c:lineChart>
        <c:grouping val="standard"/>
        <c:varyColors val="0"/>
        <c:ser>
          <c:idx val="0"/>
          <c:order val="0"/>
          <c:tx>
            <c:strRef>
              <c:f>SPC_Analysis!$A$31</c:f>
              <c:strCache>
                <c:ptCount val="1"/>
                <c:pt idx="0">
                  <c:v>Air pollution</c:v>
                </c:pt>
              </c:strCache>
            </c:strRef>
          </c:tx>
          <c:spPr>
            <a:ln w="28575" cap="rnd">
              <a:solidFill>
                <a:schemeClr val="accent1"/>
              </a:solidFill>
              <a:round/>
            </a:ln>
            <a:effectLst/>
          </c:spPr>
          <c:marker>
            <c:symbol val="none"/>
          </c:marker>
          <c:cat>
            <c:numRef>
              <c:f>SPC_Analysis!$B$30:$AD$30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SPC_Analysis!$B$31:$AD$31</c:f>
              <c:numCache>
                <c:formatCode>0</c:formatCode>
                <c:ptCount val="29"/>
                <c:pt idx="0">
                  <c:v>447.07891999999998</c:v>
                </c:pt>
                <c:pt idx="1">
                  <c:v>488.58803</c:v>
                </c:pt>
                <c:pt idx="2">
                  <c:v>511.73917999999998</c:v>
                </c:pt>
                <c:pt idx="3">
                  <c:v>548.20268999999996</c:v>
                </c:pt>
                <c:pt idx="4">
                  <c:v>468.96532000000002</c:v>
                </c:pt>
                <c:pt idx="5">
                  <c:v>519.16264000000001</c:v>
                </c:pt>
                <c:pt idx="6">
                  <c:v>564.71543999999994</c:v>
                </c:pt>
                <c:pt idx="7">
                  <c:v>583.65367000000003</c:v>
                </c:pt>
                <c:pt idx="8">
                  <c:v>609.68782999999996</c:v>
                </c:pt>
                <c:pt idx="9">
                  <c:v>576.94624999999996</c:v>
                </c:pt>
                <c:pt idx="10">
                  <c:v>641.47326999999996</c:v>
                </c:pt>
                <c:pt idx="11">
                  <c:v>507.79813000000001</c:v>
                </c:pt>
                <c:pt idx="12">
                  <c:v>563.46420000000001</c:v>
                </c:pt>
                <c:pt idx="13">
                  <c:v>619.34695999999997</c:v>
                </c:pt>
                <c:pt idx="14">
                  <c:v>660.36775</c:v>
                </c:pt>
                <c:pt idx="15">
                  <c:v>685.75548000000003</c:v>
                </c:pt>
                <c:pt idx="16">
                  <c:v>754.7482</c:v>
                </c:pt>
                <c:pt idx="17">
                  <c:v>812.34942000000001</c:v>
                </c:pt>
                <c:pt idx="18">
                  <c:v>762.72148000000004</c:v>
                </c:pt>
                <c:pt idx="19">
                  <c:v>699.01287000000002</c:v>
                </c:pt>
                <c:pt idx="20">
                  <c:v>773.35672</c:v>
                </c:pt>
                <c:pt idx="21">
                  <c:v>836.93309999999997</c:v>
                </c:pt>
                <c:pt idx="22">
                  <c:v>831.95473000000004</c:v>
                </c:pt>
                <c:pt idx="23">
                  <c:v>862.88504</c:v>
                </c:pt>
                <c:pt idx="24">
                  <c:v>856.91039000000001</c:v>
                </c:pt>
                <c:pt idx="25">
                  <c:v>828.24145999999996</c:v>
                </c:pt>
                <c:pt idx="26">
                  <c:v>884.21190000000001</c:v>
                </c:pt>
                <c:pt idx="27">
                  <c:v>920.86874</c:v>
                </c:pt>
                <c:pt idx="28">
                  <c:v>861.87528999999995</c:v>
                </c:pt>
              </c:numCache>
            </c:numRef>
          </c:val>
          <c:smooth val="0"/>
          <c:extLst>
            <c:ext xmlns:c16="http://schemas.microsoft.com/office/drawing/2014/chart" uri="{C3380CC4-5D6E-409C-BE32-E72D297353CC}">
              <c16:uniqueId val="{00000000-32DD-4D64-939B-8CBF1AC11670}"/>
            </c:ext>
          </c:extLst>
        </c:ser>
        <c:ser>
          <c:idx val="1"/>
          <c:order val="1"/>
          <c:tx>
            <c:strRef>
              <c:f>SPC_Analysis!$A$32</c:f>
              <c:strCache>
                <c:ptCount val="1"/>
                <c:pt idx="0">
                  <c:v>Human Development Index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SPC_Analysis!$B$30:$AD$30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SPC_Analysis!$B$32:$AD$32</c:f>
            </c:numRef>
          </c:val>
          <c:smooth val="0"/>
          <c:extLst>
            <c:ext xmlns:c16="http://schemas.microsoft.com/office/drawing/2014/chart" uri="{C3380CC4-5D6E-409C-BE32-E72D297353CC}">
              <c16:uniqueId val="{00000001-32DD-4D64-939B-8CBF1AC11670}"/>
            </c:ext>
          </c:extLst>
        </c:ser>
        <c:ser>
          <c:idx val="2"/>
          <c:order val="2"/>
          <c:tx>
            <c:strRef>
              <c:f>SPC_Analysis!$A$33</c:f>
              <c:strCache>
                <c:ptCount val="1"/>
                <c:pt idx="0">
                  <c:v>Socio-Economic Vulnerability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SPC_Analysis!$B$30:$AD$30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SPC_Analysis!$B$33:$AD$33</c:f>
            </c:numRef>
          </c:val>
          <c:smooth val="0"/>
          <c:extLst>
            <c:ext xmlns:c16="http://schemas.microsoft.com/office/drawing/2014/chart" uri="{C3380CC4-5D6E-409C-BE32-E72D297353CC}">
              <c16:uniqueId val="{00000002-32DD-4D64-939B-8CBF1AC11670}"/>
            </c:ext>
          </c:extLst>
        </c:ser>
        <c:ser>
          <c:idx val="4"/>
          <c:order val="4"/>
          <c:tx>
            <c:strRef>
              <c:f>SPC_Analysis!$A$35</c:f>
              <c:strCache>
                <c:ptCount val="1"/>
                <c:pt idx="0">
                  <c:v>Climate Change </c:v>
                </c:pt>
              </c:strCache>
            </c:strRef>
          </c:tx>
          <c:spPr>
            <a:ln w="28575" cap="rnd">
              <a:solidFill>
                <a:schemeClr val="accent5"/>
              </a:solidFill>
              <a:round/>
            </a:ln>
            <a:effectLst/>
          </c:spPr>
          <c:marker>
            <c:symbol val="none"/>
          </c:marker>
          <c:cat>
            <c:numRef>
              <c:f>SPC_Analysis!$B$30:$AD$30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SPC_Analysis!$B$35:$AD$35</c:f>
              <c:numCache>
                <c:formatCode>0</c:formatCode>
                <c:ptCount val="29"/>
                <c:pt idx="0">
                  <c:v>155.19126</c:v>
                </c:pt>
                <c:pt idx="1">
                  <c:v>171.92166</c:v>
                </c:pt>
                <c:pt idx="2">
                  <c:v>190.09485000000001</c:v>
                </c:pt>
                <c:pt idx="3">
                  <c:v>202.34475</c:v>
                </c:pt>
                <c:pt idx="4">
                  <c:v>173.36877000000001</c:v>
                </c:pt>
                <c:pt idx="5">
                  <c:v>201.15018000000001</c:v>
                </c:pt>
                <c:pt idx="6">
                  <c:v>216.74441999999999</c:v>
                </c:pt>
                <c:pt idx="7">
                  <c:v>222.79606999999999</c:v>
                </c:pt>
                <c:pt idx="8">
                  <c:v>227.99554000000001</c:v>
                </c:pt>
                <c:pt idx="9">
                  <c:v>228.91537</c:v>
                </c:pt>
                <c:pt idx="10">
                  <c:v>255.32235</c:v>
                </c:pt>
                <c:pt idx="11">
                  <c:v>203.32169999999999</c:v>
                </c:pt>
                <c:pt idx="12">
                  <c:v>227.18906999999999</c:v>
                </c:pt>
                <c:pt idx="13">
                  <c:v>251.42362</c:v>
                </c:pt>
                <c:pt idx="14">
                  <c:v>275.66928999999999</c:v>
                </c:pt>
                <c:pt idx="15">
                  <c:v>293.09663999999998</c:v>
                </c:pt>
                <c:pt idx="16">
                  <c:v>327.02874000000003</c:v>
                </c:pt>
                <c:pt idx="17">
                  <c:v>353.84586999999999</c:v>
                </c:pt>
                <c:pt idx="18">
                  <c:v>342.79399999999998</c:v>
                </c:pt>
                <c:pt idx="19">
                  <c:v>312.15595000000002</c:v>
                </c:pt>
                <c:pt idx="20">
                  <c:v>358.38596000000001</c:v>
                </c:pt>
                <c:pt idx="21">
                  <c:v>388.56851</c:v>
                </c:pt>
                <c:pt idx="22">
                  <c:v>392.10631000000001</c:v>
                </c:pt>
                <c:pt idx="23">
                  <c:v>404.68698999999998</c:v>
                </c:pt>
                <c:pt idx="24">
                  <c:v>407.44024000000002</c:v>
                </c:pt>
                <c:pt idx="25">
                  <c:v>403.55408999999997</c:v>
                </c:pt>
                <c:pt idx="26">
                  <c:v>418.88756999999998</c:v>
                </c:pt>
                <c:pt idx="27">
                  <c:v>447.5797</c:v>
                </c:pt>
                <c:pt idx="28">
                  <c:v>423.75141000000002</c:v>
                </c:pt>
              </c:numCache>
            </c:numRef>
          </c:val>
          <c:smooth val="0"/>
          <c:extLst>
            <c:ext xmlns:c16="http://schemas.microsoft.com/office/drawing/2014/chart" uri="{C3380CC4-5D6E-409C-BE32-E72D297353CC}">
              <c16:uniqueId val="{00000004-32DD-4D64-939B-8CBF1AC11670}"/>
            </c:ext>
          </c:extLst>
        </c:ser>
        <c:dLbls>
          <c:showLegendKey val="0"/>
          <c:showVal val="0"/>
          <c:showCatName val="0"/>
          <c:showSerName val="0"/>
          <c:showPercent val="0"/>
          <c:showBubbleSize val="0"/>
        </c:dLbls>
        <c:marker val="1"/>
        <c:smooth val="0"/>
        <c:axId val="892397567"/>
        <c:axId val="892402367"/>
      </c:lineChart>
      <c:catAx>
        <c:axId val="78918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layout>
            <c:manualLayout>
              <c:xMode val="edge"/>
              <c:yMode val="edge"/>
              <c:x val="0.4716861081654295"/>
              <c:y val="0.798073202775744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87071"/>
        <c:crosses val="autoZero"/>
        <c:auto val="1"/>
        <c:lblAlgn val="ctr"/>
        <c:lblOffset val="100"/>
        <c:noMultiLvlLbl val="0"/>
      </c:catAx>
      <c:valAx>
        <c:axId val="78918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GDP (constant prices= 2015)</a:t>
                </a:r>
              </a:p>
            </c:rich>
          </c:tx>
          <c:layout>
            <c:manualLayout>
              <c:xMode val="edge"/>
              <c:yMode val="edge"/>
              <c:x val="4.6786284581560181E-3"/>
              <c:y val="0.1500372979693327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86591"/>
        <c:crosses val="autoZero"/>
        <c:crossBetween val="between"/>
      </c:valAx>
      <c:valAx>
        <c:axId val="89240236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Air pollution, Climate change </a:t>
                </a:r>
              </a:p>
              <a:p>
                <a:pPr>
                  <a:defRPr/>
                </a:pPr>
                <a:r>
                  <a:rPr lang="en-GB" sz="1000" b="0" i="0" u="none" strike="noStrike" kern="1200" baseline="0">
                    <a:solidFill>
                      <a:sysClr val="windowText" lastClr="000000">
                        <a:lumMod val="65000"/>
                        <a:lumOff val="35000"/>
                      </a:sysClr>
                    </a:solidFill>
                  </a:rPr>
                  <a:t>(kilo-disability adjusted life years, Co2 emissions)</a:t>
                </a:r>
              </a:p>
            </c:rich>
          </c:tx>
          <c:layout>
            <c:manualLayout>
              <c:xMode val="edge"/>
              <c:yMode val="edge"/>
              <c:x val="0.92562553752891175"/>
              <c:y val="7.016180088351217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7567"/>
        <c:crosses val="max"/>
        <c:crossBetween val="between"/>
      </c:valAx>
      <c:catAx>
        <c:axId val="892397567"/>
        <c:scaling>
          <c:orientation val="minMax"/>
        </c:scaling>
        <c:delete val="1"/>
        <c:axPos val="b"/>
        <c:numFmt formatCode="General" sourceLinked="1"/>
        <c:majorTickMark val="out"/>
        <c:minorTickMark val="none"/>
        <c:tickLblPos val="nextTo"/>
        <c:crossAx val="892402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100"/>
              <a:t>Waste disposal and recovery facilities disaggregated by years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bar"/>
        <c:varyColors val="1"/>
        <c:ser>
          <c:idx val="0"/>
          <c:order val="0"/>
          <c:tx>
            <c:strRef>
              <c:f>AvailabilityDisposalRecovery!$G$2</c:f>
              <c:strCache>
                <c:ptCount val="1"/>
                <c:pt idx="0">
                  <c:v>Number of waste disposal and recovery facilities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31-4A2A-8491-BD51F47E9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E31-4A2A-8491-BD51F47E97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E31-4A2A-8491-BD51F47E97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0E31-4A2A-8491-BD51F47E97DB}"/>
              </c:ext>
            </c:extLst>
          </c:dPt>
          <c:dLbls>
            <c:dLbl>
              <c:idx val="0"/>
              <c:layout>
                <c:manualLayout>
                  <c:x val="-2.3827252419955324E-2"/>
                  <c:y val="-0.1664791901012374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EF64F47-5D45-4661-ADAE-5F0AB5AF8949}" type="VALUE">
                      <a:rPr lang="en-US" sz="1100">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E31-4A2A-8491-BD51F47E97DB}"/>
                </c:ext>
              </c:extLst>
            </c:dLbl>
            <c:dLbl>
              <c:idx val="1"/>
              <c:layout>
                <c:manualLayout>
                  <c:x val="1.7870439314966492E-2"/>
                  <c:y val="0.15298087739032618"/>
                </c:manualLayout>
              </c:layout>
              <c:tx>
                <c:rich>
                  <a:bodyPr/>
                  <a:lstStyle/>
                  <a:p>
                    <a:fld id="{61744061-5D2A-4DC8-A620-8C6291D450C5}" type="VALUE">
                      <a:rPr lang="en-US" sz="1100">
                        <a:solidFill>
                          <a:schemeClr val="bg1"/>
                        </a:solidFill>
                      </a:rPr>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E31-4A2A-8491-BD51F47E97DB}"/>
                </c:ext>
              </c:extLst>
            </c:dLbl>
            <c:dLbl>
              <c:idx val="2"/>
              <c:layout>
                <c:manualLayout>
                  <c:x val="-0.15487690620950861"/>
                  <c:y val="-2.4746906636670417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fld id="{939C33DC-19CE-4733-927B-DC59599A4684}" type="VALUE">
                      <a:rPr lang="en-US" sz="1000">
                        <a:solidFill>
                          <a:schemeClr val="bg1"/>
                        </a:solidFill>
                      </a:rPr>
                      <a:pPr>
                        <a:defRPr sz="1100">
                          <a:solidFill>
                            <a:schemeClr val="bg1"/>
                          </a:solidFill>
                        </a:defRPr>
                      </a:pPr>
                      <a:t>[VALUE]</a:t>
                    </a:fld>
                    <a:r>
                      <a:rPr lang="en-US" sz="1000">
                        <a:solidFill>
                          <a:schemeClr val="bg1"/>
                        </a:solidFill>
                      </a:rPr>
                      <a:t>% increase</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51824274013404"/>
                      <c:h val="0.1864116985376828"/>
                    </c:manualLayout>
                  </c15:layout>
                  <c15:dlblFieldTable/>
                  <c15:showDataLabelsRange val="0"/>
                </c:ext>
                <c:ext xmlns:c16="http://schemas.microsoft.com/office/drawing/2014/chart" uri="{C3380CC4-5D6E-409C-BE32-E72D297353CC}">
                  <c16:uniqueId val="{00000004-0E31-4A2A-8491-BD51F47E97DB}"/>
                </c:ext>
              </c:extLst>
            </c:dLbl>
            <c:dLbl>
              <c:idx val="3"/>
              <c:delete val="1"/>
              <c:extLst>
                <c:ext xmlns:c15="http://schemas.microsoft.com/office/drawing/2012/chart" uri="{CE6537A1-D6FC-4f65-9D91-7224C49458BB}"/>
                <c:ext xmlns:c16="http://schemas.microsoft.com/office/drawing/2014/chart" uri="{C3380CC4-5D6E-409C-BE32-E72D297353CC}">
                  <c16:uniqueId val="{00000003-0E31-4A2A-8491-BD51F47E97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AvailabilityDisposalRecovery!$H$1:$J$1</c:f>
              <c:strCache>
                <c:ptCount val="3"/>
                <c:pt idx="0">
                  <c:v>2020</c:v>
                </c:pt>
                <c:pt idx="1">
                  <c:v>2022</c:v>
                </c:pt>
                <c:pt idx="2">
                  <c:v>Trend</c:v>
                </c:pt>
              </c:strCache>
            </c:strRef>
          </c:cat>
          <c:val>
            <c:numRef>
              <c:f>AvailabilityDisposalRecovery!$H$2:$J$2</c:f>
              <c:numCache>
                <c:formatCode>###\ ###\ ###</c:formatCode>
                <c:ptCount val="3"/>
                <c:pt idx="0">
                  <c:v>2752</c:v>
                </c:pt>
                <c:pt idx="1">
                  <c:v>3136</c:v>
                </c:pt>
                <c:pt idx="2" formatCode="0">
                  <c:v>13.953488372093023</c:v>
                </c:pt>
              </c:numCache>
            </c:numRef>
          </c:val>
          <c:extLst>
            <c:ext xmlns:c16="http://schemas.microsoft.com/office/drawing/2014/chart" uri="{C3380CC4-5D6E-409C-BE32-E72D297353CC}">
              <c16:uniqueId val="{00000000-0E31-4A2A-8491-BD51F47E97D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Waste</a:t>
            </a:r>
            <a:r>
              <a:rPr lang="en-GB" baseline="0"/>
              <a:t> Generated from Manufacturing Industry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Sheet11!$C$2:$C$3</c:f>
              <c:strCache>
                <c:ptCount val="2"/>
                <c:pt idx="0">
                  <c:v>Amount of waste generated</c:v>
                </c:pt>
                <c:pt idx="1">
                  <c:v>2020</c:v>
                </c:pt>
              </c:strCache>
            </c:strRef>
          </c:tx>
          <c:spPr>
            <a:solidFill>
              <a:schemeClr val="accent1"/>
            </a:solidFill>
            <a:ln>
              <a:noFill/>
            </a:ln>
            <a:effectLst/>
          </c:spPr>
          <c:invertIfNegative val="0"/>
          <c:cat>
            <c:strRef>
              <c:f>Sheet11!$B$4:$B$14</c:f>
              <c:strCache>
                <c:ptCount val="10"/>
                <c:pt idx="0">
                  <c:v>Food, beverage and tobacco products</c:v>
                </c:pt>
                <c:pt idx="1">
                  <c:v>Textiles, wearing apparel and leather  products</c:v>
                </c:pt>
                <c:pt idx="2">
                  <c:v>Wood and wooden products</c:v>
                </c:pt>
                <c:pt idx="3">
                  <c:v>Pulp, paper and paper products</c:v>
                </c:pt>
                <c:pt idx="4">
                  <c:v>Coke, refined petroleum products</c:v>
                </c:pt>
                <c:pt idx="5">
                  <c:v>Chemicals, pharmaceutical, rubber and plastic</c:v>
                </c:pt>
                <c:pt idx="6">
                  <c:v>Non-metallic minerals</c:v>
                </c:pt>
                <c:pt idx="7">
                  <c:v>Metals and metal products</c:v>
                </c:pt>
                <c:pt idx="8">
                  <c:v>Equipment, electronics, machinery</c:v>
                </c:pt>
                <c:pt idx="9">
                  <c:v>Other manufacturing and repairs</c:v>
                </c:pt>
              </c:strCache>
            </c:strRef>
          </c:cat>
          <c:val>
            <c:numRef>
              <c:f>Sheet11!$C$4:$C$14</c:f>
              <c:numCache>
                <c:formatCode>###\ ###\ ###\ ###</c:formatCode>
                <c:ptCount val="10"/>
                <c:pt idx="0">
                  <c:v>1191621.436</c:v>
                </c:pt>
                <c:pt idx="1">
                  <c:v>642513.79799999995</c:v>
                </c:pt>
                <c:pt idx="2">
                  <c:v>190157.48500000002</c:v>
                </c:pt>
                <c:pt idx="3">
                  <c:v>1112228.6359999999</c:v>
                </c:pt>
                <c:pt idx="4">
                  <c:v>51582.034999999996</c:v>
                </c:pt>
                <c:pt idx="5">
                  <c:v>5565586.6400000006</c:v>
                </c:pt>
                <c:pt idx="6">
                  <c:v>1205415.9890000001</c:v>
                </c:pt>
                <c:pt idx="7">
                  <c:v>12075948.597000001</c:v>
                </c:pt>
                <c:pt idx="8">
                  <c:v>1588996.446</c:v>
                </c:pt>
                <c:pt idx="9">
                  <c:v>243815.231</c:v>
                </c:pt>
              </c:numCache>
            </c:numRef>
          </c:val>
          <c:extLst>
            <c:ext xmlns:c16="http://schemas.microsoft.com/office/drawing/2014/chart" uri="{C3380CC4-5D6E-409C-BE32-E72D297353CC}">
              <c16:uniqueId val="{00000000-8DE6-4533-BC9C-526E513FF97F}"/>
            </c:ext>
          </c:extLst>
        </c:ser>
        <c:ser>
          <c:idx val="1"/>
          <c:order val="1"/>
          <c:tx>
            <c:strRef>
              <c:f>Sheet11!$D$2:$D$3</c:f>
              <c:strCache>
                <c:ptCount val="2"/>
                <c:pt idx="0">
                  <c:v>Amount of waste generated</c:v>
                </c:pt>
                <c:pt idx="1">
                  <c:v>2022</c:v>
                </c:pt>
              </c:strCache>
            </c:strRef>
          </c:tx>
          <c:spPr>
            <a:solidFill>
              <a:schemeClr val="accent2"/>
            </a:solidFill>
            <a:ln>
              <a:noFill/>
            </a:ln>
            <a:effectLst/>
          </c:spPr>
          <c:invertIfNegative val="0"/>
          <c:cat>
            <c:strRef>
              <c:f>Sheet11!$B$4:$B$14</c:f>
              <c:strCache>
                <c:ptCount val="10"/>
                <c:pt idx="0">
                  <c:v>Food, beverage and tobacco products</c:v>
                </c:pt>
                <c:pt idx="1">
                  <c:v>Textiles, wearing apparel and leather  products</c:v>
                </c:pt>
                <c:pt idx="2">
                  <c:v>Wood and wooden products</c:v>
                </c:pt>
                <c:pt idx="3">
                  <c:v>Pulp, paper and paper products</c:v>
                </c:pt>
                <c:pt idx="4">
                  <c:v>Coke, refined petroleum products</c:v>
                </c:pt>
                <c:pt idx="5">
                  <c:v>Chemicals, pharmaceutical, rubber and plastic</c:v>
                </c:pt>
                <c:pt idx="6">
                  <c:v>Non-metallic minerals</c:v>
                </c:pt>
                <c:pt idx="7">
                  <c:v>Metals and metal products</c:v>
                </c:pt>
                <c:pt idx="8">
                  <c:v>Equipment, electronics, machinery</c:v>
                </c:pt>
                <c:pt idx="9">
                  <c:v>Other manufacturing and repairs</c:v>
                </c:pt>
              </c:strCache>
            </c:strRef>
          </c:cat>
          <c:val>
            <c:numRef>
              <c:f>Sheet11!$D$4:$D$14</c:f>
              <c:numCache>
                <c:formatCode>###\ ###\ ###\ ###</c:formatCode>
                <c:ptCount val="10"/>
                <c:pt idx="0">
                  <c:v>1385195.422</c:v>
                </c:pt>
                <c:pt idx="1">
                  <c:v>824363.77</c:v>
                </c:pt>
                <c:pt idx="2">
                  <c:v>426437.89299999998</c:v>
                </c:pt>
                <c:pt idx="3">
                  <c:v>1346807.225845</c:v>
                </c:pt>
                <c:pt idx="4">
                  <c:v>67194.087999999989</c:v>
                </c:pt>
                <c:pt idx="5">
                  <c:v>6129197.6370000001</c:v>
                </c:pt>
                <c:pt idx="6">
                  <c:v>1275497.034</c:v>
                </c:pt>
                <c:pt idx="7">
                  <c:v>14376602.234000001</c:v>
                </c:pt>
                <c:pt idx="8">
                  <c:v>1904584.5989999999</c:v>
                </c:pt>
                <c:pt idx="9">
                  <c:v>233141.40400000001</c:v>
                </c:pt>
              </c:numCache>
            </c:numRef>
          </c:val>
          <c:extLst>
            <c:ext xmlns:c16="http://schemas.microsoft.com/office/drawing/2014/chart" uri="{C3380CC4-5D6E-409C-BE32-E72D297353CC}">
              <c16:uniqueId val="{00000001-8DE6-4533-BC9C-526E513FF97F}"/>
            </c:ext>
          </c:extLst>
        </c:ser>
        <c:dLbls>
          <c:showLegendKey val="0"/>
          <c:showVal val="0"/>
          <c:showCatName val="0"/>
          <c:showSerName val="0"/>
          <c:showPercent val="0"/>
          <c:showBubbleSize val="0"/>
        </c:dLbls>
        <c:gapWidth val="219"/>
        <c:axId val="868901487"/>
        <c:axId val="882997775"/>
      </c:barChart>
      <c:catAx>
        <c:axId val="868901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Manufacturing</a:t>
                </a:r>
                <a:r>
                  <a:rPr lang="en-GB" baseline="0"/>
                  <a:t> sub-sector</a:t>
                </a:r>
                <a:endParaRPr lang="en-GB"/>
              </a:p>
            </c:rich>
          </c:tx>
          <c:layout>
            <c:manualLayout>
              <c:xMode val="edge"/>
              <c:yMode val="edge"/>
              <c:x val="1.018891614401672E-2"/>
              <c:y val="0.21788604229351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997775"/>
        <c:crosses val="autoZero"/>
        <c:auto val="1"/>
        <c:lblAlgn val="ctr"/>
        <c:lblOffset val="100"/>
        <c:noMultiLvlLbl val="0"/>
      </c:catAx>
      <c:valAx>
        <c:axId val="88299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Thousand</a:t>
                </a:r>
                <a:r>
                  <a:rPr lang="en-GB" baseline="0"/>
                  <a:t> tonnes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 ###\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0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Municipal Sweage Sludge,</a:t>
            </a:r>
            <a:r>
              <a:rPr lang="en-GB" sz="1000" baseline="0"/>
              <a:t> 2020 - 2022</a:t>
            </a:r>
            <a:endParaRPr lang="en-GB"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areaChart>
        <c:grouping val="standard"/>
        <c:varyColors val="0"/>
        <c:ser>
          <c:idx val="0"/>
          <c:order val="0"/>
          <c:tx>
            <c:strRef>
              <c:f>'Sweage-Sludge_Waste'!$B$19</c:f>
              <c:strCache>
                <c:ptCount val="1"/>
                <c:pt idx="0">
                  <c:v>2020 - Municipal Sweage Sludge</c:v>
                </c:pt>
              </c:strCache>
            </c:strRef>
          </c:tx>
          <c:spPr>
            <a:solidFill>
              <a:schemeClr val="accent1"/>
            </a:solidFill>
            <a:ln>
              <a:noFill/>
            </a:ln>
            <a:effectLst/>
          </c:spPr>
          <c:cat>
            <c:strRef>
              <c:f>'Sweage-Sludge_Waste'!$A$20:$A$26</c:f>
              <c:strCache>
                <c:ptCount val="7"/>
                <c:pt idx="0">
                  <c:v>Total Municipal Sewage Sludge</c:v>
                </c:pt>
                <c:pt idx="1">
                  <c:v>Waste treatment facilities</c:v>
                </c:pt>
                <c:pt idx="2">
                  <c:v>Disposal in dumping sites</c:v>
                </c:pt>
                <c:pt idx="3">
                  <c:v>Dumping onto land</c:v>
                </c:pt>
                <c:pt idx="4">
                  <c:v>Land treatment for ecological improvement</c:v>
                </c:pt>
                <c:pt idx="5">
                  <c:v>Temporarily stored</c:v>
                </c:pt>
                <c:pt idx="6">
                  <c:v>Other</c:v>
                </c:pt>
              </c:strCache>
            </c:strRef>
          </c:cat>
          <c:val>
            <c:numRef>
              <c:f>'Sweage-Sludge_Waste'!$B$20:$B$26</c:f>
              <c:numCache>
                <c:formatCode>###\ ###\ ###\ ###</c:formatCode>
                <c:ptCount val="7"/>
                <c:pt idx="0">
                  <c:v>314325.39999999997</c:v>
                </c:pt>
                <c:pt idx="1">
                  <c:v>211353</c:v>
                </c:pt>
                <c:pt idx="2">
                  <c:v>38970.800000000003</c:v>
                </c:pt>
                <c:pt idx="3">
                  <c:v>14460.2</c:v>
                </c:pt>
                <c:pt idx="4">
                  <c:v>3505.6</c:v>
                </c:pt>
                <c:pt idx="5">
                  <c:v>28904.799999999999</c:v>
                </c:pt>
                <c:pt idx="6">
                  <c:v>17131</c:v>
                </c:pt>
              </c:numCache>
            </c:numRef>
          </c:val>
          <c:extLst>
            <c:ext xmlns:c16="http://schemas.microsoft.com/office/drawing/2014/chart" uri="{C3380CC4-5D6E-409C-BE32-E72D297353CC}">
              <c16:uniqueId val="{00000000-16F0-47F8-95B1-576D6111A6F0}"/>
            </c:ext>
          </c:extLst>
        </c:ser>
        <c:ser>
          <c:idx val="1"/>
          <c:order val="1"/>
          <c:tx>
            <c:strRef>
              <c:f>'Sweage-Sludge_Waste'!$C$19</c:f>
              <c:strCache>
                <c:ptCount val="1"/>
                <c:pt idx="0">
                  <c:v>2022 - Municipal Sweage Sludge</c:v>
                </c:pt>
              </c:strCache>
            </c:strRef>
          </c:tx>
          <c:spPr>
            <a:solidFill>
              <a:schemeClr val="accent2"/>
            </a:solidFill>
            <a:ln>
              <a:noFill/>
            </a:ln>
            <a:effectLst/>
          </c:spPr>
          <c:cat>
            <c:strRef>
              <c:f>'Sweage-Sludge_Waste'!$A$20:$A$26</c:f>
              <c:strCache>
                <c:ptCount val="7"/>
                <c:pt idx="0">
                  <c:v>Total Municipal Sewage Sludge</c:v>
                </c:pt>
                <c:pt idx="1">
                  <c:v>Waste treatment facilities</c:v>
                </c:pt>
                <c:pt idx="2">
                  <c:v>Disposal in dumping sites</c:v>
                </c:pt>
                <c:pt idx="3">
                  <c:v>Dumping onto land</c:v>
                </c:pt>
                <c:pt idx="4">
                  <c:v>Land treatment for ecological improvement</c:v>
                </c:pt>
                <c:pt idx="5">
                  <c:v>Temporarily stored</c:v>
                </c:pt>
                <c:pt idx="6">
                  <c:v>Other</c:v>
                </c:pt>
              </c:strCache>
            </c:strRef>
          </c:cat>
          <c:val>
            <c:numRef>
              <c:f>'Sweage-Sludge_Waste'!$C$20:$C$26</c:f>
              <c:numCache>
                <c:formatCode>###\ ###\ ###\ ###</c:formatCode>
                <c:ptCount val="7"/>
                <c:pt idx="0">
                  <c:v>348037.8</c:v>
                </c:pt>
                <c:pt idx="1">
                  <c:v>235585</c:v>
                </c:pt>
                <c:pt idx="2">
                  <c:v>51034.400000000001</c:v>
                </c:pt>
                <c:pt idx="3">
                  <c:v>9809.6</c:v>
                </c:pt>
                <c:pt idx="4">
                  <c:v>19766.2</c:v>
                </c:pt>
                <c:pt idx="5">
                  <c:v>30289.599999999999</c:v>
                </c:pt>
                <c:pt idx="6">
                  <c:v>1553</c:v>
                </c:pt>
              </c:numCache>
            </c:numRef>
          </c:val>
          <c:extLst>
            <c:ext xmlns:c16="http://schemas.microsoft.com/office/drawing/2014/chart" uri="{C3380CC4-5D6E-409C-BE32-E72D297353CC}">
              <c16:uniqueId val="{00000001-16F0-47F8-95B1-576D6111A6F0}"/>
            </c:ext>
          </c:extLst>
        </c:ser>
        <c:dLbls>
          <c:showLegendKey val="0"/>
          <c:showVal val="0"/>
          <c:showCatName val="0"/>
          <c:showSerName val="0"/>
          <c:showPercent val="0"/>
          <c:showBubbleSize val="0"/>
        </c:dLbls>
        <c:axId val="1486258911"/>
        <c:axId val="1486259391"/>
      </c:areaChart>
      <c:areaChart>
        <c:grouping val="standard"/>
        <c:varyColors val="0"/>
        <c:ser>
          <c:idx val="2"/>
          <c:order val="2"/>
          <c:tx>
            <c:strRef>
              <c:f>'Sweage-Sludge_Waste'!$D$19</c:f>
              <c:strCache>
                <c:ptCount val="1"/>
                <c:pt idx="0">
                  <c:v>Growth (2020 - 2022) in municipal sludge waste</c:v>
                </c:pt>
              </c:strCache>
            </c:strRef>
          </c:tx>
          <c:spPr>
            <a:solidFill>
              <a:schemeClr val="accent3"/>
            </a:solidFill>
            <a:ln>
              <a:noFill/>
            </a:ln>
            <a:effectLst/>
          </c:spPr>
          <c:val>
            <c:numRef>
              <c:f>'Sweage-Sludge_Waste'!$D$20:$D$26</c:f>
              <c:numCache>
                <c:formatCode>General</c:formatCode>
                <c:ptCount val="7"/>
                <c:pt idx="0">
                  <c:v>10.725318412065976</c:v>
                </c:pt>
                <c:pt idx="1">
                  <c:v>11.465179107937905</c:v>
                </c:pt>
                <c:pt idx="2">
                  <c:v>30.955484619253383</c:v>
                </c:pt>
                <c:pt idx="3">
                  <c:v>-32.161380893763578</c:v>
                </c:pt>
                <c:pt idx="4">
                  <c:v>4.6384641716111368</c:v>
                </c:pt>
                <c:pt idx="5">
                  <c:v>4.7908997813511922</c:v>
                </c:pt>
                <c:pt idx="6">
                  <c:v>-90.934563072792017</c:v>
                </c:pt>
              </c:numCache>
            </c:numRef>
          </c:val>
          <c:extLst>
            <c:ext xmlns:c16="http://schemas.microsoft.com/office/drawing/2014/chart" uri="{C3380CC4-5D6E-409C-BE32-E72D297353CC}">
              <c16:uniqueId val="{00000000-655C-4342-BF84-4AD243BD7AB4}"/>
            </c:ext>
          </c:extLst>
        </c:ser>
        <c:dLbls>
          <c:showLegendKey val="0"/>
          <c:showVal val="0"/>
          <c:showCatName val="0"/>
          <c:showSerName val="0"/>
          <c:showPercent val="0"/>
          <c:showBubbleSize val="0"/>
        </c:dLbls>
        <c:axId val="2088705951"/>
        <c:axId val="2088704511"/>
      </c:areaChart>
      <c:catAx>
        <c:axId val="14862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Sweage Sludge Treated</a:t>
                </a:r>
              </a:p>
            </c:rich>
          </c:tx>
          <c:layout>
            <c:manualLayout>
              <c:xMode val="edge"/>
              <c:yMode val="edge"/>
              <c:x val="0.4148377312887227"/>
              <c:y val="0.865223653360052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59391"/>
        <c:crosses val="autoZero"/>
        <c:auto val="1"/>
        <c:lblAlgn val="ctr"/>
        <c:lblOffset val="100"/>
        <c:noMultiLvlLbl val="1"/>
      </c:catAx>
      <c:valAx>
        <c:axId val="1486259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Municipal Sweage Sludge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58911"/>
        <c:crosses val="autoZero"/>
        <c:crossBetween val="midCat"/>
      </c:valAx>
      <c:valAx>
        <c:axId val="20887045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Growth rate</a:t>
                </a:r>
                <a:r>
                  <a:rPr lang="en-GB" baseline="0"/>
                  <a:t> of municipal sludge waste (percentage)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05951"/>
        <c:crosses val="max"/>
        <c:crossBetween val="midCat"/>
      </c:valAx>
      <c:catAx>
        <c:axId val="2088705951"/>
        <c:scaling>
          <c:orientation val="minMax"/>
        </c:scaling>
        <c:delete val="1"/>
        <c:axPos val="b"/>
        <c:majorTickMark val="none"/>
        <c:minorTickMark val="none"/>
        <c:tickLblPos val="nextTo"/>
        <c:crossAx val="20887045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amount</a:t>
            </a:r>
            <a:r>
              <a:rPr lang="en-GB" baseline="0"/>
              <a:t> of waste collected, dumped and treated across provinces in Turkey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cked"/>
        <c:varyColors val="0"/>
        <c:ser>
          <c:idx val="1"/>
          <c:order val="1"/>
          <c:tx>
            <c:strRef>
              <c:f>DumpSites_TreatFacil_MuniWISE!$P$1</c:f>
              <c:strCache>
                <c:ptCount val="1"/>
                <c:pt idx="0">
                  <c:v>Total amount of waste collected </c:v>
                </c:pt>
              </c:strCache>
            </c:strRef>
          </c:tx>
          <c:spPr>
            <a:ln w="28575" cap="rnd">
              <a:solidFill>
                <a:schemeClr val="accent2"/>
              </a:solidFill>
              <a:round/>
            </a:ln>
            <a:effectLst/>
          </c:spPr>
          <c:marker>
            <c:symbol val="none"/>
          </c:marker>
          <c:cat>
            <c:strRef>
              <c:f>DumpSites_TreatFacil_MuniWISE!$O$2:$O$82</c:f>
              <c:strCache>
                <c:ptCount val="81"/>
                <c:pt idx="0">
                  <c:v>Adana</c:v>
                </c:pt>
                <c:pt idx="1">
                  <c:v>Adıyaman</c:v>
                </c:pt>
                <c:pt idx="2">
                  <c:v>Afyonkarahisar</c:v>
                </c:pt>
                <c:pt idx="3">
                  <c:v>Ağrı</c:v>
                </c:pt>
                <c:pt idx="4">
                  <c:v>Amasya</c:v>
                </c:pt>
                <c:pt idx="5">
                  <c:v>Ankara</c:v>
                </c:pt>
                <c:pt idx="6">
                  <c:v>Antalya</c:v>
                </c:pt>
                <c:pt idx="7">
                  <c:v>Artvin</c:v>
                </c:pt>
                <c:pt idx="8">
                  <c:v>Aydın</c:v>
                </c:pt>
                <c:pt idx="9">
                  <c:v>Balıkesir</c:v>
                </c:pt>
                <c:pt idx="10">
                  <c:v>Bilecik</c:v>
                </c:pt>
                <c:pt idx="11">
                  <c:v>Bingöl</c:v>
                </c:pt>
                <c:pt idx="12">
                  <c:v>Bitlis</c:v>
                </c:pt>
                <c:pt idx="13">
                  <c:v>Bolu</c:v>
                </c:pt>
                <c:pt idx="14">
                  <c:v>Burdur</c:v>
                </c:pt>
                <c:pt idx="15">
                  <c:v>Bursa</c:v>
                </c:pt>
                <c:pt idx="16">
                  <c:v>Çanakkale</c:v>
                </c:pt>
                <c:pt idx="17">
                  <c:v>Çankırı</c:v>
                </c:pt>
                <c:pt idx="18">
                  <c:v>Çorum</c:v>
                </c:pt>
                <c:pt idx="19">
                  <c:v>Denizli</c:v>
                </c:pt>
                <c:pt idx="20">
                  <c:v>Diyarbakır</c:v>
                </c:pt>
                <c:pt idx="21">
                  <c:v>Edirne</c:v>
                </c:pt>
                <c:pt idx="22">
                  <c:v>Elazığ</c:v>
                </c:pt>
                <c:pt idx="23">
                  <c:v>Erzincan</c:v>
                </c:pt>
                <c:pt idx="24">
                  <c:v>Erzurum</c:v>
                </c:pt>
                <c:pt idx="25">
                  <c:v>Eskişehir</c:v>
                </c:pt>
                <c:pt idx="26">
                  <c:v>Gaziantep</c:v>
                </c:pt>
                <c:pt idx="27">
                  <c:v>Giresun</c:v>
                </c:pt>
                <c:pt idx="28">
                  <c:v>Gümüşhane</c:v>
                </c:pt>
                <c:pt idx="29">
                  <c:v>Hakkari</c:v>
                </c:pt>
                <c:pt idx="30">
                  <c:v>Hatay</c:v>
                </c:pt>
                <c:pt idx="31">
                  <c:v>Isparta</c:v>
                </c:pt>
                <c:pt idx="32">
                  <c:v>Mersin</c:v>
                </c:pt>
                <c:pt idx="33">
                  <c:v>İstanbul</c:v>
                </c:pt>
                <c:pt idx="34">
                  <c:v>İzmir</c:v>
                </c:pt>
                <c:pt idx="35">
                  <c:v>Kars</c:v>
                </c:pt>
                <c:pt idx="36">
                  <c:v>Kastamonu</c:v>
                </c:pt>
                <c:pt idx="37">
                  <c:v>Kayseri</c:v>
                </c:pt>
                <c:pt idx="38">
                  <c:v>Kırklareli</c:v>
                </c:pt>
                <c:pt idx="39">
                  <c:v>Kırşehir</c:v>
                </c:pt>
                <c:pt idx="40">
                  <c:v>Kocaeli</c:v>
                </c:pt>
                <c:pt idx="41">
                  <c:v>Konya</c:v>
                </c:pt>
                <c:pt idx="42">
                  <c:v>Kütahya</c:v>
                </c:pt>
                <c:pt idx="43">
                  <c:v>Malatya</c:v>
                </c:pt>
                <c:pt idx="44">
                  <c:v>Manisa</c:v>
                </c:pt>
                <c:pt idx="45">
                  <c:v>Kahramanmaraş</c:v>
                </c:pt>
                <c:pt idx="46">
                  <c:v>Mardin</c:v>
                </c:pt>
                <c:pt idx="47">
                  <c:v>Muğla</c:v>
                </c:pt>
                <c:pt idx="48">
                  <c:v>Muş</c:v>
                </c:pt>
                <c:pt idx="49">
                  <c:v>Nevşehir</c:v>
                </c:pt>
                <c:pt idx="50">
                  <c:v>Niğde</c:v>
                </c:pt>
                <c:pt idx="51">
                  <c:v>Ordu</c:v>
                </c:pt>
                <c:pt idx="52">
                  <c:v>Rize</c:v>
                </c:pt>
                <c:pt idx="53">
                  <c:v>Sakarya</c:v>
                </c:pt>
                <c:pt idx="54">
                  <c:v>Samsun</c:v>
                </c:pt>
                <c:pt idx="55">
                  <c:v>Siirt</c:v>
                </c:pt>
                <c:pt idx="56">
                  <c:v>Sinop</c:v>
                </c:pt>
                <c:pt idx="57">
                  <c:v>Sivas</c:v>
                </c:pt>
                <c:pt idx="58">
                  <c:v>Tekirdağ</c:v>
                </c:pt>
                <c:pt idx="59">
                  <c:v>Tokat</c:v>
                </c:pt>
                <c:pt idx="60">
                  <c:v>Trabzon</c:v>
                </c:pt>
                <c:pt idx="61">
                  <c:v>Tunceli</c:v>
                </c:pt>
                <c:pt idx="62">
                  <c:v>Şanlıurfa</c:v>
                </c:pt>
                <c:pt idx="63">
                  <c:v>Uşak</c:v>
                </c:pt>
                <c:pt idx="64">
                  <c:v>Van</c:v>
                </c:pt>
                <c:pt idx="65">
                  <c:v>Yozgat</c:v>
                </c:pt>
                <c:pt idx="66">
                  <c:v>Zonguldak</c:v>
                </c:pt>
                <c:pt idx="67">
                  <c:v>Aksaray</c:v>
                </c:pt>
                <c:pt idx="68">
                  <c:v>Bayburt</c:v>
                </c:pt>
                <c:pt idx="69">
                  <c:v>Karaman</c:v>
                </c:pt>
                <c:pt idx="70">
                  <c:v>Kırıkkale</c:v>
                </c:pt>
                <c:pt idx="71">
                  <c:v>Batman</c:v>
                </c:pt>
                <c:pt idx="72">
                  <c:v>Şırnak</c:v>
                </c:pt>
                <c:pt idx="73">
                  <c:v>Bartın</c:v>
                </c:pt>
                <c:pt idx="74">
                  <c:v>Ardahan</c:v>
                </c:pt>
                <c:pt idx="75">
                  <c:v>Iğdır</c:v>
                </c:pt>
                <c:pt idx="76">
                  <c:v>Yalova</c:v>
                </c:pt>
                <c:pt idx="77">
                  <c:v>Karabük</c:v>
                </c:pt>
                <c:pt idx="78">
                  <c:v>Kilis</c:v>
                </c:pt>
                <c:pt idx="79">
                  <c:v>Osmaniye</c:v>
                </c:pt>
                <c:pt idx="80">
                  <c:v>Düzce</c:v>
                </c:pt>
              </c:strCache>
            </c:strRef>
          </c:cat>
          <c:val>
            <c:numRef>
              <c:f>DumpSites_TreatFacil_MuniWISE!$P$2:$P$95</c:f>
              <c:numCache>
                <c:formatCode>###\ ###\ ###</c:formatCode>
                <c:ptCount val="94"/>
                <c:pt idx="0">
                  <c:v>665694.61099999992</c:v>
                </c:pt>
                <c:pt idx="1">
                  <c:v>179724.15</c:v>
                </c:pt>
                <c:pt idx="2">
                  <c:v>198272.55900000001</c:v>
                </c:pt>
                <c:pt idx="3">
                  <c:v>181116</c:v>
                </c:pt>
                <c:pt idx="4">
                  <c:v>111099.14000000001</c:v>
                </c:pt>
                <c:pt idx="5">
                  <c:v>1956585.9919999999</c:v>
                </c:pt>
                <c:pt idx="6">
                  <c:v>1340769.5039999995</c:v>
                </c:pt>
                <c:pt idx="7">
                  <c:v>61276.22</c:v>
                </c:pt>
                <c:pt idx="8">
                  <c:v>456121.56500000006</c:v>
                </c:pt>
                <c:pt idx="9">
                  <c:v>445065.93699999998</c:v>
                </c:pt>
                <c:pt idx="10">
                  <c:v>61157.209999999977</c:v>
                </c:pt>
                <c:pt idx="11">
                  <c:v>47638</c:v>
                </c:pt>
                <c:pt idx="12">
                  <c:v>82236</c:v>
                </c:pt>
                <c:pt idx="13">
                  <c:v>97910.781000000003</c:v>
                </c:pt>
                <c:pt idx="14">
                  <c:v>128243.46</c:v>
                </c:pt>
                <c:pt idx="15">
                  <c:v>1033182.9229999998</c:v>
                </c:pt>
                <c:pt idx="16">
                  <c:v>256932.04599999997</c:v>
                </c:pt>
                <c:pt idx="17">
                  <c:v>79135.5</c:v>
                </c:pt>
                <c:pt idx="18">
                  <c:v>128849.4</c:v>
                </c:pt>
                <c:pt idx="19">
                  <c:v>342620.92099999997</c:v>
                </c:pt>
                <c:pt idx="20">
                  <c:v>739223.6549999998</c:v>
                </c:pt>
                <c:pt idx="21">
                  <c:v>147867.41000000003</c:v>
                </c:pt>
                <c:pt idx="22">
                  <c:v>170209.11000000002</c:v>
                </c:pt>
                <c:pt idx="23">
                  <c:v>80382.246999999988</c:v>
                </c:pt>
                <c:pt idx="24">
                  <c:v>231819.09999999998</c:v>
                </c:pt>
                <c:pt idx="25">
                  <c:v>307568.69699999999</c:v>
                </c:pt>
                <c:pt idx="26">
                  <c:v>682796.46399999992</c:v>
                </c:pt>
                <c:pt idx="27">
                  <c:v>110880.86999999998</c:v>
                </c:pt>
                <c:pt idx="28">
                  <c:v>26002</c:v>
                </c:pt>
                <c:pt idx="29">
                  <c:v>58530</c:v>
                </c:pt>
                <c:pt idx="30">
                  <c:v>826861.13800000015</c:v>
                </c:pt>
                <c:pt idx="31">
                  <c:v>154602.12</c:v>
                </c:pt>
                <c:pt idx="32">
                  <c:v>590565.625</c:v>
                </c:pt>
                <c:pt idx="33">
                  <c:v>6552701.0910000019</c:v>
                </c:pt>
                <c:pt idx="34">
                  <c:v>1983464.5459999996</c:v>
                </c:pt>
                <c:pt idx="35">
                  <c:v>105499</c:v>
                </c:pt>
                <c:pt idx="36">
                  <c:v>75730.98500000003</c:v>
                </c:pt>
                <c:pt idx="37">
                  <c:v>513664.75489999994</c:v>
                </c:pt>
                <c:pt idx="38">
                  <c:v>111986.495</c:v>
                </c:pt>
                <c:pt idx="39">
                  <c:v>75102.263999999996</c:v>
                </c:pt>
                <c:pt idx="40">
                  <c:v>622286.91500000004</c:v>
                </c:pt>
                <c:pt idx="41">
                  <c:v>823069.76049999986</c:v>
                </c:pt>
                <c:pt idx="42">
                  <c:v>146765.07199999996</c:v>
                </c:pt>
                <c:pt idx="43">
                  <c:v>221314.818</c:v>
                </c:pt>
                <c:pt idx="44">
                  <c:v>634996.60499999986</c:v>
                </c:pt>
                <c:pt idx="45">
                  <c:v>405166.68299999996</c:v>
                </c:pt>
                <c:pt idx="46">
                  <c:v>215119.90599999999</c:v>
                </c:pt>
                <c:pt idx="47">
                  <c:v>582239.55021000002</c:v>
                </c:pt>
                <c:pt idx="48">
                  <c:v>83973</c:v>
                </c:pt>
                <c:pt idx="49">
                  <c:v>87512.96699999999</c:v>
                </c:pt>
                <c:pt idx="50">
                  <c:v>103302.576</c:v>
                </c:pt>
                <c:pt idx="51">
                  <c:v>224190.66600000003</c:v>
                </c:pt>
                <c:pt idx="52">
                  <c:v>71661.640000000014</c:v>
                </c:pt>
                <c:pt idx="53">
                  <c:v>355010.80599999998</c:v>
                </c:pt>
                <c:pt idx="54">
                  <c:v>397194.72452999995</c:v>
                </c:pt>
                <c:pt idx="55">
                  <c:v>78186</c:v>
                </c:pt>
                <c:pt idx="56">
                  <c:v>62942.449000000015</c:v>
                </c:pt>
                <c:pt idx="57">
                  <c:v>258164.17499999996</c:v>
                </c:pt>
                <c:pt idx="58" formatCode="###\ ###\ ###\ ###">
                  <c:v>484766.45549999998</c:v>
                </c:pt>
                <c:pt idx="59">
                  <c:v>162972.08550000002</c:v>
                </c:pt>
                <c:pt idx="60">
                  <c:v>213414.807</c:v>
                </c:pt>
                <c:pt idx="61">
                  <c:v>26506.639999999999</c:v>
                </c:pt>
                <c:pt idx="62">
                  <c:v>513421</c:v>
                </c:pt>
                <c:pt idx="63">
                  <c:v>123552.89</c:v>
                </c:pt>
                <c:pt idx="64">
                  <c:v>419453.26</c:v>
                </c:pt>
                <c:pt idx="65">
                  <c:v>134744.47999999998</c:v>
                </c:pt>
                <c:pt idx="66">
                  <c:v>141242.78050000002</c:v>
                </c:pt>
                <c:pt idx="67">
                  <c:v>99331</c:v>
                </c:pt>
                <c:pt idx="68">
                  <c:v>21392</c:v>
                </c:pt>
                <c:pt idx="69">
                  <c:v>64944.289000000004</c:v>
                </c:pt>
                <c:pt idx="70">
                  <c:v>75600.468000000008</c:v>
                </c:pt>
                <c:pt idx="71">
                  <c:v>176708.535</c:v>
                </c:pt>
                <c:pt idx="72">
                  <c:v>217716</c:v>
                </c:pt>
                <c:pt idx="73">
                  <c:v>74889.8</c:v>
                </c:pt>
                <c:pt idx="74">
                  <c:v>26146</c:v>
                </c:pt>
                <c:pt idx="75">
                  <c:v>57229</c:v>
                </c:pt>
                <c:pt idx="76">
                  <c:v>117505.69000000002</c:v>
                </c:pt>
                <c:pt idx="77">
                  <c:v>51400.24</c:v>
                </c:pt>
                <c:pt idx="78">
                  <c:v>81555</c:v>
                </c:pt>
                <c:pt idx="79">
                  <c:v>131001.90999999999</c:v>
                </c:pt>
                <c:pt idx="80">
                  <c:v>96074.43</c:v>
                </c:pt>
              </c:numCache>
            </c:numRef>
          </c:val>
          <c:smooth val="0"/>
          <c:extLst>
            <c:ext xmlns:c16="http://schemas.microsoft.com/office/drawing/2014/chart" uri="{C3380CC4-5D6E-409C-BE32-E72D297353CC}">
              <c16:uniqueId val="{00000001-EE98-4155-A862-8B2DA3204521}"/>
            </c:ext>
          </c:extLst>
        </c:ser>
        <c:ser>
          <c:idx val="2"/>
          <c:order val="2"/>
          <c:tx>
            <c:strRef>
              <c:f>DumpSites_TreatFacil_MuniWISE!$Q$1</c:f>
              <c:strCache>
                <c:ptCount val="1"/>
                <c:pt idx="0">
                  <c:v>Municipality's dumping sites </c:v>
                </c:pt>
              </c:strCache>
            </c:strRef>
          </c:tx>
          <c:spPr>
            <a:ln w="28575" cap="rnd">
              <a:solidFill>
                <a:schemeClr val="accent3"/>
              </a:solidFill>
              <a:round/>
            </a:ln>
            <a:effectLst/>
          </c:spPr>
          <c:marker>
            <c:symbol val="none"/>
          </c:marker>
          <c:cat>
            <c:strRef>
              <c:f>DumpSites_TreatFacil_MuniWISE!$O$2:$O$82</c:f>
              <c:strCache>
                <c:ptCount val="81"/>
                <c:pt idx="0">
                  <c:v>Adana</c:v>
                </c:pt>
                <c:pt idx="1">
                  <c:v>Adıyaman</c:v>
                </c:pt>
                <c:pt idx="2">
                  <c:v>Afyonkarahisar</c:v>
                </c:pt>
                <c:pt idx="3">
                  <c:v>Ağrı</c:v>
                </c:pt>
                <c:pt idx="4">
                  <c:v>Amasya</c:v>
                </c:pt>
                <c:pt idx="5">
                  <c:v>Ankara</c:v>
                </c:pt>
                <c:pt idx="6">
                  <c:v>Antalya</c:v>
                </c:pt>
                <c:pt idx="7">
                  <c:v>Artvin</c:v>
                </c:pt>
                <c:pt idx="8">
                  <c:v>Aydın</c:v>
                </c:pt>
                <c:pt idx="9">
                  <c:v>Balıkesir</c:v>
                </c:pt>
                <c:pt idx="10">
                  <c:v>Bilecik</c:v>
                </c:pt>
                <c:pt idx="11">
                  <c:v>Bingöl</c:v>
                </c:pt>
                <c:pt idx="12">
                  <c:v>Bitlis</c:v>
                </c:pt>
                <c:pt idx="13">
                  <c:v>Bolu</c:v>
                </c:pt>
                <c:pt idx="14">
                  <c:v>Burdur</c:v>
                </c:pt>
                <c:pt idx="15">
                  <c:v>Bursa</c:v>
                </c:pt>
                <c:pt idx="16">
                  <c:v>Çanakkale</c:v>
                </c:pt>
                <c:pt idx="17">
                  <c:v>Çankırı</c:v>
                </c:pt>
                <c:pt idx="18">
                  <c:v>Çorum</c:v>
                </c:pt>
                <c:pt idx="19">
                  <c:v>Denizli</c:v>
                </c:pt>
                <c:pt idx="20">
                  <c:v>Diyarbakır</c:v>
                </c:pt>
                <c:pt idx="21">
                  <c:v>Edirne</c:v>
                </c:pt>
                <c:pt idx="22">
                  <c:v>Elazığ</c:v>
                </c:pt>
                <c:pt idx="23">
                  <c:v>Erzincan</c:v>
                </c:pt>
                <c:pt idx="24">
                  <c:v>Erzurum</c:v>
                </c:pt>
                <c:pt idx="25">
                  <c:v>Eskişehir</c:v>
                </c:pt>
                <c:pt idx="26">
                  <c:v>Gaziantep</c:v>
                </c:pt>
                <c:pt idx="27">
                  <c:v>Giresun</c:v>
                </c:pt>
                <c:pt idx="28">
                  <c:v>Gümüşhane</c:v>
                </c:pt>
                <c:pt idx="29">
                  <c:v>Hakkari</c:v>
                </c:pt>
                <c:pt idx="30">
                  <c:v>Hatay</c:v>
                </c:pt>
                <c:pt idx="31">
                  <c:v>Isparta</c:v>
                </c:pt>
                <c:pt idx="32">
                  <c:v>Mersin</c:v>
                </c:pt>
                <c:pt idx="33">
                  <c:v>İstanbul</c:v>
                </c:pt>
                <c:pt idx="34">
                  <c:v>İzmir</c:v>
                </c:pt>
                <c:pt idx="35">
                  <c:v>Kars</c:v>
                </c:pt>
                <c:pt idx="36">
                  <c:v>Kastamonu</c:v>
                </c:pt>
                <c:pt idx="37">
                  <c:v>Kayseri</c:v>
                </c:pt>
                <c:pt idx="38">
                  <c:v>Kırklareli</c:v>
                </c:pt>
                <c:pt idx="39">
                  <c:v>Kırşehir</c:v>
                </c:pt>
                <c:pt idx="40">
                  <c:v>Kocaeli</c:v>
                </c:pt>
                <c:pt idx="41">
                  <c:v>Konya</c:v>
                </c:pt>
                <c:pt idx="42">
                  <c:v>Kütahya</c:v>
                </c:pt>
                <c:pt idx="43">
                  <c:v>Malatya</c:v>
                </c:pt>
                <c:pt idx="44">
                  <c:v>Manisa</c:v>
                </c:pt>
                <c:pt idx="45">
                  <c:v>Kahramanmaraş</c:v>
                </c:pt>
                <c:pt idx="46">
                  <c:v>Mardin</c:v>
                </c:pt>
                <c:pt idx="47">
                  <c:v>Muğla</c:v>
                </c:pt>
                <c:pt idx="48">
                  <c:v>Muş</c:v>
                </c:pt>
                <c:pt idx="49">
                  <c:v>Nevşehir</c:v>
                </c:pt>
                <c:pt idx="50">
                  <c:v>Niğde</c:v>
                </c:pt>
                <c:pt idx="51">
                  <c:v>Ordu</c:v>
                </c:pt>
                <c:pt idx="52">
                  <c:v>Rize</c:v>
                </c:pt>
                <c:pt idx="53">
                  <c:v>Sakarya</c:v>
                </c:pt>
                <c:pt idx="54">
                  <c:v>Samsun</c:v>
                </c:pt>
                <c:pt idx="55">
                  <c:v>Siirt</c:v>
                </c:pt>
                <c:pt idx="56">
                  <c:v>Sinop</c:v>
                </c:pt>
                <c:pt idx="57">
                  <c:v>Sivas</c:v>
                </c:pt>
                <c:pt idx="58">
                  <c:v>Tekirdağ</c:v>
                </c:pt>
                <c:pt idx="59">
                  <c:v>Tokat</c:v>
                </c:pt>
                <c:pt idx="60">
                  <c:v>Trabzon</c:v>
                </c:pt>
                <c:pt idx="61">
                  <c:v>Tunceli</c:v>
                </c:pt>
                <c:pt idx="62">
                  <c:v>Şanlıurfa</c:v>
                </c:pt>
                <c:pt idx="63">
                  <c:v>Uşak</c:v>
                </c:pt>
                <c:pt idx="64">
                  <c:v>Van</c:v>
                </c:pt>
                <c:pt idx="65">
                  <c:v>Yozgat</c:v>
                </c:pt>
                <c:pt idx="66">
                  <c:v>Zonguldak</c:v>
                </c:pt>
                <c:pt idx="67">
                  <c:v>Aksaray</c:v>
                </c:pt>
                <c:pt idx="68">
                  <c:v>Bayburt</c:v>
                </c:pt>
                <c:pt idx="69">
                  <c:v>Karaman</c:v>
                </c:pt>
                <c:pt idx="70">
                  <c:v>Kırıkkale</c:v>
                </c:pt>
                <c:pt idx="71">
                  <c:v>Batman</c:v>
                </c:pt>
                <c:pt idx="72">
                  <c:v>Şırnak</c:v>
                </c:pt>
                <c:pt idx="73">
                  <c:v>Bartın</c:v>
                </c:pt>
                <c:pt idx="74">
                  <c:v>Ardahan</c:v>
                </c:pt>
                <c:pt idx="75">
                  <c:v>Iğdır</c:v>
                </c:pt>
                <c:pt idx="76">
                  <c:v>Yalova</c:v>
                </c:pt>
                <c:pt idx="77">
                  <c:v>Karabük</c:v>
                </c:pt>
                <c:pt idx="78">
                  <c:v>Kilis</c:v>
                </c:pt>
                <c:pt idx="79">
                  <c:v>Osmaniye</c:v>
                </c:pt>
                <c:pt idx="80">
                  <c:v>Düzce</c:v>
                </c:pt>
              </c:strCache>
            </c:strRef>
          </c:cat>
          <c:val>
            <c:numRef>
              <c:f>DumpSites_TreatFacil_MuniWISE!$Q$2:$Q$95</c:f>
              <c:numCache>
                <c:formatCode>###\ ###\ ###</c:formatCode>
                <c:ptCount val="94"/>
                <c:pt idx="0" formatCode="0">
                  <c:v>0</c:v>
                </c:pt>
                <c:pt idx="1">
                  <c:v>178453</c:v>
                </c:pt>
                <c:pt idx="2">
                  <c:v>20089.93</c:v>
                </c:pt>
                <c:pt idx="3">
                  <c:v>131116</c:v>
                </c:pt>
                <c:pt idx="4">
                  <c:v>1200</c:v>
                </c:pt>
                <c:pt idx="5">
                  <c:v>15500</c:v>
                </c:pt>
                <c:pt idx="6">
                  <c:v>49966</c:v>
                </c:pt>
                <c:pt idx="7">
                  <c:v>59595</c:v>
                </c:pt>
                <c:pt idx="8" formatCode="0">
                  <c:v>0</c:v>
                </c:pt>
                <c:pt idx="9">
                  <c:v>12240</c:v>
                </c:pt>
                <c:pt idx="10" formatCode="0">
                  <c:v>0</c:v>
                </c:pt>
                <c:pt idx="11">
                  <c:v>6840</c:v>
                </c:pt>
                <c:pt idx="12">
                  <c:v>29752</c:v>
                </c:pt>
                <c:pt idx="13">
                  <c:v>29988</c:v>
                </c:pt>
                <c:pt idx="14">
                  <c:v>44794</c:v>
                </c:pt>
                <c:pt idx="15">
                  <c:v>9930</c:v>
                </c:pt>
                <c:pt idx="16">
                  <c:v>141737</c:v>
                </c:pt>
                <c:pt idx="17">
                  <c:v>1000</c:v>
                </c:pt>
                <c:pt idx="18">
                  <c:v>6825</c:v>
                </c:pt>
                <c:pt idx="19">
                  <c:v>69880</c:v>
                </c:pt>
                <c:pt idx="20">
                  <c:v>703118</c:v>
                </c:pt>
                <c:pt idx="21">
                  <c:v>30510</c:v>
                </c:pt>
                <c:pt idx="22">
                  <c:v>37460</c:v>
                </c:pt>
                <c:pt idx="23">
                  <c:v>21960</c:v>
                </c:pt>
                <c:pt idx="24">
                  <c:v>87862</c:v>
                </c:pt>
                <c:pt idx="25">
                  <c:v>26595</c:v>
                </c:pt>
                <c:pt idx="26" formatCode="0">
                  <c:v>0</c:v>
                </c:pt>
                <c:pt idx="27">
                  <c:v>19576</c:v>
                </c:pt>
                <c:pt idx="28">
                  <c:v>6765</c:v>
                </c:pt>
                <c:pt idx="29">
                  <c:v>58530</c:v>
                </c:pt>
                <c:pt idx="30" formatCode="0">
                  <c:v>0</c:v>
                </c:pt>
                <c:pt idx="31">
                  <c:v>34442</c:v>
                </c:pt>
                <c:pt idx="32" formatCode="0">
                  <c:v>0</c:v>
                </c:pt>
                <c:pt idx="33" formatCode="0">
                  <c:v>0</c:v>
                </c:pt>
                <c:pt idx="34" formatCode="0">
                  <c:v>0</c:v>
                </c:pt>
                <c:pt idx="35">
                  <c:v>105499</c:v>
                </c:pt>
                <c:pt idx="36">
                  <c:v>1008</c:v>
                </c:pt>
                <c:pt idx="37">
                  <c:v>121583</c:v>
                </c:pt>
                <c:pt idx="38">
                  <c:v>4838</c:v>
                </c:pt>
                <c:pt idx="39">
                  <c:v>28616</c:v>
                </c:pt>
                <c:pt idx="40" formatCode="0">
                  <c:v>0</c:v>
                </c:pt>
                <c:pt idx="41">
                  <c:v>253336</c:v>
                </c:pt>
                <c:pt idx="42">
                  <c:v>11049.140000000001</c:v>
                </c:pt>
                <c:pt idx="43">
                  <c:v>34015</c:v>
                </c:pt>
                <c:pt idx="44">
                  <c:v>1200</c:v>
                </c:pt>
                <c:pt idx="45">
                  <c:v>129320</c:v>
                </c:pt>
                <c:pt idx="46">
                  <c:v>45037</c:v>
                </c:pt>
                <c:pt idx="47">
                  <c:v>178987.91999999998</c:v>
                </c:pt>
                <c:pt idx="48">
                  <c:v>38653</c:v>
                </c:pt>
                <c:pt idx="49">
                  <c:v>6740</c:v>
                </c:pt>
                <c:pt idx="50">
                  <c:v>2386</c:v>
                </c:pt>
                <c:pt idx="51" formatCode="0">
                  <c:v>0</c:v>
                </c:pt>
                <c:pt idx="52">
                  <c:v>14482</c:v>
                </c:pt>
                <c:pt idx="53" formatCode="0">
                  <c:v>0</c:v>
                </c:pt>
                <c:pt idx="54" formatCode="0">
                  <c:v>0</c:v>
                </c:pt>
                <c:pt idx="55">
                  <c:v>39429</c:v>
                </c:pt>
                <c:pt idx="56">
                  <c:v>18000</c:v>
                </c:pt>
                <c:pt idx="57">
                  <c:v>70057.850000000006</c:v>
                </c:pt>
                <c:pt idx="58" formatCode="0">
                  <c:v>0</c:v>
                </c:pt>
                <c:pt idx="59">
                  <c:v>17036</c:v>
                </c:pt>
                <c:pt idx="60" formatCode="0">
                  <c:v>0</c:v>
                </c:pt>
                <c:pt idx="61">
                  <c:v>23680</c:v>
                </c:pt>
                <c:pt idx="62">
                  <c:v>88729</c:v>
                </c:pt>
                <c:pt idx="63">
                  <c:v>17717</c:v>
                </c:pt>
                <c:pt idx="64">
                  <c:v>409714</c:v>
                </c:pt>
                <c:pt idx="65">
                  <c:v>63539.479999999996</c:v>
                </c:pt>
                <c:pt idx="66" formatCode="0">
                  <c:v>0</c:v>
                </c:pt>
                <c:pt idx="67">
                  <c:v>7682</c:v>
                </c:pt>
                <c:pt idx="68">
                  <c:v>1440</c:v>
                </c:pt>
                <c:pt idx="69">
                  <c:v>6143</c:v>
                </c:pt>
                <c:pt idx="70">
                  <c:v>8655</c:v>
                </c:pt>
                <c:pt idx="71">
                  <c:v>167206.152</c:v>
                </c:pt>
                <c:pt idx="72">
                  <c:v>201976</c:v>
                </c:pt>
                <c:pt idx="73">
                  <c:v>72304</c:v>
                </c:pt>
                <c:pt idx="74">
                  <c:v>7236</c:v>
                </c:pt>
                <c:pt idx="75">
                  <c:v>3000</c:v>
                </c:pt>
                <c:pt idx="76" formatCode="0">
                  <c:v>0</c:v>
                </c:pt>
                <c:pt idx="77">
                  <c:v>50412.74</c:v>
                </c:pt>
                <c:pt idx="78">
                  <c:v>3490</c:v>
                </c:pt>
                <c:pt idx="79" formatCode="0">
                  <c:v>0</c:v>
                </c:pt>
                <c:pt idx="80">
                  <c:v>2800</c:v>
                </c:pt>
              </c:numCache>
            </c:numRef>
          </c:val>
          <c:smooth val="0"/>
          <c:extLst>
            <c:ext xmlns:c16="http://schemas.microsoft.com/office/drawing/2014/chart" uri="{C3380CC4-5D6E-409C-BE32-E72D297353CC}">
              <c16:uniqueId val="{00000002-EE98-4155-A862-8B2DA3204521}"/>
            </c:ext>
          </c:extLst>
        </c:ser>
        <c:ser>
          <c:idx val="3"/>
          <c:order val="3"/>
          <c:tx>
            <c:strRef>
              <c:f>DumpSites_TreatFacil_MuniWISE!$R$1</c:f>
              <c:strCache>
                <c:ptCount val="1"/>
                <c:pt idx="0">
                  <c:v>Waste treatment facilities</c:v>
                </c:pt>
              </c:strCache>
            </c:strRef>
          </c:tx>
          <c:spPr>
            <a:ln w="28575" cap="rnd">
              <a:solidFill>
                <a:schemeClr val="accent4"/>
              </a:solidFill>
              <a:round/>
            </a:ln>
            <a:effectLst/>
          </c:spPr>
          <c:marker>
            <c:symbol val="none"/>
          </c:marker>
          <c:cat>
            <c:strRef>
              <c:f>DumpSites_TreatFacil_MuniWISE!$O$2:$O$82</c:f>
              <c:strCache>
                <c:ptCount val="81"/>
                <c:pt idx="0">
                  <c:v>Adana</c:v>
                </c:pt>
                <c:pt idx="1">
                  <c:v>Adıyaman</c:v>
                </c:pt>
                <c:pt idx="2">
                  <c:v>Afyonkarahisar</c:v>
                </c:pt>
                <c:pt idx="3">
                  <c:v>Ağrı</c:v>
                </c:pt>
                <c:pt idx="4">
                  <c:v>Amasya</c:v>
                </c:pt>
                <c:pt idx="5">
                  <c:v>Ankara</c:v>
                </c:pt>
                <c:pt idx="6">
                  <c:v>Antalya</c:v>
                </c:pt>
                <c:pt idx="7">
                  <c:v>Artvin</c:v>
                </c:pt>
                <c:pt idx="8">
                  <c:v>Aydın</c:v>
                </c:pt>
                <c:pt idx="9">
                  <c:v>Balıkesir</c:v>
                </c:pt>
                <c:pt idx="10">
                  <c:v>Bilecik</c:v>
                </c:pt>
                <c:pt idx="11">
                  <c:v>Bingöl</c:v>
                </c:pt>
                <c:pt idx="12">
                  <c:v>Bitlis</c:v>
                </c:pt>
                <c:pt idx="13">
                  <c:v>Bolu</c:v>
                </c:pt>
                <c:pt idx="14">
                  <c:v>Burdur</c:v>
                </c:pt>
                <c:pt idx="15">
                  <c:v>Bursa</c:v>
                </c:pt>
                <c:pt idx="16">
                  <c:v>Çanakkale</c:v>
                </c:pt>
                <c:pt idx="17">
                  <c:v>Çankırı</c:v>
                </c:pt>
                <c:pt idx="18">
                  <c:v>Çorum</c:v>
                </c:pt>
                <c:pt idx="19">
                  <c:v>Denizli</c:v>
                </c:pt>
                <c:pt idx="20">
                  <c:v>Diyarbakır</c:v>
                </c:pt>
                <c:pt idx="21">
                  <c:v>Edirne</c:v>
                </c:pt>
                <c:pt idx="22">
                  <c:v>Elazığ</c:v>
                </c:pt>
                <c:pt idx="23">
                  <c:v>Erzincan</c:v>
                </c:pt>
                <c:pt idx="24">
                  <c:v>Erzurum</c:v>
                </c:pt>
                <c:pt idx="25">
                  <c:v>Eskişehir</c:v>
                </c:pt>
                <c:pt idx="26">
                  <c:v>Gaziantep</c:v>
                </c:pt>
                <c:pt idx="27">
                  <c:v>Giresun</c:v>
                </c:pt>
                <c:pt idx="28">
                  <c:v>Gümüşhane</c:v>
                </c:pt>
                <c:pt idx="29">
                  <c:v>Hakkari</c:v>
                </c:pt>
                <c:pt idx="30">
                  <c:v>Hatay</c:v>
                </c:pt>
                <c:pt idx="31">
                  <c:v>Isparta</c:v>
                </c:pt>
                <c:pt idx="32">
                  <c:v>Mersin</c:v>
                </c:pt>
                <c:pt idx="33">
                  <c:v>İstanbul</c:v>
                </c:pt>
                <c:pt idx="34">
                  <c:v>İzmir</c:v>
                </c:pt>
                <c:pt idx="35">
                  <c:v>Kars</c:v>
                </c:pt>
                <c:pt idx="36">
                  <c:v>Kastamonu</c:v>
                </c:pt>
                <c:pt idx="37">
                  <c:v>Kayseri</c:v>
                </c:pt>
                <c:pt idx="38">
                  <c:v>Kırklareli</c:v>
                </c:pt>
                <c:pt idx="39">
                  <c:v>Kırşehir</c:v>
                </c:pt>
                <c:pt idx="40">
                  <c:v>Kocaeli</c:v>
                </c:pt>
                <c:pt idx="41">
                  <c:v>Konya</c:v>
                </c:pt>
                <c:pt idx="42">
                  <c:v>Kütahya</c:v>
                </c:pt>
                <c:pt idx="43">
                  <c:v>Malatya</c:v>
                </c:pt>
                <c:pt idx="44">
                  <c:v>Manisa</c:v>
                </c:pt>
                <c:pt idx="45">
                  <c:v>Kahramanmaraş</c:v>
                </c:pt>
                <c:pt idx="46">
                  <c:v>Mardin</c:v>
                </c:pt>
                <c:pt idx="47">
                  <c:v>Muğla</c:v>
                </c:pt>
                <c:pt idx="48">
                  <c:v>Muş</c:v>
                </c:pt>
                <c:pt idx="49">
                  <c:v>Nevşehir</c:v>
                </c:pt>
                <c:pt idx="50">
                  <c:v>Niğde</c:v>
                </c:pt>
                <c:pt idx="51">
                  <c:v>Ordu</c:v>
                </c:pt>
                <c:pt idx="52">
                  <c:v>Rize</c:v>
                </c:pt>
                <c:pt idx="53">
                  <c:v>Sakarya</c:v>
                </c:pt>
                <c:pt idx="54">
                  <c:v>Samsun</c:v>
                </c:pt>
                <c:pt idx="55">
                  <c:v>Siirt</c:v>
                </c:pt>
                <c:pt idx="56">
                  <c:v>Sinop</c:v>
                </c:pt>
                <c:pt idx="57">
                  <c:v>Sivas</c:v>
                </c:pt>
                <c:pt idx="58">
                  <c:v>Tekirdağ</c:v>
                </c:pt>
                <c:pt idx="59">
                  <c:v>Tokat</c:v>
                </c:pt>
                <c:pt idx="60">
                  <c:v>Trabzon</c:v>
                </c:pt>
                <c:pt idx="61">
                  <c:v>Tunceli</c:v>
                </c:pt>
                <c:pt idx="62">
                  <c:v>Şanlıurfa</c:v>
                </c:pt>
                <c:pt idx="63">
                  <c:v>Uşak</c:v>
                </c:pt>
                <c:pt idx="64">
                  <c:v>Van</c:v>
                </c:pt>
                <c:pt idx="65">
                  <c:v>Yozgat</c:v>
                </c:pt>
                <c:pt idx="66">
                  <c:v>Zonguldak</c:v>
                </c:pt>
                <c:pt idx="67">
                  <c:v>Aksaray</c:v>
                </c:pt>
                <c:pt idx="68">
                  <c:v>Bayburt</c:v>
                </c:pt>
                <c:pt idx="69">
                  <c:v>Karaman</c:v>
                </c:pt>
                <c:pt idx="70">
                  <c:v>Kırıkkale</c:v>
                </c:pt>
                <c:pt idx="71">
                  <c:v>Batman</c:v>
                </c:pt>
                <c:pt idx="72">
                  <c:v>Şırnak</c:v>
                </c:pt>
                <c:pt idx="73">
                  <c:v>Bartın</c:v>
                </c:pt>
                <c:pt idx="74">
                  <c:v>Ardahan</c:v>
                </c:pt>
                <c:pt idx="75">
                  <c:v>Iğdır</c:v>
                </c:pt>
                <c:pt idx="76">
                  <c:v>Yalova</c:v>
                </c:pt>
                <c:pt idx="77">
                  <c:v>Karabük</c:v>
                </c:pt>
                <c:pt idx="78">
                  <c:v>Kilis</c:v>
                </c:pt>
                <c:pt idx="79">
                  <c:v>Osmaniye</c:v>
                </c:pt>
                <c:pt idx="80">
                  <c:v>Düzce</c:v>
                </c:pt>
              </c:strCache>
            </c:strRef>
          </c:cat>
          <c:val>
            <c:numRef>
              <c:f>DumpSites_TreatFacil_MuniWISE!$R$2:$R$95</c:f>
              <c:numCache>
                <c:formatCode>###\ ###\ ###</c:formatCode>
                <c:ptCount val="94"/>
                <c:pt idx="0">
                  <c:v>663894.61100000003</c:v>
                </c:pt>
                <c:pt idx="1">
                  <c:v>1271.1500000000001</c:v>
                </c:pt>
                <c:pt idx="2">
                  <c:v>175951.62899999996</c:v>
                </c:pt>
                <c:pt idx="3">
                  <c:v>50000</c:v>
                </c:pt>
                <c:pt idx="4">
                  <c:v>109680.14000000001</c:v>
                </c:pt>
                <c:pt idx="5">
                  <c:v>1941085.9919999999</c:v>
                </c:pt>
                <c:pt idx="6">
                  <c:v>1290803.504</c:v>
                </c:pt>
                <c:pt idx="7">
                  <c:v>1681.22</c:v>
                </c:pt>
                <c:pt idx="8">
                  <c:v>446226.46500000003</c:v>
                </c:pt>
                <c:pt idx="9">
                  <c:v>431845.93700000003</c:v>
                </c:pt>
                <c:pt idx="10">
                  <c:v>61157.21</c:v>
                </c:pt>
                <c:pt idx="11">
                  <c:v>40798</c:v>
                </c:pt>
                <c:pt idx="12">
                  <c:v>52284</c:v>
                </c:pt>
                <c:pt idx="13">
                  <c:v>67922.781000000003</c:v>
                </c:pt>
                <c:pt idx="14">
                  <c:v>83449.460000000006</c:v>
                </c:pt>
                <c:pt idx="15">
                  <c:v>1023252.9230000001</c:v>
                </c:pt>
                <c:pt idx="16">
                  <c:v>115195.04599999999</c:v>
                </c:pt>
                <c:pt idx="17">
                  <c:v>78135.5</c:v>
                </c:pt>
                <c:pt idx="18">
                  <c:v>122024.4</c:v>
                </c:pt>
                <c:pt idx="19">
                  <c:v>271791.42100000003</c:v>
                </c:pt>
                <c:pt idx="20">
                  <c:v>22605.654999999999</c:v>
                </c:pt>
                <c:pt idx="21">
                  <c:v>109509.41</c:v>
                </c:pt>
                <c:pt idx="22">
                  <c:v>132749.10999999999</c:v>
                </c:pt>
                <c:pt idx="23">
                  <c:v>58422.246999999996</c:v>
                </c:pt>
                <c:pt idx="24">
                  <c:v>113717.09999999999</c:v>
                </c:pt>
                <c:pt idx="25">
                  <c:v>280973.69699999999</c:v>
                </c:pt>
                <c:pt idx="26">
                  <c:v>682796.46400000004</c:v>
                </c:pt>
                <c:pt idx="27">
                  <c:v>91304.87</c:v>
                </c:pt>
                <c:pt idx="28">
                  <c:v>19237</c:v>
                </c:pt>
                <c:pt idx="29">
                  <c:v>0</c:v>
                </c:pt>
                <c:pt idx="30">
                  <c:v>826840.13800000004</c:v>
                </c:pt>
                <c:pt idx="31">
                  <c:v>120160.12</c:v>
                </c:pt>
                <c:pt idx="32">
                  <c:v>590565.625</c:v>
                </c:pt>
                <c:pt idx="33">
                  <c:v>6552701.091</c:v>
                </c:pt>
                <c:pt idx="34">
                  <c:v>1972424.5460000001</c:v>
                </c:pt>
                <c:pt idx="35">
                  <c:v>0</c:v>
                </c:pt>
                <c:pt idx="36">
                  <c:v>74722.985000000001</c:v>
                </c:pt>
                <c:pt idx="37">
                  <c:v>357081.7549</c:v>
                </c:pt>
                <c:pt idx="38">
                  <c:v>107148.495</c:v>
                </c:pt>
                <c:pt idx="39">
                  <c:v>46486.264000000003</c:v>
                </c:pt>
                <c:pt idx="40">
                  <c:v>622286.91500000004</c:v>
                </c:pt>
                <c:pt idx="41">
                  <c:v>569733.76049999997</c:v>
                </c:pt>
                <c:pt idx="42">
                  <c:v>132881.63199999998</c:v>
                </c:pt>
                <c:pt idx="43">
                  <c:v>187299.818</c:v>
                </c:pt>
                <c:pt idx="44">
                  <c:v>633196.60499999998</c:v>
                </c:pt>
                <c:pt idx="45">
                  <c:v>275846.68300000002</c:v>
                </c:pt>
                <c:pt idx="46">
                  <c:v>153322.90599999999</c:v>
                </c:pt>
                <c:pt idx="47">
                  <c:v>403201.63021000003</c:v>
                </c:pt>
                <c:pt idx="48">
                  <c:v>45320</c:v>
                </c:pt>
                <c:pt idx="49">
                  <c:v>80772.967000000004</c:v>
                </c:pt>
                <c:pt idx="50">
                  <c:v>100916.576</c:v>
                </c:pt>
                <c:pt idx="51">
                  <c:v>224190.66600000003</c:v>
                </c:pt>
                <c:pt idx="52">
                  <c:v>57179.64</c:v>
                </c:pt>
                <c:pt idx="53">
                  <c:v>350860.80599999998</c:v>
                </c:pt>
                <c:pt idx="54">
                  <c:v>397194.72453000001</c:v>
                </c:pt>
                <c:pt idx="55">
                  <c:v>38757</c:v>
                </c:pt>
                <c:pt idx="56">
                  <c:v>44942.449000000001</c:v>
                </c:pt>
                <c:pt idx="57">
                  <c:v>188106.32500000001</c:v>
                </c:pt>
                <c:pt idx="58" formatCode="###\ ###\ ###\ ###">
                  <c:v>484346.45549999998</c:v>
                </c:pt>
                <c:pt idx="59">
                  <c:v>144236.08549999999</c:v>
                </c:pt>
                <c:pt idx="60">
                  <c:v>207447.95300000001</c:v>
                </c:pt>
                <c:pt idx="61">
                  <c:v>2826.64</c:v>
                </c:pt>
                <c:pt idx="62">
                  <c:v>424692</c:v>
                </c:pt>
                <c:pt idx="63">
                  <c:v>105835.89</c:v>
                </c:pt>
                <c:pt idx="64">
                  <c:v>9739.26</c:v>
                </c:pt>
                <c:pt idx="65">
                  <c:v>71205</c:v>
                </c:pt>
                <c:pt idx="66">
                  <c:v>140812.8805</c:v>
                </c:pt>
                <c:pt idx="67">
                  <c:v>91649</c:v>
                </c:pt>
                <c:pt idx="68">
                  <c:v>19952</c:v>
                </c:pt>
                <c:pt idx="69">
                  <c:v>57426.288999999997</c:v>
                </c:pt>
                <c:pt idx="70">
                  <c:v>66945.467999999993</c:v>
                </c:pt>
                <c:pt idx="71">
                  <c:v>2202.3829999999998</c:v>
                </c:pt>
                <c:pt idx="72">
                  <c:v>2242</c:v>
                </c:pt>
                <c:pt idx="73">
                  <c:v>2585.8000000000002</c:v>
                </c:pt>
                <c:pt idx="74">
                  <c:v>18910</c:v>
                </c:pt>
                <c:pt idx="75">
                  <c:v>54229</c:v>
                </c:pt>
                <c:pt idx="76">
                  <c:v>112465.69</c:v>
                </c:pt>
                <c:pt idx="77">
                  <c:v>987.5</c:v>
                </c:pt>
                <c:pt idx="78">
                  <c:v>78065</c:v>
                </c:pt>
                <c:pt idx="79">
                  <c:v>131001.91</c:v>
                </c:pt>
                <c:pt idx="80">
                  <c:v>93274.430000000008</c:v>
                </c:pt>
              </c:numCache>
            </c:numRef>
          </c:val>
          <c:smooth val="0"/>
          <c:extLst>
            <c:ext xmlns:c16="http://schemas.microsoft.com/office/drawing/2014/chart" uri="{C3380CC4-5D6E-409C-BE32-E72D297353CC}">
              <c16:uniqueId val="{00000003-EE98-4155-A862-8B2DA3204521}"/>
            </c:ext>
          </c:extLst>
        </c:ser>
        <c:dLbls>
          <c:showLegendKey val="0"/>
          <c:showVal val="0"/>
          <c:showCatName val="0"/>
          <c:showSerName val="0"/>
          <c:showPercent val="0"/>
          <c:showBubbleSize val="0"/>
        </c:dLbls>
        <c:smooth val="0"/>
        <c:axId val="2088689631"/>
        <c:axId val="2088698751"/>
        <c:extLst>
          <c:ext xmlns:c15="http://schemas.microsoft.com/office/drawing/2012/chart" uri="{02D57815-91ED-43cb-92C2-25804820EDAC}">
            <c15:filteredLineSeries>
              <c15:ser>
                <c:idx val="0"/>
                <c:order val="0"/>
                <c:tx>
                  <c:strRef>
                    <c:extLst>
                      <c:ext uri="{02D57815-91ED-43cb-92C2-25804820EDAC}">
                        <c15:formulaRef>
                          <c15:sqref>DumpSites_TreatFacil_MuniWISE!$O$1</c15:sqref>
                        </c15:formulaRef>
                      </c:ext>
                    </c:extLst>
                    <c:strCache>
                      <c:ptCount val="1"/>
                      <c:pt idx="0">
                        <c:v>Province</c:v>
                      </c:pt>
                    </c:strCache>
                  </c:strRef>
                </c:tx>
                <c:spPr>
                  <a:ln w="28575" cap="rnd">
                    <a:solidFill>
                      <a:schemeClr val="accent1"/>
                    </a:solidFill>
                    <a:round/>
                  </a:ln>
                  <a:effectLst/>
                </c:spPr>
                <c:marker>
                  <c:symbol val="none"/>
                </c:marker>
                <c:cat>
                  <c:strRef>
                    <c:extLst>
                      <c:ext uri="{02D57815-91ED-43cb-92C2-25804820EDAC}">
                        <c15:formulaRef>
                          <c15:sqref>DumpSites_TreatFacil_MuniWISE!$O$2:$O$82</c15:sqref>
                        </c15:formulaRef>
                      </c:ext>
                    </c:extLst>
                    <c:strCache>
                      <c:ptCount val="81"/>
                      <c:pt idx="0">
                        <c:v>Adana</c:v>
                      </c:pt>
                      <c:pt idx="1">
                        <c:v>Adıyaman</c:v>
                      </c:pt>
                      <c:pt idx="2">
                        <c:v>Afyonkarahisar</c:v>
                      </c:pt>
                      <c:pt idx="3">
                        <c:v>Ağrı</c:v>
                      </c:pt>
                      <c:pt idx="4">
                        <c:v>Amasya</c:v>
                      </c:pt>
                      <c:pt idx="5">
                        <c:v>Ankara</c:v>
                      </c:pt>
                      <c:pt idx="6">
                        <c:v>Antalya</c:v>
                      </c:pt>
                      <c:pt idx="7">
                        <c:v>Artvin</c:v>
                      </c:pt>
                      <c:pt idx="8">
                        <c:v>Aydın</c:v>
                      </c:pt>
                      <c:pt idx="9">
                        <c:v>Balıkesir</c:v>
                      </c:pt>
                      <c:pt idx="10">
                        <c:v>Bilecik</c:v>
                      </c:pt>
                      <c:pt idx="11">
                        <c:v>Bingöl</c:v>
                      </c:pt>
                      <c:pt idx="12">
                        <c:v>Bitlis</c:v>
                      </c:pt>
                      <c:pt idx="13">
                        <c:v>Bolu</c:v>
                      </c:pt>
                      <c:pt idx="14">
                        <c:v>Burdur</c:v>
                      </c:pt>
                      <c:pt idx="15">
                        <c:v>Bursa</c:v>
                      </c:pt>
                      <c:pt idx="16">
                        <c:v>Çanakkale</c:v>
                      </c:pt>
                      <c:pt idx="17">
                        <c:v>Çankırı</c:v>
                      </c:pt>
                      <c:pt idx="18">
                        <c:v>Çorum</c:v>
                      </c:pt>
                      <c:pt idx="19">
                        <c:v>Denizli</c:v>
                      </c:pt>
                      <c:pt idx="20">
                        <c:v>Diyarbakır</c:v>
                      </c:pt>
                      <c:pt idx="21">
                        <c:v>Edirne</c:v>
                      </c:pt>
                      <c:pt idx="22">
                        <c:v>Elazığ</c:v>
                      </c:pt>
                      <c:pt idx="23">
                        <c:v>Erzincan</c:v>
                      </c:pt>
                      <c:pt idx="24">
                        <c:v>Erzurum</c:v>
                      </c:pt>
                      <c:pt idx="25">
                        <c:v>Eskişehir</c:v>
                      </c:pt>
                      <c:pt idx="26">
                        <c:v>Gaziantep</c:v>
                      </c:pt>
                      <c:pt idx="27">
                        <c:v>Giresun</c:v>
                      </c:pt>
                      <c:pt idx="28">
                        <c:v>Gümüşhane</c:v>
                      </c:pt>
                      <c:pt idx="29">
                        <c:v>Hakkari</c:v>
                      </c:pt>
                      <c:pt idx="30">
                        <c:v>Hatay</c:v>
                      </c:pt>
                      <c:pt idx="31">
                        <c:v>Isparta</c:v>
                      </c:pt>
                      <c:pt idx="32">
                        <c:v>Mersin</c:v>
                      </c:pt>
                      <c:pt idx="33">
                        <c:v>İstanbul</c:v>
                      </c:pt>
                      <c:pt idx="34">
                        <c:v>İzmir</c:v>
                      </c:pt>
                      <c:pt idx="35">
                        <c:v>Kars</c:v>
                      </c:pt>
                      <c:pt idx="36">
                        <c:v>Kastamonu</c:v>
                      </c:pt>
                      <c:pt idx="37">
                        <c:v>Kayseri</c:v>
                      </c:pt>
                      <c:pt idx="38">
                        <c:v>Kırklareli</c:v>
                      </c:pt>
                      <c:pt idx="39">
                        <c:v>Kırşehir</c:v>
                      </c:pt>
                      <c:pt idx="40">
                        <c:v>Kocaeli</c:v>
                      </c:pt>
                      <c:pt idx="41">
                        <c:v>Konya</c:v>
                      </c:pt>
                      <c:pt idx="42">
                        <c:v>Kütahya</c:v>
                      </c:pt>
                      <c:pt idx="43">
                        <c:v>Malatya</c:v>
                      </c:pt>
                      <c:pt idx="44">
                        <c:v>Manisa</c:v>
                      </c:pt>
                      <c:pt idx="45">
                        <c:v>Kahramanmaraş</c:v>
                      </c:pt>
                      <c:pt idx="46">
                        <c:v>Mardin</c:v>
                      </c:pt>
                      <c:pt idx="47">
                        <c:v>Muğla</c:v>
                      </c:pt>
                      <c:pt idx="48">
                        <c:v>Muş</c:v>
                      </c:pt>
                      <c:pt idx="49">
                        <c:v>Nevşehir</c:v>
                      </c:pt>
                      <c:pt idx="50">
                        <c:v>Niğde</c:v>
                      </c:pt>
                      <c:pt idx="51">
                        <c:v>Ordu</c:v>
                      </c:pt>
                      <c:pt idx="52">
                        <c:v>Rize</c:v>
                      </c:pt>
                      <c:pt idx="53">
                        <c:v>Sakarya</c:v>
                      </c:pt>
                      <c:pt idx="54">
                        <c:v>Samsun</c:v>
                      </c:pt>
                      <c:pt idx="55">
                        <c:v>Siirt</c:v>
                      </c:pt>
                      <c:pt idx="56">
                        <c:v>Sinop</c:v>
                      </c:pt>
                      <c:pt idx="57">
                        <c:v>Sivas</c:v>
                      </c:pt>
                      <c:pt idx="58">
                        <c:v>Tekirdağ</c:v>
                      </c:pt>
                      <c:pt idx="59">
                        <c:v>Tokat</c:v>
                      </c:pt>
                      <c:pt idx="60">
                        <c:v>Trabzon</c:v>
                      </c:pt>
                      <c:pt idx="61">
                        <c:v>Tunceli</c:v>
                      </c:pt>
                      <c:pt idx="62">
                        <c:v>Şanlıurfa</c:v>
                      </c:pt>
                      <c:pt idx="63">
                        <c:v>Uşak</c:v>
                      </c:pt>
                      <c:pt idx="64">
                        <c:v>Van</c:v>
                      </c:pt>
                      <c:pt idx="65">
                        <c:v>Yozgat</c:v>
                      </c:pt>
                      <c:pt idx="66">
                        <c:v>Zonguldak</c:v>
                      </c:pt>
                      <c:pt idx="67">
                        <c:v>Aksaray</c:v>
                      </c:pt>
                      <c:pt idx="68">
                        <c:v>Bayburt</c:v>
                      </c:pt>
                      <c:pt idx="69">
                        <c:v>Karaman</c:v>
                      </c:pt>
                      <c:pt idx="70">
                        <c:v>Kırıkkale</c:v>
                      </c:pt>
                      <c:pt idx="71">
                        <c:v>Batman</c:v>
                      </c:pt>
                      <c:pt idx="72">
                        <c:v>Şırnak</c:v>
                      </c:pt>
                      <c:pt idx="73">
                        <c:v>Bartın</c:v>
                      </c:pt>
                      <c:pt idx="74">
                        <c:v>Ardahan</c:v>
                      </c:pt>
                      <c:pt idx="75">
                        <c:v>Iğdır</c:v>
                      </c:pt>
                      <c:pt idx="76">
                        <c:v>Yalova</c:v>
                      </c:pt>
                      <c:pt idx="77">
                        <c:v>Karabük</c:v>
                      </c:pt>
                      <c:pt idx="78">
                        <c:v>Kilis</c:v>
                      </c:pt>
                      <c:pt idx="79">
                        <c:v>Osmaniye</c:v>
                      </c:pt>
                      <c:pt idx="80">
                        <c:v>Düzce</c:v>
                      </c:pt>
                    </c:strCache>
                  </c:strRef>
                </c:cat>
                <c:val>
                  <c:numRef>
                    <c:extLst>
                      <c:ext uri="{02D57815-91ED-43cb-92C2-25804820EDAC}">
                        <c15:formulaRef>
                          <c15:sqref>DumpSites_TreatFacil_MuniWISE!$O$2:$O$95</c15:sqref>
                        </c15:formulaRef>
                      </c:ext>
                    </c:extLst>
                    <c:numCache>
                      <c:formatCode>General</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smooth val="0"/>
                <c:extLst>
                  <c:ext xmlns:c16="http://schemas.microsoft.com/office/drawing/2014/chart" uri="{C3380CC4-5D6E-409C-BE32-E72D297353CC}">
                    <c16:uniqueId val="{00000000-EE98-4155-A862-8B2DA320452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DumpSites_TreatFacil_MuniWISE!$S$1</c15:sqref>
                        </c15:formulaRef>
                      </c:ext>
                    </c:extLst>
                    <c:strCache>
                      <c:ptCount val="1"/>
                      <c:pt idx="0">
                        <c:v>Other disposal methods</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DumpSites_TreatFacil_MuniWISE!$O$2:$O$82</c15:sqref>
                        </c15:formulaRef>
                      </c:ext>
                    </c:extLst>
                    <c:strCache>
                      <c:ptCount val="81"/>
                      <c:pt idx="0">
                        <c:v>Adana</c:v>
                      </c:pt>
                      <c:pt idx="1">
                        <c:v>Adıyaman</c:v>
                      </c:pt>
                      <c:pt idx="2">
                        <c:v>Afyonkarahisar</c:v>
                      </c:pt>
                      <c:pt idx="3">
                        <c:v>Ağrı</c:v>
                      </c:pt>
                      <c:pt idx="4">
                        <c:v>Amasya</c:v>
                      </c:pt>
                      <c:pt idx="5">
                        <c:v>Ankara</c:v>
                      </c:pt>
                      <c:pt idx="6">
                        <c:v>Antalya</c:v>
                      </c:pt>
                      <c:pt idx="7">
                        <c:v>Artvin</c:v>
                      </c:pt>
                      <c:pt idx="8">
                        <c:v>Aydın</c:v>
                      </c:pt>
                      <c:pt idx="9">
                        <c:v>Balıkesir</c:v>
                      </c:pt>
                      <c:pt idx="10">
                        <c:v>Bilecik</c:v>
                      </c:pt>
                      <c:pt idx="11">
                        <c:v>Bingöl</c:v>
                      </c:pt>
                      <c:pt idx="12">
                        <c:v>Bitlis</c:v>
                      </c:pt>
                      <c:pt idx="13">
                        <c:v>Bolu</c:v>
                      </c:pt>
                      <c:pt idx="14">
                        <c:v>Burdur</c:v>
                      </c:pt>
                      <c:pt idx="15">
                        <c:v>Bursa</c:v>
                      </c:pt>
                      <c:pt idx="16">
                        <c:v>Çanakkale</c:v>
                      </c:pt>
                      <c:pt idx="17">
                        <c:v>Çankırı</c:v>
                      </c:pt>
                      <c:pt idx="18">
                        <c:v>Çorum</c:v>
                      </c:pt>
                      <c:pt idx="19">
                        <c:v>Denizli</c:v>
                      </c:pt>
                      <c:pt idx="20">
                        <c:v>Diyarbakır</c:v>
                      </c:pt>
                      <c:pt idx="21">
                        <c:v>Edirne</c:v>
                      </c:pt>
                      <c:pt idx="22">
                        <c:v>Elazığ</c:v>
                      </c:pt>
                      <c:pt idx="23">
                        <c:v>Erzincan</c:v>
                      </c:pt>
                      <c:pt idx="24">
                        <c:v>Erzurum</c:v>
                      </c:pt>
                      <c:pt idx="25">
                        <c:v>Eskişehir</c:v>
                      </c:pt>
                      <c:pt idx="26">
                        <c:v>Gaziantep</c:v>
                      </c:pt>
                      <c:pt idx="27">
                        <c:v>Giresun</c:v>
                      </c:pt>
                      <c:pt idx="28">
                        <c:v>Gümüşhane</c:v>
                      </c:pt>
                      <c:pt idx="29">
                        <c:v>Hakkari</c:v>
                      </c:pt>
                      <c:pt idx="30">
                        <c:v>Hatay</c:v>
                      </c:pt>
                      <c:pt idx="31">
                        <c:v>Isparta</c:v>
                      </c:pt>
                      <c:pt idx="32">
                        <c:v>Mersin</c:v>
                      </c:pt>
                      <c:pt idx="33">
                        <c:v>İstanbul</c:v>
                      </c:pt>
                      <c:pt idx="34">
                        <c:v>İzmir</c:v>
                      </c:pt>
                      <c:pt idx="35">
                        <c:v>Kars</c:v>
                      </c:pt>
                      <c:pt idx="36">
                        <c:v>Kastamonu</c:v>
                      </c:pt>
                      <c:pt idx="37">
                        <c:v>Kayseri</c:v>
                      </c:pt>
                      <c:pt idx="38">
                        <c:v>Kırklareli</c:v>
                      </c:pt>
                      <c:pt idx="39">
                        <c:v>Kırşehir</c:v>
                      </c:pt>
                      <c:pt idx="40">
                        <c:v>Kocaeli</c:v>
                      </c:pt>
                      <c:pt idx="41">
                        <c:v>Konya</c:v>
                      </c:pt>
                      <c:pt idx="42">
                        <c:v>Kütahya</c:v>
                      </c:pt>
                      <c:pt idx="43">
                        <c:v>Malatya</c:v>
                      </c:pt>
                      <c:pt idx="44">
                        <c:v>Manisa</c:v>
                      </c:pt>
                      <c:pt idx="45">
                        <c:v>Kahramanmaraş</c:v>
                      </c:pt>
                      <c:pt idx="46">
                        <c:v>Mardin</c:v>
                      </c:pt>
                      <c:pt idx="47">
                        <c:v>Muğla</c:v>
                      </c:pt>
                      <c:pt idx="48">
                        <c:v>Muş</c:v>
                      </c:pt>
                      <c:pt idx="49">
                        <c:v>Nevşehir</c:v>
                      </c:pt>
                      <c:pt idx="50">
                        <c:v>Niğde</c:v>
                      </c:pt>
                      <c:pt idx="51">
                        <c:v>Ordu</c:v>
                      </c:pt>
                      <c:pt idx="52">
                        <c:v>Rize</c:v>
                      </c:pt>
                      <c:pt idx="53">
                        <c:v>Sakarya</c:v>
                      </c:pt>
                      <c:pt idx="54">
                        <c:v>Samsun</c:v>
                      </c:pt>
                      <c:pt idx="55">
                        <c:v>Siirt</c:v>
                      </c:pt>
                      <c:pt idx="56">
                        <c:v>Sinop</c:v>
                      </c:pt>
                      <c:pt idx="57">
                        <c:v>Sivas</c:v>
                      </c:pt>
                      <c:pt idx="58">
                        <c:v>Tekirdağ</c:v>
                      </c:pt>
                      <c:pt idx="59">
                        <c:v>Tokat</c:v>
                      </c:pt>
                      <c:pt idx="60">
                        <c:v>Trabzon</c:v>
                      </c:pt>
                      <c:pt idx="61">
                        <c:v>Tunceli</c:v>
                      </c:pt>
                      <c:pt idx="62">
                        <c:v>Şanlıurfa</c:v>
                      </c:pt>
                      <c:pt idx="63">
                        <c:v>Uşak</c:v>
                      </c:pt>
                      <c:pt idx="64">
                        <c:v>Van</c:v>
                      </c:pt>
                      <c:pt idx="65">
                        <c:v>Yozgat</c:v>
                      </c:pt>
                      <c:pt idx="66">
                        <c:v>Zonguldak</c:v>
                      </c:pt>
                      <c:pt idx="67">
                        <c:v>Aksaray</c:v>
                      </c:pt>
                      <c:pt idx="68">
                        <c:v>Bayburt</c:v>
                      </c:pt>
                      <c:pt idx="69">
                        <c:v>Karaman</c:v>
                      </c:pt>
                      <c:pt idx="70">
                        <c:v>Kırıkkale</c:v>
                      </c:pt>
                      <c:pt idx="71">
                        <c:v>Batman</c:v>
                      </c:pt>
                      <c:pt idx="72">
                        <c:v>Şırnak</c:v>
                      </c:pt>
                      <c:pt idx="73">
                        <c:v>Bartın</c:v>
                      </c:pt>
                      <c:pt idx="74">
                        <c:v>Ardahan</c:v>
                      </c:pt>
                      <c:pt idx="75">
                        <c:v>Iğdır</c:v>
                      </c:pt>
                      <c:pt idx="76">
                        <c:v>Yalova</c:v>
                      </c:pt>
                      <c:pt idx="77">
                        <c:v>Karabük</c:v>
                      </c:pt>
                      <c:pt idx="78">
                        <c:v>Kilis</c:v>
                      </c:pt>
                      <c:pt idx="79">
                        <c:v>Osmaniye</c:v>
                      </c:pt>
                      <c:pt idx="80">
                        <c:v>Düzce</c:v>
                      </c:pt>
                    </c:strCache>
                  </c:strRef>
                </c:cat>
                <c:val>
                  <c:numRef>
                    <c:extLst xmlns:c15="http://schemas.microsoft.com/office/drawing/2012/chart">
                      <c:ext xmlns:c15="http://schemas.microsoft.com/office/drawing/2012/chart" uri="{02D57815-91ED-43cb-92C2-25804820EDAC}">
                        <c15:formulaRef>
                          <c15:sqref>DumpSites_TreatFacil_MuniWISE!$S$2:$S$95</c15:sqref>
                        </c15:formulaRef>
                      </c:ext>
                    </c:extLst>
                    <c:numCache>
                      <c:formatCode>0</c:formatCode>
                      <c:ptCount val="94"/>
                      <c:pt idx="0" formatCode="###\ ###\ ###">
                        <c:v>1800</c:v>
                      </c:pt>
                      <c:pt idx="1">
                        <c:v>0</c:v>
                      </c:pt>
                      <c:pt idx="2" formatCode="###\ ###\ ###">
                        <c:v>2231</c:v>
                      </c:pt>
                      <c:pt idx="3">
                        <c:v>0</c:v>
                      </c:pt>
                      <c:pt idx="4" formatCode="###\ ###\ ###">
                        <c:v>219</c:v>
                      </c:pt>
                      <c:pt idx="5">
                        <c:v>0</c:v>
                      </c:pt>
                      <c:pt idx="6">
                        <c:v>0</c:v>
                      </c:pt>
                      <c:pt idx="7">
                        <c:v>0</c:v>
                      </c:pt>
                      <c:pt idx="8" formatCode="###\ ###\ ###">
                        <c:v>9895.1</c:v>
                      </c:pt>
                      <c:pt idx="9" formatCode="###\ ###\ ###">
                        <c:v>980</c:v>
                      </c:pt>
                      <c:pt idx="10">
                        <c:v>0</c:v>
                      </c:pt>
                      <c:pt idx="11">
                        <c:v>0</c:v>
                      </c:pt>
                      <c:pt idx="12" formatCode="###\ ###\ ###">
                        <c:v>200</c:v>
                      </c:pt>
                      <c:pt idx="13">
                        <c:v>0</c:v>
                      </c:pt>
                      <c:pt idx="14">
                        <c:v>0</c:v>
                      </c:pt>
                      <c:pt idx="15">
                        <c:v>0</c:v>
                      </c:pt>
                      <c:pt idx="16">
                        <c:v>0</c:v>
                      </c:pt>
                      <c:pt idx="17">
                        <c:v>0</c:v>
                      </c:pt>
                      <c:pt idx="18">
                        <c:v>0</c:v>
                      </c:pt>
                      <c:pt idx="19" formatCode="###\ ###\ ###">
                        <c:v>949.5</c:v>
                      </c:pt>
                      <c:pt idx="20" formatCode="###\ ###\ ###">
                        <c:v>13500</c:v>
                      </c:pt>
                      <c:pt idx="21" formatCode="###\ ###\ ###">
                        <c:v>7848</c:v>
                      </c:pt>
                      <c:pt idx="22">
                        <c:v>0</c:v>
                      </c:pt>
                      <c:pt idx="23">
                        <c:v>0</c:v>
                      </c:pt>
                      <c:pt idx="24" formatCode="###\ ###\ ###">
                        <c:v>30240</c:v>
                      </c:pt>
                      <c:pt idx="25">
                        <c:v>0</c:v>
                      </c:pt>
                      <c:pt idx="26">
                        <c:v>0</c:v>
                      </c:pt>
                      <c:pt idx="27">
                        <c:v>0</c:v>
                      </c:pt>
                      <c:pt idx="28">
                        <c:v>0</c:v>
                      </c:pt>
                      <c:pt idx="29">
                        <c:v>0</c:v>
                      </c:pt>
                      <c:pt idx="30" formatCode="###\ ###\ ###">
                        <c:v>21</c:v>
                      </c:pt>
                      <c:pt idx="31">
                        <c:v>0</c:v>
                      </c:pt>
                      <c:pt idx="32">
                        <c:v>0</c:v>
                      </c:pt>
                      <c:pt idx="33">
                        <c:v>0</c:v>
                      </c:pt>
                      <c:pt idx="34" formatCode="###\ ###\ ###">
                        <c:v>11040</c:v>
                      </c:pt>
                      <c:pt idx="35">
                        <c:v>0</c:v>
                      </c:pt>
                      <c:pt idx="36">
                        <c:v>0</c:v>
                      </c:pt>
                      <c:pt idx="37" formatCode="###\ ###\ ###">
                        <c:v>35000</c:v>
                      </c:pt>
                      <c:pt idx="38">
                        <c:v>0</c:v>
                      </c:pt>
                      <c:pt idx="39">
                        <c:v>0</c:v>
                      </c:pt>
                      <c:pt idx="40">
                        <c:v>0</c:v>
                      </c:pt>
                      <c:pt idx="41">
                        <c:v>0</c:v>
                      </c:pt>
                      <c:pt idx="42" formatCode="###\ ###\ ###">
                        <c:v>2834.3</c:v>
                      </c:pt>
                      <c:pt idx="43">
                        <c:v>0</c:v>
                      </c:pt>
                      <c:pt idx="44" formatCode="###\ ###\ ###">
                        <c:v>600</c:v>
                      </c:pt>
                      <c:pt idx="45">
                        <c:v>0</c:v>
                      </c:pt>
                      <c:pt idx="46" formatCode="###\ ###\ ###">
                        <c:v>16760</c:v>
                      </c:pt>
                      <c:pt idx="47" formatCode="###\ ###\ ###">
                        <c:v>50</c:v>
                      </c:pt>
                      <c:pt idx="48">
                        <c:v>0</c:v>
                      </c:pt>
                      <c:pt idx="49">
                        <c:v>0</c:v>
                      </c:pt>
                      <c:pt idx="50">
                        <c:v>0</c:v>
                      </c:pt>
                      <c:pt idx="51">
                        <c:v>0</c:v>
                      </c:pt>
                      <c:pt idx="52">
                        <c:v>0</c:v>
                      </c:pt>
                      <c:pt idx="53" formatCode="###\ ###\ ###">
                        <c:v>4150</c:v>
                      </c:pt>
                      <c:pt idx="54">
                        <c:v>0</c:v>
                      </c:pt>
                      <c:pt idx="55">
                        <c:v>0</c:v>
                      </c:pt>
                      <c:pt idx="56">
                        <c:v>0</c:v>
                      </c:pt>
                      <c:pt idx="57">
                        <c:v>0</c:v>
                      </c:pt>
                      <c:pt idx="58" formatCode="###\ ###\ ###">
                        <c:v>420</c:v>
                      </c:pt>
                      <c:pt idx="59" formatCode="###\ ###\ ###">
                        <c:v>1700</c:v>
                      </c:pt>
                      <c:pt idx="60" formatCode="###\ ###\ ###">
                        <c:v>5966.8540000000003</c:v>
                      </c:pt>
                      <c:pt idx="61">
                        <c:v>0</c:v>
                      </c:pt>
                      <c:pt idx="62">
                        <c:v>0</c:v>
                      </c:pt>
                      <c:pt idx="63">
                        <c:v>0</c:v>
                      </c:pt>
                      <c:pt idx="64">
                        <c:v>0</c:v>
                      </c:pt>
                      <c:pt idx="65">
                        <c:v>0</c:v>
                      </c:pt>
                      <c:pt idx="66" formatCode="###\ ###\ ###">
                        <c:v>429.9</c:v>
                      </c:pt>
                      <c:pt idx="67">
                        <c:v>0</c:v>
                      </c:pt>
                      <c:pt idx="68">
                        <c:v>0</c:v>
                      </c:pt>
                      <c:pt idx="69" formatCode="###\ ###\ ###">
                        <c:v>1375</c:v>
                      </c:pt>
                      <c:pt idx="70">
                        <c:v>0</c:v>
                      </c:pt>
                      <c:pt idx="71" formatCode="###\ ###\ ###">
                        <c:v>7300</c:v>
                      </c:pt>
                      <c:pt idx="72" formatCode="###\ ###\ ###">
                        <c:v>13498</c:v>
                      </c:pt>
                      <c:pt idx="73">
                        <c:v>0</c:v>
                      </c:pt>
                      <c:pt idx="74">
                        <c:v>0</c:v>
                      </c:pt>
                      <c:pt idx="75">
                        <c:v>0</c:v>
                      </c:pt>
                      <c:pt idx="76" formatCode="###\ ###\ ###">
                        <c:v>5040</c:v>
                      </c:pt>
                      <c:pt idx="77">
                        <c:v>0</c:v>
                      </c:pt>
                      <c:pt idx="78">
                        <c:v>0</c:v>
                      </c:pt>
                      <c:pt idx="79">
                        <c:v>0</c:v>
                      </c:pt>
                      <c:pt idx="80" formatCode="General">
                        <c:v>0</c:v>
                      </c:pt>
                    </c:numCache>
                  </c:numRef>
                </c:val>
                <c:smooth val="0"/>
                <c:extLst xmlns:c15="http://schemas.microsoft.com/office/drawing/2012/chart">
                  <c:ext xmlns:c16="http://schemas.microsoft.com/office/drawing/2014/chart" uri="{C3380CC4-5D6E-409C-BE32-E72D297353CC}">
                    <c16:uniqueId val="{00000004-EE98-4155-A862-8B2DA3204521}"/>
                  </c:ext>
                </c:extLst>
              </c15:ser>
            </c15:filteredLineSeries>
          </c:ext>
        </c:extLst>
      </c:lineChart>
      <c:catAx>
        <c:axId val="208868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Provinces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98751"/>
        <c:crosses val="autoZero"/>
        <c:auto val="1"/>
        <c:lblAlgn val="ctr"/>
        <c:lblOffset val="100"/>
        <c:noMultiLvlLbl val="0"/>
      </c:catAx>
      <c:valAx>
        <c:axId val="2088698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a:t>
                </a:r>
                <a:r>
                  <a:rPr lang="en-GB"/>
                  <a:t>Waste</a:t>
                </a:r>
                <a:r>
                  <a:rPr lang="en-GB" baseline="0"/>
                  <a:t> </a:t>
                </a:r>
                <a:r>
                  <a:rPr lang="en-GB"/>
                  <a:t>(tonnes)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89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Municipal Waste Management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3832539607247889"/>
          <c:y val="0.13104797302168358"/>
          <c:w val="0.51319267621667775"/>
          <c:h val="0.72114609783644801"/>
        </c:manualLayout>
      </c:layout>
      <c:scatterChart>
        <c:scatterStyle val="smoothMarker"/>
        <c:varyColors val="0"/>
        <c:ser>
          <c:idx val="0"/>
          <c:order val="0"/>
          <c:tx>
            <c:strRef>
              <c:f>WasteServicesManagement!$A$39</c:f>
              <c:strCache>
                <c:ptCount val="1"/>
                <c:pt idx="0">
                  <c:v>Total number of municipalities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WasteServicesManagement!$B$38:$S$38</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xVal>
          <c:yVal>
            <c:numRef>
              <c:f>WasteServicesManagement!$B$39:$S$39</c:f>
            </c:numRef>
          </c:yVal>
          <c:smooth val="1"/>
          <c:extLst>
            <c:ext xmlns:c16="http://schemas.microsoft.com/office/drawing/2014/chart" uri="{C3380CC4-5D6E-409C-BE32-E72D297353CC}">
              <c16:uniqueId val="{00000000-E778-475D-B05B-3BC23DC73239}"/>
            </c:ext>
          </c:extLst>
        </c:ser>
        <c:ser>
          <c:idx val="1"/>
          <c:order val="1"/>
          <c:tx>
            <c:strRef>
              <c:f>WasteServicesManagement!$A$40</c:f>
              <c:strCache>
                <c:ptCount val="1"/>
                <c:pt idx="0">
                  <c:v>Total municipal 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WasteServicesManagement!$B$38:$S$38</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xVal>
          <c:yVal>
            <c:numRef>
              <c:f>WasteServicesManagement!$B$40:$S$40</c:f>
            </c:numRef>
          </c:yVal>
          <c:smooth val="1"/>
          <c:extLst>
            <c:ext xmlns:c16="http://schemas.microsoft.com/office/drawing/2014/chart" uri="{C3380CC4-5D6E-409C-BE32-E72D297353CC}">
              <c16:uniqueId val="{00000001-E778-475D-B05B-3BC23DC73239}"/>
            </c:ext>
          </c:extLst>
        </c:ser>
        <c:ser>
          <c:idx val="2"/>
          <c:order val="2"/>
          <c:tx>
            <c:strRef>
              <c:f>WasteServicesManagement!$A$41</c:f>
              <c:strCache>
                <c:ptCount val="1"/>
                <c:pt idx="0">
                  <c:v>Waste treatment facilities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WasteServicesManagement!$B$38:$S$38</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xVal>
          <c:yVal>
            <c:numRef>
              <c:f>WasteServicesManagement!$B$41:$S$41</c:f>
              <c:numCache>
                <c:formatCode>###\ ###\ ###</c:formatCode>
                <c:ptCount val="13"/>
                <c:pt idx="0">
                  <c:v>8522</c:v>
                </c:pt>
                <c:pt idx="1">
                  <c:v>7430</c:v>
                </c:pt>
                <c:pt idx="2">
                  <c:v>7758</c:v>
                </c:pt>
                <c:pt idx="3">
                  <c:v>7353</c:v>
                </c:pt>
                <c:pt idx="4">
                  <c:v>9683</c:v>
                </c:pt>
                <c:pt idx="5">
                  <c:v>11223</c:v>
                </c:pt>
                <c:pt idx="6">
                  <c:v>13941</c:v>
                </c:pt>
                <c:pt idx="7">
                  <c:v>15639</c:v>
                </c:pt>
                <c:pt idx="8">
                  <c:v>17933</c:v>
                </c:pt>
                <c:pt idx="9">
                  <c:v>22430.384604000003</c:v>
                </c:pt>
                <c:pt idx="10">
                  <c:v>25614.684680449995</c:v>
                </c:pt>
                <c:pt idx="11">
                  <c:v>26707.24013088303</c:v>
                </c:pt>
                <c:pt idx="12">
                  <c:v>26017</c:v>
                </c:pt>
              </c:numCache>
            </c:numRef>
          </c:yVal>
          <c:smooth val="1"/>
          <c:extLst>
            <c:ext xmlns:c16="http://schemas.microsoft.com/office/drawing/2014/chart" uri="{C3380CC4-5D6E-409C-BE32-E72D297353CC}">
              <c16:uniqueId val="{00000003-E778-475D-B05B-3BC23DC73239}"/>
            </c:ext>
          </c:extLst>
        </c:ser>
        <c:ser>
          <c:idx val="3"/>
          <c:order val="3"/>
          <c:tx>
            <c:strRef>
              <c:f>WasteServicesManagement!$A$42</c:f>
              <c:strCache>
                <c:ptCount val="1"/>
                <c:pt idx="0">
                  <c:v>
Municipality's dumping sites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WasteServicesManagement!$B$38:$S$38</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xVal>
          <c:yVal>
            <c:numRef>
              <c:f>WasteServicesManagement!$B$42:$S$42</c:f>
              <c:numCache>
                <c:formatCode>###\ ###\ ###</c:formatCode>
                <c:ptCount val="13"/>
                <c:pt idx="0">
                  <c:v>14570</c:v>
                </c:pt>
                <c:pt idx="1">
                  <c:v>16310</c:v>
                </c:pt>
                <c:pt idx="2">
                  <c:v>16567</c:v>
                </c:pt>
                <c:pt idx="3">
                  <c:v>16416</c:v>
                </c:pt>
                <c:pt idx="4">
                  <c:v>14941</c:v>
                </c:pt>
                <c:pt idx="5">
                  <c:v>12678</c:v>
                </c:pt>
                <c:pt idx="6">
                  <c:v>11001</c:v>
                </c:pt>
                <c:pt idx="7">
                  <c:v>9772</c:v>
                </c:pt>
                <c:pt idx="8">
                  <c:v>9935</c:v>
                </c:pt>
                <c:pt idx="9">
                  <c:v>9094.9059859999998</c:v>
                </c:pt>
                <c:pt idx="10">
                  <c:v>6520.6565799999998</c:v>
                </c:pt>
                <c:pt idx="11">
                  <c:v>5492.8027699999993</c:v>
                </c:pt>
                <c:pt idx="12">
                  <c:v>4093</c:v>
                </c:pt>
              </c:numCache>
            </c:numRef>
          </c:yVal>
          <c:smooth val="1"/>
          <c:extLst>
            <c:ext xmlns:c16="http://schemas.microsoft.com/office/drawing/2014/chart" uri="{C3380CC4-5D6E-409C-BE32-E72D297353CC}">
              <c16:uniqueId val="{00000004-E778-475D-B05B-3BC23DC73239}"/>
            </c:ext>
          </c:extLst>
        </c:ser>
        <c:ser>
          <c:idx val="4"/>
          <c:order val="4"/>
          <c:tx>
            <c:strRef>
              <c:f>WasteServicesManagement!$A$43</c:f>
              <c:strCache>
                <c:ptCount val="1"/>
                <c:pt idx="0">
                  <c:v>Other disposal methods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WasteServicesManagement!$B$38:$S$38</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xVal>
          <c:yVal>
            <c:numRef>
              <c:f>WasteServicesManagement!$B$43:$S$43</c:f>
              <c:numCache>
                <c:formatCode>###\ ###\ ###</c:formatCode>
                <c:ptCount val="13"/>
                <c:pt idx="0">
                  <c:v>2042</c:v>
                </c:pt>
                <c:pt idx="1">
                  <c:v>1634</c:v>
                </c:pt>
                <c:pt idx="2">
                  <c:v>1793</c:v>
                </c:pt>
                <c:pt idx="3">
                  <c:v>1246</c:v>
                </c:pt>
                <c:pt idx="4">
                  <c:v>656</c:v>
                </c:pt>
                <c:pt idx="5">
                  <c:v>460</c:v>
                </c:pt>
                <c:pt idx="6">
                  <c:v>334</c:v>
                </c:pt>
                <c:pt idx="7">
                  <c:v>437</c:v>
                </c:pt>
                <c:pt idx="8">
                  <c:v>141</c:v>
                </c:pt>
                <c:pt idx="9">
                  <c:v>58.381950000000003</c:v>
                </c:pt>
                <c:pt idx="10">
                  <c:v>73.880470000000003</c:v>
                </c:pt>
                <c:pt idx="11">
                  <c:v>124.42947900000001</c:v>
                </c:pt>
                <c:pt idx="12">
                  <c:v>174</c:v>
                </c:pt>
              </c:numCache>
            </c:numRef>
          </c:yVal>
          <c:smooth val="1"/>
          <c:extLst>
            <c:ext xmlns:c16="http://schemas.microsoft.com/office/drawing/2014/chart" uri="{C3380CC4-5D6E-409C-BE32-E72D297353CC}">
              <c16:uniqueId val="{00000005-E778-475D-B05B-3BC23DC73239}"/>
            </c:ext>
          </c:extLst>
        </c:ser>
        <c:dLbls>
          <c:showLegendKey val="0"/>
          <c:showVal val="0"/>
          <c:showCatName val="0"/>
          <c:showSerName val="0"/>
          <c:showPercent val="0"/>
          <c:showBubbleSize val="0"/>
        </c:dLbls>
        <c:axId val="783147103"/>
        <c:axId val="783149023"/>
      </c:scatterChart>
      <c:valAx>
        <c:axId val="78314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49023"/>
        <c:crosses val="autoZero"/>
        <c:crossBetween val="midCat"/>
      </c:valAx>
      <c:valAx>
        <c:axId val="783149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Waste Managed (thousand</a:t>
                </a:r>
                <a:r>
                  <a:rPr lang="en-GB" baseline="0"/>
                  <a:t> tonnes)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 ###\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47103"/>
        <c:crosses val="autoZero"/>
        <c:crossBetween val="midCat"/>
      </c:valAx>
      <c:spPr>
        <a:noFill/>
        <a:ln>
          <a:noFill/>
        </a:ln>
        <a:effectLst/>
      </c:spPr>
    </c:plotArea>
    <c:legend>
      <c:legendPos val="l"/>
      <c:layout>
        <c:manualLayout>
          <c:xMode val="edge"/>
          <c:yMode val="edge"/>
          <c:x val="1.9277108433734941E-2"/>
          <c:y val="0.10570501678134588"/>
          <c:w val="0.21757774129330665"/>
          <c:h val="0.82257831617201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Provision</a:t>
            </a:r>
            <a:r>
              <a:rPr lang="en-GB" sz="1100" baseline="0"/>
              <a:t> of waste services and population served</a:t>
            </a:r>
            <a:endParaRPr lang="en-GB"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8"/>
          <c:order val="8"/>
          <c:tx>
            <c:strRef>
              <c:f>WasteServicesManagement!$A$11</c:f>
              <c:strCache>
                <c:ptCount val="1"/>
                <c:pt idx="0">
                  <c:v>Average amount of municipal waste per capita</c:v>
                </c:pt>
              </c:strCache>
            </c:strRef>
          </c:tx>
          <c:spPr>
            <a:solidFill>
              <a:schemeClr val="accent3">
                <a:lumMod val="60000"/>
              </a:schemeClr>
            </a:solidFill>
            <a:ln>
              <a:noFill/>
            </a:ln>
            <a:effectLst/>
          </c:spPr>
          <c:invertIfNegative val="0"/>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WasteServicesManagement!$B$11:$S$11</c:f>
              <c:numCache>
                <c:formatCode>0.00</c:formatCode>
                <c:ptCount val="13"/>
                <c:pt idx="0">
                  <c:v>1.35</c:v>
                </c:pt>
                <c:pt idx="1">
                  <c:v>1.34</c:v>
                </c:pt>
                <c:pt idx="2">
                  <c:v>1.38</c:v>
                </c:pt>
                <c:pt idx="3">
                  <c:v>1.31</c:v>
                </c:pt>
                <c:pt idx="4">
                  <c:v>1.21</c:v>
                </c:pt>
                <c:pt idx="5">
                  <c:v>1.1499999999999999</c:v>
                </c:pt>
                <c:pt idx="6">
                  <c:v>1.1399999999999999</c:v>
                </c:pt>
                <c:pt idx="7" formatCode="General">
                  <c:v>1.1200000000000001</c:v>
                </c:pt>
                <c:pt idx="8">
                  <c:v>1.08</c:v>
                </c:pt>
                <c:pt idx="9">
                  <c:v>1.17162578352844</c:v>
                </c:pt>
                <c:pt idx="10">
                  <c:v>1.161836644315887</c:v>
                </c:pt>
                <c:pt idx="11">
                  <c:v>1.1324223412011027</c:v>
                </c:pt>
                <c:pt idx="12">
                  <c:v>1.0329906954638057</c:v>
                </c:pt>
              </c:numCache>
            </c:numRef>
          </c:val>
          <c:extLst>
            <c:ext xmlns:c16="http://schemas.microsoft.com/office/drawing/2014/chart" uri="{C3380CC4-5D6E-409C-BE32-E72D297353CC}">
              <c16:uniqueId val="{00000008-C237-416C-AC8C-4C527A5B9D67}"/>
            </c:ext>
          </c:extLst>
        </c:ser>
        <c:dLbls>
          <c:showLegendKey val="0"/>
          <c:showVal val="0"/>
          <c:showCatName val="0"/>
          <c:showSerName val="0"/>
          <c:showPercent val="0"/>
          <c:showBubbleSize val="0"/>
        </c:dLbls>
        <c:gapWidth val="219"/>
        <c:axId val="1489201887"/>
        <c:axId val="1489200927"/>
      </c:barChart>
      <c:lineChart>
        <c:grouping val="standard"/>
        <c:varyColors val="0"/>
        <c:ser>
          <c:idx val="0"/>
          <c:order val="0"/>
          <c:tx>
            <c:strRef>
              <c:f>WasteServicesManagement!$A$3</c:f>
              <c:strCache>
                <c:ptCount val="1"/>
                <c:pt idx="0">
                  <c:v>Total number of municipalities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WasteServicesManagement!$B$3:$S$3</c:f>
            </c:numRef>
          </c:val>
          <c:smooth val="0"/>
          <c:extLst>
            <c:ext xmlns:c16="http://schemas.microsoft.com/office/drawing/2014/chart" uri="{C3380CC4-5D6E-409C-BE32-E72D297353CC}">
              <c16:uniqueId val="{00000000-C237-416C-AC8C-4C527A5B9D67}"/>
            </c:ext>
          </c:extLst>
        </c:ser>
        <c:ser>
          <c:idx val="1"/>
          <c:order val="1"/>
          <c:tx>
            <c:strRef>
              <c:f>WasteServicesManagement!$A$4</c:f>
              <c:strCache>
                <c:ptCount val="1"/>
                <c:pt idx="0">
                  <c:v>Total municipal population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WasteServicesManagement!$B$4:$S$4</c:f>
            </c:numRef>
          </c:val>
          <c:smooth val="0"/>
          <c:extLst>
            <c:ext xmlns:c16="http://schemas.microsoft.com/office/drawing/2014/chart" uri="{C3380CC4-5D6E-409C-BE32-E72D297353CC}">
              <c16:uniqueId val="{00000001-C237-416C-AC8C-4C527A5B9D67}"/>
            </c:ext>
          </c:extLst>
        </c:ser>
        <c:ser>
          <c:idx val="2"/>
          <c:order val="2"/>
          <c:tx>
            <c:strRef>
              <c:f>WasteServicesManagement!$A$5</c:f>
              <c:strCache>
                <c:ptCount val="1"/>
                <c:pt idx="0">
                  <c:v>Municipal population density </c:v>
                </c:pt>
              </c:strCache>
            </c:strRef>
          </c:tx>
          <c:spPr>
            <a:ln w="28575" cap="rnd">
              <a:solidFill>
                <a:schemeClr val="accent3"/>
              </a:solidFill>
              <a:round/>
            </a:ln>
            <a:effectLst/>
          </c:spPr>
          <c:marker>
            <c:symbol val="none"/>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WasteServicesManagement!$B$5:$S$5</c:f>
              <c:numCache>
                <c:formatCode>###\ ###\ ###</c:formatCode>
                <c:ptCount val="13"/>
                <c:pt idx="0">
                  <c:v>16550.23644251627</c:v>
                </c:pt>
                <c:pt idx="1">
                  <c:v>16554.502324140067</c:v>
                </c:pt>
                <c:pt idx="2">
                  <c:v>16557.400991633094</c:v>
                </c:pt>
                <c:pt idx="3">
                  <c:v>16724.046511627908</c:v>
                </c:pt>
                <c:pt idx="4">
                  <c:v>18164.810852713177</c:v>
                </c:pt>
                <c:pt idx="5">
                  <c:v>18164.810852713177</c:v>
                </c:pt>
                <c:pt idx="6">
                  <c:v>20871.637966101694</c:v>
                </c:pt>
                <c:pt idx="7">
                  <c:v>21607.812542372882</c:v>
                </c:pt>
                <c:pt idx="8">
                  <c:v>51937.755730659024</c:v>
                </c:pt>
                <c:pt idx="9">
                  <c:v>53623.008589835365</c:v>
                </c:pt>
                <c:pt idx="10">
                  <c:v>54959.690493209433</c:v>
                </c:pt>
                <c:pt idx="11">
                  <c:v>56818.296616270702</c:v>
                </c:pt>
                <c:pt idx="12">
                  <c:v>58077.024442846872</c:v>
                </c:pt>
              </c:numCache>
            </c:numRef>
          </c:val>
          <c:smooth val="0"/>
          <c:extLst>
            <c:ext xmlns:c16="http://schemas.microsoft.com/office/drawing/2014/chart" uri="{C3380CC4-5D6E-409C-BE32-E72D297353CC}">
              <c16:uniqueId val="{00000002-C237-416C-AC8C-4C527A5B9D67}"/>
            </c:ext>
          </c:extLst>
        </c:ser>
        <c:ser>
          <c:idx val="3"/>
          <c:order val="3"/>
          <c:tx>
            <c:strRef>
              <c:f>WasteServicesManagement!$A$6</c:f>
              <c:strCache>
                <c:ptCount val="1"/>
                <c:pt idx="0">
                  <c:v>Number of municipalities provided waste services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WasteServicesManagement!$B$6:$S$6</c:f>
            </c:numRef>
          </c:val>
          <c:smooth val="0"/>
          <c:extLst>
            <c:ext xmlns:c16="http://schemas.microsoft.com/office/drawing/2014/chart" uri="{C3380CC4-5D6E-409C-BE32-E72D297353CC}">
              <c16:uniqueId val="{00000003-C237-416C-AC8C-4C527A5B9D67}"/>
            </c:ext>
          </c:extLst>
        </c:ser>
        <c:ser>
          <c:idx val="4"/>
          <c:order val="4"/>
          <c:tx>
            <c:strRef>
              <c:f>WasteServicesManagement!$A$7</c:f>
              <c:strCache>
                <c:ptCount val="1"/>
                <c:pt idx="0">
                  <c:v>Population of municipalities served by waste services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WasteServicesManagement!$B$7:$S$7</c:f>
            </c:numRef>
          </c:val>
          <c:smooth val="0"/>
          <c:extLst>
            <c:ext xmlns:c16="http://schemas.microsoft.com/office/drawing/2014/chart" uri="{C3380CC4-5D6E-409C-BE32-E72D297353CC}">
              <c16:uniqueId val="{00000004-C237-416C-AC8C-4C527A5B9D67}"/>
            </c:ext>
          </c:extLst>
        </c:ser>
        <c:ser>
          <c:idx val="6"/>
          <c:order val="6"/>
          <c:tx>
            <c:strRef>
              <c:f>WasteServicesManagement!$A$9</c:f>
              <c:strCache>
                <c:ptCount val="1"/>
                <c:pt idx="0">
                  <c:v>Amount of municipal waste generated (Thousand tonnes/year)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WasteServicesManagement!$B$9:$S$9</c:f>
            </c:numRef>
          </c:val>
          <c:smooth val="0"/>
          <c:extLst>
            <c:ext xmlns:c16="http://schemas.microsoft.com/office/drawing/2014/chart" uri="{C3380CC4-5D6E-409C-BE32-E72D297353CC}">
              <c16:uniqueId val="{00000006-C237-416C-AC8C-4C527A5B9D67}"/>
            </c:ext>
          </c:extLst>
        </c:ser>
        <c:ser>
          <c:idx val="7"/>
          <c:order val="7"/>
          <c:tx>
            <c:strRef>
              <c:f>WasteServicesManagement!$A$10</c:f>
              <c:strCache>
                <c:ptCount val="1"/>
                <c:pt idx="0">
                  <c:v>Amount of municipal waste collected (Thousand tonnes/year)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WasteServicesManagement!$B$10:$S$10</c:f>
            </c:numRef>
          </c:val>
          <c:smooth val="0"/>
          <c:extLst>
            <c:ext xmlns:c16="http://schemas.microsoft.com/office/drawing/2014/chart" uri="{C3380CC4-5D6E-409C-BE32-E72D297353CC}">
              <c16:uniqueId val="{00000007-C237-416C-AC8C-4C527A5B9D67}"/>
            </c:ext>
          </c:extLst>
        </c:ser>
        <c:dLbls>
          <c:showLegendKey val="0"/>
          <c:showVal val="0"/>
          <c:showCatName val="0"/>
          <c:showSerName val="0"/>
          <c:showPercent val="0"/>
          <c:showBubbleSize val="0"/>
        </c:dLbls>
        <c:marker val="1"/>
        <c:smooth val="0"/>
        <c:axId val="1008947807"/>
        <c:axId val="1008948287"/>
      </c:lineChart>
      <c:lineChart>
        <c:grouping val="standard"/>
        <c:varyColors val="0"/>
        <c:ser>
          <c:idx val="5"/>
          <c:order val="5"/>
          <c:tx>
            <c:strRef>
              <c:f>WasteServicesManagement!$A$8</c:f>
              <c:strCache>
                <c:ptCount val="1"/>
                <c:pt idx="0">
                  <c:v>Rate of municipal population served</c:v>
                </c:pt>
              </c:strCache>
            </c:strRef>
          </c:tx>
          <c:spPr>
            <a:ln w="28575" cap="rnd">
              <a:solidFill>
                <a:schemeClr val="accent6"/>
              </a:solidFill>
              <a:round/>
            </a:ln>
            <a:effectLst/>
          </c:spPr>
          <c:marker>
            <c:symbol val="none"/>
          </c:marker>
          <c:cat>
            <c:numRef>
              <c:f>WasteServicesManagement!$B$2:$S$2</c:f>
              <c:numCache>
                <c:formatCode>General</c:formatCode>
                <c:ptCount val="13"/>
                <c:pt idx="0">
                  <c:v>2001</c:v>
                </c:pt>
                <c:pt idx="1">
                  <c:v>2002</c:v>
                </c:pt>
                <c:pt idx="2">
                  <c:v>2003</c:v>
                </c:pt>
                <c:pt idx="3">
                  <c:v>2004</c:v>
                </c:pt>
                <c:pt idx="4">
                  <c:v>2006</c:v>
                </c:pt>
                <c:pt idx="5">
                  <c:v>2008</c:v>
                </c:pt>
                <c:pt idx="6">
                  <c:v>2010</c:v>
                </c:pt>
                <c:pt idx="7">
                  <c:v>2012</c:v>
                </c:pt>
                <c:pt idx="8">
                  <c:v>2014</c:v>
                </c:pt>
                <c:pt idx="9">
                  <c:v>2016</c:v>
                </c:pt>
                <c:pt idx="10">
                  <c:v>2018</c:v>
                </c:pt>
                <c:pt idx="11">
                  <c:v>2020</c:v>
                </c:pt>
                <c:pt idx="12">
                  <c:v>2022</c:v>
                </c:pt>
              </c:numCache>
            </c:numRef>
          </c:cat>
          <c:val>
            <c:numRef>
              <c:f>WasteServicesManagement!$B$8:$S$8</c:f>
              <c:numCache>
                <c:formatCode>0.0</c:formatCode>
                <c:ptCount val="13"/>
                <c:pt idx="0">
                  <c:v>95.259441757863243</c:v>
                </c:pt>
                <c:pt idx="1">
                  <c:v>96.895915023084669</c:v>
                </c:pt>
                <c:pt idx="2">
                  <c:v>97.065716841279354</c:v>
                </c:pt>
                <c:pt idx="3">
                  <c:v>97.022335197612691</c:v>
                </c:pt>
                <c:pt idx="4">
                  <c:v>98.07114411431661</c:v>
                </c:pt>
                <c:pt idx="5">
                  <c:v>98.666528170191569</c:v>
                </c:pt>
                <c:pt idx="6">
                  <c:v>98.984590750773421</c:v>
                </c:pt>
                <c:pt idx="7">
                  <c:v>98.999776399142007</c:v>
                </c:pt>
                <c:pt idx="8">
                  <c:v>97.708859322144022</c:v>
                </c:pt>
                <c:pt idx="9">
                  <c:v>98.589715578854324</c:v>
                </c:pt>
                <c:pt idx="10">
                  <c:v>98.782566121922315</c:v>
                </c:pt>
                <c:pt idx="11">
                  <c:v>99.092251474373953</c:v>
                </c:pt>
                <c:pt idx="12">
                  <c:v>99.423485687794994</c:v>
                </c:pt>
              </c:numCache>
            </c:numRef>
          </c:val>
          <c:smooth val="0"/>
          <c:extLst>
            <c:ext xmlns:c16="http://schemas.microsoft.com/office/drawing/2014/chart" uri="{C3380CC4-5D6E-409C-BE32-E72D297353CC}">
              <c16:uniqueId val="{00000005-C237-416C-AC8C-4C527A5B9D67}"/>
            </c:ext>
          </c:extLst>
        </c:ser>
        <c:dLbls>
          <c:showLegendKey val="0"/>
          <c:showVal val="0"/>
          <c:showCatName val="0"/>
          <c:showSerName val="0"/>
          <c:showPercent val="0"/>
          <c:showBubbleSize val="0"/>
        </c:dLbls>
        <c:marker val="1"/>
        <c:smooth val="0"/>
        <c:axId val="1489201887"/>
        <c:axId val="1489200927"/>
      </c:lineChart>
      <c:catAx>
        <c:axId val="100894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8287"/>
        <c:crosses val="autoZero"/>
        <c:auto val="1"/>
        <c:lblAlgn val="ctr"/>
        <c:lblOffset val="100"/>
        <c:noMultiLvlLbl val="0"/>
      </c:catAx>
      <c:valAx>
        <c:axId val="1008948287"/>
        <c:scaling>
          <c:orientation val="minMax"/>
        </c:scaling>
        <c:delete val="0"/>
        <c:axPos val="l"/>
        <c:majorGridlines>
          <c:spPr>
            <a:ln w="9525" cap="flat" cmpd="sng" algn="ctr">
              <a:solidFill>
                <a:schemeClr val="tx1">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7807"/>
        <c:crosses val="autoZero"/>
        <c:crossBetween val="between"/>
      </c:valAx>
      <c:valAx>
        <c:axId val="14892009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01887"/>
        <c:crosses val="max"/>
        <c:crossBetween val="between"/>
      </c:valAx>
      <c:catAx>
        <c:axId val="1489201887"/>
        <c:scaling>
          <c:orientation val="minMax"/>
        </c:scaling>
        <c:delete val="1"/>
        <c:axPos val="b"/>
        <c:numFmt formatCode="General" sourceLinked="1"/>
        <c:majorTickMark val="out"/>
        <c:minorTickMark val="none"/>
        <c:tickLblPos val="nextTo"/>
        <c:crossAx val="14892009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Organised</a:t>
            </a:r>
            <a:r>
              <a:rPr lang="en-GB" sz="1000" baseline="0"/>
              <a:t> Industrial Waste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Organised_IndustrialWaste!$B$2</c:f>
              <c:strCache>
                <c:ptCount val="1"/>
                <c:pt idx="0">
                  <c:v>2020</c:v>
                </c:pt>
              </c:strCache>
            </c:strRef>
          </c:tx>
          <c:spPr>
            <a:solidFill>
              <a:schemeClr val="accent1"/>
            </a:solidFill>
            <a:ln>
              <a:noFill/>
            </a:ln>
            <a:effectLst/>
          </c:spPr>
          <c:invertIfNegative val="0"/>
          <c:cat>
            <c:strRef>
              <c:f>Organised_IndustrialWaste!$A$3:$A$5</c:f>
              <c:strCache>
                <c:ptCount val="3"/>
                <c:pt idx="0">
                  <c:v>Total amount of waste generated</c:v>
                </c:pt>
                <c:pt idx="1">
                  <c:v>        Amount of hazardous waste</c:v>
                </c:pt>
                <c:pt idx="2">
                  <c:v>        Amount of non-hazardous waste</c:v>
                </c:pt>
              </c:strCache>
            </c:strRef>
          </c:cat>
          <c:val>
            <c:numRef>
              <c:f>Organised_IndustrialWaste!$B$3:$B$5</c:f>
              <c:numCache>
                <c:formatCode>###\ ###\ ###</c:formatCode>
                <c:ptCount val="3"/>
                <c:pt idx="0" formatCode="###\ ###\ ###\ ###">
                  <c:v>279066.80599999998</c:v>
                </c:pt>
                <c:pt idx="1">
                  <c:v>116719.863</c:v>
                </c:pt>
                <c:pt idx="2">
                  <c:v>162346.943</c:v>
                </c:pt>
              </c:numCache>
            </c:numRef>
          </c:val>
          <c:extLst>
            <c:ext xmlns:c16="http://schemas.microsoft.com/office/drawing/2014/chart" uri="{C3380CC4-5D6E-409C-BE32-E72D297353CC}">
              <c16:uniqueId val="{00000000-83FC-4A41-9B2A-13B278612AA6}"/>
            </c:ext>
          </c:extLst>
        </c:ser>
        <c:ser>
          <c:idx val="2"/>
          <c:order val="2"/>
          <c:tx>
            <c:strRef>
              <c:f>Organised_IndustrialWaste!$D$2</c:f>
              <c:strCache>
                <c:ptCount val="1"/>
                <c:pt idx="0">
                  <c:v>2022</c:v>
                </c:pt>
              </c:strCache>
            </c:strRef>
          </c:tx>
          <c:spPr>
            <a:solidFill>
              <a:schemeClr val="accent3"/>
            </a:solidFill>
            <a:ln>
              <a:noFill/>
            </a:ln>
            <a:effectLst/>
          </c:spPr>
          <c:invertIfNegative val="0"/>
          <c:cat>
            <c:strRef>
              <c:f>Organised_IndustrialWaste!$A$3:$A$5</c:f>
              <c:strCache>
                <c:ptCount val="3"/>
                <c:pt idx="0">
                  <c:v>Total amount of waste generated</c:v>
                </c:pt>
                <c:pt idx="1">
                  <c:v>        Amount of hazardous waste</c:v>
                </c:pt>
                <c:pt idx="2">
                  <c:v>        Amount of non-hazardous waste</c:v>
                </c:pt>
              </c:strCache>
            </c:strRef>
          </c:cat>
          <c:val>
            <c:numRef>
              <c:f>Organised_IndustrialWaste!$D$3:$D$5</c:f>
              <c:numCache>
                <c:formatCode>###\ ###\ ###</c:formatCode>
                <c:ptCount val="3"/>
                <c:pt idx="0" formatCode="###\ ###\ ###\ ###">
                  <c:v>323140.11700000003</c:v>
                </c:pt>
                <c:pt idx="1">
                  <c:v>127267.95600000001</c:v>
                </c:pt>
                <c:pt idx="2">
                  <c:v>195872.16099999999</c:v>
                </c:pt>
              </c:numCache>
            </c:numRef>
          </c:val>
          <c:extLst>
            <c:ext xmlns:c16="http://schemas.microsoft.com/office/drawing/2014/chart" uri="{C3380CC4-5D6E-409C-BE32-E72D297353CC}">
              <c16:uniqueId val="{00000002-83FC-4A41-9B2A-13B278612AA6}"/>
            </c:ext>
          </c:extLst>
        </c:ser>
        <c:dLbls>
          <c:showLegendKey val="0"/>
          <c:showVal val="0"/>
          <c:showCatName val="0"/>
          <c:showSerName val="0"/>
          <c:showPercent val="0"/>
          <c:showBubbleSize val="0"/>
        </c:dLbls>
        <c:gapWidth val="182"/>
        <c:axId val="2082378159"/>
        <c:axId val="2082381519"/>
        <c:extLst>
          <c:ext xmlns:c15="http://schemas.microsoft.com/office/drawing/2012/chart" uri="{02D57815-91ED-43cb-92C2-25804820EDAC}">
            <c15:filteredBarSeries>
              <c15:ser>
                <c:idx val="1"/>
                <c:order val="1"/>
                <c:tx>
                  <c:strRef>
                    <c:extLst>
                      <c:ext uri="{02D57815-91ED-43cb-92C2-25804820EDAC}">
                        <c15:formulaRef>
                          <c15:sqref>Organised_IndustrialWaste!$C$2</c15:sqref>
                        </c15:formulaRef>
                      </c:ext>
                    </c:extLst>
                    <c:strCache>
                      <c:ptCount val="1"/>
                    </c:strCache>
                  </c:strRef>
                </c:tx>
                <c:spPr>
                  <a:solidFill>
                    <a:schemeClr val="accent2"/>
                  </a:solidFill>
                  <a:ln>
                    <a:noFill/>
                  </a:ln>
                  <a:effectLst/>
                </c:spPr>
                <c:invertIfNegative val="0"/>
                <c:cat>
                  <c:strRef>
                    <c:extLst>
                      <c:ext uri="{02D57815-91ED-43cb-92C2-25804820EDAC}">
                        <c15:formulaRef>
                          <c15:sqref>Organised_IndustrialWaste!$A$3:$A$5</c15:sqref>
                        </c15:formulaRef>
                      </c:ext>
                    </c:extLst>
                    <c:strCache>
                      <c:ptCount val="3"/>
                      <c:pt idx="0">
                        <c:v>Total amount of waste generated</c:v>
                      </c:pt>
                      <c:pt idx="1">
                        <c:v>        Amount of hazardous waste</c:v>
                      </c:pt>
                      <c:pt idx="2">
                        <c:v>        Amount of non-hazardous waste</c:v>
                      </c:pt>
                    </c:strCache>
                  </c:strRef>
                </c:cat>
                <c:val>
                  <c:numRef>
                    <c:extLst>
                      <c:ext uri="{02D57815-91ED-43cb-92C2-25804820EDAC}">
                        <c15:formulaRef>
                          <c15:sqref>Organised_IndustrialWaste!$C$3:$C$5</c15:sqref>
                        </c15:formulaRef>
                      </c:ext>
                    </c:extLst>
                    <c:numCache>
                      <c:formatCode>@</c:formatCode>
                      <c:ptCount val="3"/>
                    </c:numCache>
                  </c:numRef>
                </c:val>
                <c:extLst>
                  <c:ext xmlns:c16="http://schemas.microsoft.com/office/drawing/2014/chart" uri="{C3380CC4-5D6E-409C-BE32-E72D297353CC}">
                    <c16:uniqueId val="{00000001-83FC-4A41-9B2A-13B278612AA6}"/>
                  </c:ext>
                </c:extLst>
              </c15:ser>
            </c15:filteredBarSeries>
          </c:ext>
        </c:extLst>
      </c:barChart>
      <c:catAx>
        <c:axId val="2082378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1519"/>
        <c:crosses val="autoZero"/>
        <c:auto val="1"/>
        <c:lblAlgn val="ctr"/>
        <c:lblOffset val="100"/>
        <c:noMultiLvlLbl val="0"/>
      </c:catAx>
      <c:valAx>
        <c:axId val="20823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industrial waste generated (thousand - tonnes)</a:t>
                </a:r>
              </a:p>
            </c:rich>
          </c:tx>
          <c:layout>
            <c:manualLayout>
              <c:xMode val="edge"/>
              <c:yMode val="edge"/>
              <c:x val="0.27676168078234076"/>
              <c:y val="0.77488061183363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78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Waste</a:t>
            </a:r>
            <a:r>
              <a:rPr lang="en-GB" baseline="0"/>
              <a:t> </a:t>
            </a:r>
            <a:r>
              <a:rPr lang="en-GB"/>
              <a:t>Treatement Methods for</a:t>
            </a:r>
            <a:r>
              <a:rPr lang="en-GB" baseline="0"/>
              <a:t> Organised Industrial Zones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19653429141856513"/>
          <c:y val="0.13468512814802253"/>
          <c:w val="0.67958456194033856"/>
          <c:h val="0.59926277241103543"/>
        </c:manualLayout>
      </c:layout>
      <c:barChart>
        <c:barDir val="col"/>
        <c:grouping val="clustered"/>
        <c:varyColors val="0"/>
        <c:ser>
          <c:idx val="0"/>
          <c:order val="0"/>
          <c:tx>
            <c:strRef>
              <c:f>Organised_IndustrialWaste!$A$24</c:f>
              <c:strCache>
                <c:ptCount val="1"/>
                <c:pt idx="0">
                  <c:v>Recovered within the organized industrial zone</c:v>
                </c:pt>
              </c:strCache>
            </c:strRef>
          </c:tx>
          <c:spPr>
            <a:solidFill>
              <a:schemeClr val="accent1"/>
            </a:solidFill>
            <a:ln>
              <a:noFill/>
            </a:ln>
            <a:effectLst/>
          </c:spPr>
          <c:invertIfNegative val="0"/>
          <c:cat>
            <c:strRef>
              <c:f>Organised_IndustrialWaste!$B$22:$C$23</c:f>
              <c:strCache>
                <c:ptCount val="2"/>
                <c:pt idx="0">
                  <c:v>2020</c:v>
                </c:pt>
                <c:pt idx="1">
                  <c:v>2022</c:v>
                </c:pt>
              </c:strCache>
            </c:strRef>
          </c:cat>
          <c:val>
            <c:numRef>
              <c:f>Organised_IndustrialWaste!$B$24:$C$24</c:f>
              <c:numCache>
                <c:formatCode>###\ ###\ ###\ ###</c:formatCode>
                <c:ptCount val="2"/>
                <c:pt idx="0">
                  <c:v>5557.4409999999998</c:v>
                </c:pt>
                <c:pt idx="1">
                  <c:v>7550.3419999999996</c:v>
                </c:pt>
              </c:numCache>
            </c:numRef>
          </c:val>
          <c:extLst>
            <c:ext xmlns:c16="http://schemas.microsoft.com/office/drawing/2014/chart" uri="{C3380CC4-5D6E-409C-BE32-E72D297353CC}">
              <c16:uniqueId val="{00000000-BEC9-4904-B56E-B691667AB152}"/>
            </c:ext>
          </c:extLst>
        </c:ser>
        <c:ser>
          <c:idx val="1"/>
          <c:order val="1"/>
          <c:tx>
            <c:strRef>
              <c:f>Organised_IndustrialWaste!$A$25</c:f>
              <c:strCache>
                <c:ptCount val="1"/>
                <c:pt idx="0">
                  <c:v>Recovered outside organized industrial zone</c:v>
                </c:pt>
              </c:strCache>
            </c:strRef>
          </c:tx>
          <c:spPr>
            <a:solidFill>
              <a:schemeClr val="accent2"/>
            </a:solidFill>
            <a:ln>
              <a:noFill/>
            </a:ln>
            <a:effectLst/>
          </c:spPr>
          <c:invertIfNegative val="0"/>
          <c:cat>
            <c:strRef>
              <c:f>Organised_IndustrialWaste!$B$22:$C$23</c:f>
              <c:strCache>
                <c:ptCount val="2"/>
                <c:pt idx="0">
                  <c:v>2020</c:v>
                </c:pt>
                <c:pt idx="1">
                  <c:v>2022</c:v>
                </c:pt>
              </c:strCache>
            </c:strRef>
          </c:cat>
          <c:val>
            <c:numRef>
              <c:f>Organised_IndustrialWaste!$B$25:$C$25</c:f>
              <c:numCache>
                <c:formatCode>###\ ###\ ###\ ###</c:formatCode>
                <c:ptCount val="2"/>
                <c:pt idx="0">
                  <c:v>207854.01300000001</c:v>
                </c:pt>
                <c:pt idx="1">
                  <c:v>243098.81400000001</c:v>
                </c:pt>
              </c:numCache>
            </c:numRef>
          </c:val>
          <c:extLst>
            <c:ext xmlns:c16="http://schemas.microsoft.com/office/drawing/2014/chart" uri="{C3380CC4-5D6E-409C-BE32-E72D297353CC}">
              <c16:uniqueId val="{00000001-BEC9-4904-B56E-B691667AB152}"/>
            </c:ext>
          </c:extLst>
        </c:ser>
        <c:ser>
          <c:idx val="2"/>
          <c:order val="2"/>
          <c:tx>
            <c:strRef>
              <c:f>Organised_IndustrialWaste!$A$26</c:f>
              <c:strCache>
                <c:ptCount val="1"/>
                <c:pt idx="0">
                  <c:v>Disposed of within or outside organized industrial zone</c:v>
                </c:pt>
              </c:strCache>
            </c:strRef>
          </c:tx>
          <c:spPr>
            <a:solidFill>
              <a:schemeClr val="accent3"/>
            </a:solidFill>
            <a:ln>
              <a:noFill/>
            </a:ln>
            <a:effectLst/>
          </c:spPr>
          <c:invertIfNegative val="0"/>
          <c:cat>
            <c:strRef>
              <c:f>Organised_IndustrialWaste!$B$22:$C$23</c:f>
              <c:strCache>
                <c:ptCount val="2"/>
                <c:pt idx="0">
                  <c:v>2020</c:v>
                </c:pt>
                <c:pt idx="1">
                  <c:v>2022</c:v>
                </c:pt>
              </c:strCache>
            </c:strRef>
          </c:cat>
          <c:val>
            <c:numRef>
              <c:f>Organised_IndustrialWaste!$B$26:$C$26</c:f>
              <c:numCache>
                <c:formatCode>###\ ###\ ###\ ###</c:formatCode>
                <c:ptCount val="2"/>
                <c:pt idx="0">
                  <c:v>65655.351999999999</c:v>
                </c:pt>
                <c:pt idx="1">
                  <c:v>72490.960999999996</c:v>
                </c:pt>
              </c:numCache>
            </c:numRef>
          </c:val>
          <c:extLst>
            <c:ext xmlns:c16="http://schemas.microsoft.com/office/drawing/2014/chart" uri="{C3380CC4-5D6E-409C-BE32-E72D297353CC}">
              <c16:uniqueId val="{00000002-BEC9-4904-B56E-B691667AB152}"/>
            </c:ext>
          </c:extLst>
        </c:ser>
        <c:ser>
          <c:idx val="3"/>
          <c:order val="3"/>
          <c:tx>
            <c:strRef>
              <c:f>Organised_IndustrialWaste!$A$27</c:f>
              <c:strCache>
                <c:ptCount val="1"/>
                <c:pt idx="0">
                  <c:v>Controlled landfill sites</c:v>
                </c:pt>
              </c:strCache>
            </c:strRef>
          </c:tx>
          <c:spPr>
            <a:solidFill>
              <a:schemeClr val="accent4"/>
            </a:solidFill>
            <a:ln>
              <a:noFill/>
            </a:ln>
            <a:effectLst/>
          </c:spPr>
          <c:invertIfNegative val="0"/>
          <c:cat>
            <c:strRef>
              <c:f>Organised_IndustrialWaste!$B$22:$C$23</c:f>
              <c:strCache>
                <c:ptCount val="2"/>
                <c:pt idx="0">
                  <c:v>2020</c:v>
                </c:pt>
                <c:pt idx="1">
                  <c:v>2022</c:v>
                </c:pt>
              </c:strCache>
            </c:strRef>
          </c:cat>
          <c:val>
            <c:numRef>
              <c:f>Organised_IndustrialWaste!$B$27:$C$27</c:f>
              <c:numCache>
                <c:formatCode>###\ ###\ ###\ ###</c:formatCode>
                <c:ptCount val="2"/>
                <c:pt idx="0">
                  <c:v>38984.743999999999</c:v>
                </c:pt>
                <c:pt idx="1">
                  <c:v>45973.148000000001</c:v>
                </c:pt>
              </c:numCache>
            </c:numRef>
          </c:val>
          <c:extLst>
            <c:ext xmlns:c16="http://schemas.microsoft.com/office/drawing/2014/chart" uri="{C3380CC4-5D6E-409C-BE32-E72D297353CC}">
              <c16:uniqueId val="{00000003-BEC9-4904-B56E-B691667AB152}"/>
            </c:ext>
          </c:extLst>
        </c:ser>
        <c:ser>
          <c:idx val="4"/>
          <c:order val="4"/>
          <c:tx>
            <c:strRef>
              <c:f>Organised_IndustrialWaste!$A$28</c:f>
              <c:strCache>
                <c:ptCount val="1"/>
                <c:pt idx="0">
                  <c:v>Municipal/ OIZ dumping sites</c:v>
                </c:pt>
              </c:strCache>
            </c:strRef>
          </c:tx>
          <c:spPr>
            <a:solidFill>
              <a:schemeClr val="accent5"/>
            </a:solidFill>
            <a:ln>
              <a:noFill/>
            </a:ln>
            <a:effectLst/>
          </c:spPr>
          <c:invertIfNegative val="0"/>
          <c:cat>
            <c:strRef>
              <c:f>Organised_IndustrialWaste!$B$22:$C$23</c:f>
              <c:strCache>
                <c:ptCount val="2"/>
                <c:pt idx="0">
                  <c:v>2020</c:v>
                </c:pt>
                <c:pt idx="1">
                  <c:v>2022</c:v>
                </c:pt>
              </c:strCache>
            </c:strRef>
          </c:cat>
          <c:val>
            <c:numRef>
              <c:f>Organised_IndustrialWaste!$B$28:$C$28</c:f>
              <c:numCache>
                <c:formatCode>###\ ###\ ###\ ###</c:formatCode>
                <c:ptCount val="2"/>
                <c:pt idx="0">
                  <c:v>17291.159</c:v>
                </c:pt>
                <c:pt idx="1">
                  <c:v>15300.824000000001</c:v>
                </c:pt>
              </c:numCache>
            </c:numRef>
          </c:val>
          <c:extLst>
            <c:ext xmlns:c16="http://schemas.microsoft.com/office/drawing/2014/chart" uri="{C3380CC4-5D6E-409C-BE32-E72D297353CC}">
              <c16:uniqueId val="{00000004-BEC9-4904-B56E-B691667AB152}"/>
            </c:ext>
          </c:extLst>
        </c:ser>
        <c:ser>
          <c:idx val="5"/>
          <c:order val="5"/>
          <c:tx>
            <c:strRef>
              <c:f>Organised_IndustrialWaste!$A$29</c:f>
              <c:strCache>
                <c:ptCount val="1"/>
                <c:pt idx="0">
                  <c:v>Other disposal methods</c:v>
                </c:pt>
              </c:strCache>
            </c:strRef>
          </c:tx>
          <c:spPr>
            <a:solidFill>
              <a:schemeClr val="accent6"/>
            </a:solidFill>
            <a:ln>
              <a:noFill/>
            </a:ln>
            <a:effectLst/>
          </c:spPr>
          <c:invertIfNegative val="0"/>
          <c:cat>
            <c:strRef>
              <c:f>Organised_IndustrialWaste!$B$22:$C$23</c:f>
              <c:strCache>
                <c:ptCount val="2"/>
                <c:pt idx="0">
                  <c:v>2020</c:v>
                </c:pt>
                <c:pt idx="1">
                  <c:v>2022</c:v>
                </c:pt>
              </c:strCache>
            </c:strRef>
          </c:cat>
          <c:val>
            <c:numRef>
              <c:f>Organised_IndustrialWaste!$B$29:$C$29</c:f>
              <c:numCache>
                <c:formatCode>###\ ###\ ###\ ###</c:formatCode>
                <c:ptCount val="2"/>
                <c:pt idx="0">
                  <c:v>9379.4490000000005</c:v>
                </c:pt>
                <c:pt idx="1">
                  <c:v>11216.989</c:v>
                </c:pt>
              </c:numCache>
            </c:numRef>
          </c:val>
          <c:extLst>
            <c:ext xmlns:c16="http://schemas.microsoft.com/office/drawing/2014/chart" uri="{C3380CC4-5D6E-409C-BE32-E72D297353CC}">
              <c16:uniqueId val="{00000005-BEC9-4904-B56E-B691667AB152}"/>
            </c:ext>
          </c:extLst>
        </c:ser>
        <c:dLbls>
          <c:showLegendKey val="0"/>
          <c:showVal val="0"/>
          <c:showCatName val="0"/>
          <c:showSerName val="0"/>
          <c:showPercent val="0"/>
          <c:showBubbleSize val="0"/>
        </c:dLbls>
        <c:gapWidth val="150"/>
        <c:axId val="495124223"/>
        <c:axId val="495124703"/>
      </c:barChart>
      <c:catAx>
        <c:axId val="49512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24703"/>
        <c:crosses val="autoZero"/>
        <c:auto val="1"/>
        <c:lblAlgn val="ctr"/>
        <c:lblOffset val="100"/>
        <c:noMultiLvlLbl val="0"/>
      </c:catAx>
      <c:valAx>
        <c:axId val="495124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waste (thousand tonnes)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 ###\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24223"/>
        <c:crosses val="autoZero"/>
        <c:crossBetween val="between"/>
      </c:valAx>
      <c:spPr>
        <a:noFill/>
        <a:ln>
          <a:noFill/>
        </a:ln>
        <a:effectLst/>
      </c:spPr>
    </c:plotArea>
    <c:legend>
      <c:legendPos val="b"/>
      <c:layout>
        <c:manualLayout>
          <c:xMode val="edge"/>
          <c:yMode val="edge"/>
          <c:x val="0.13049908897010129"/>
          <c:y val="0.84187796896709677"/>
          <c:w val="0.8480107898052569"/>
          <c:h val="0.14091168931544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0" i="0" u="none" strike="noStrike" kern="1200" spc="0" baseline="0">
                <a:solidFill>
                  <a:sysClr val="windowText" lastClr="000000">
                    <a:lumMod val="65000"/>
                    <a:lumOff val="35000"/>
                  </a:sysClr>
                </a:solidFill>
              </a:rPr>
              <a:t>Waste statistics from thermal power plants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17413843522058423"/>
          <c:y val="0.17005257623554151"/>
          <c:w val="0.65282772846450476"/>
          <c:h val="0.55992250180083958"/>
        </c:manualLayout>
      </c:layout>
      <c:barChart>
        <c:barDir val="col"/>
        <c:grouping val="clustered"/>
        <c:varyColors val="0"/>
        <c:ser>
          <c:idx val="2"/>
          <c:order val="2"/>
          <c:tx>
            <c:strRef>
              <c:f>ThermalWaste!$A$5</c:f>
              <c:strCache>
                <c:ptCount val="1"/>
                <c:pt idx="0">
                  <c:v>Hazardous waste</c:v>
                </c:pt>
              </c:strCache>
            </c:strRef>
          </c:tx>
          <c:spPr>
            <a:solidFill>
              <a:schemeClr val="accent6"/>
            </a:solidFill>
            <a:ln>
              <a:noFill/>
            </a:ln>
            <a:effectLst/>
          </c:spPr>
          <c:invertIfNegative val="0"/>
          <c:cat>
            <c:numRef>
              <c:f>ThermalWaste!$B$2:$C$2</c:f>
              <c:numCache>
                <c:formatCode>General</c:formatCode>
                <c:ptCount val="2"/>
                <c:pt idx="0">
                  <c:v>2020</c:v>
                </c:pt>
                <c:pt idx="1">
                  <c:v>2022</c:v>
                </c:pt>
              </c:numCache>
            </c:numRef>
          </c:cat>
          <c:val>
            <c:numRef>
              <c:f>ThermalWaste!$B$5:$C$5</c:f>
              <c:numCache>
                <c:formatCode>###\ ###\ ###\ ###\ ###</c:formatCode>
                <c:ptCount val="2"/>
                <c:pt idx="0">
                  <c:v>10012.141</c:v>
                </c:pt>
                <c:pt idx="1">
                  <c:v>10512.272999999999</c:v>
                </c:pt>
              </c:numCache>
            </c:numRef>
          </c:val>
          <c:extLst>
            <c:ext xmlns:c16="http://schemas.microsoft.com/office/drawing/2014/chart" uri="{C3380CC4-5D6E-409C-BE32-E72D297353CC}">
              <c16:uniqueId val="{00000002-A917-4FCA-99A1-2C7634392FA7}"/>
            </c:ext>
          </c:extLst>
        </c:ser>
        <c:dLbls>
          <c:showLegendKey val="0"/>
          <c:showVal val="0"/>
          <c:showCatName val="0"/>
          <c:showSerName val="0"/>
          <c:showPercent val="0"/>
          <c:showBubbleSize val="0"/>
        </c:dLbls>
        <c:gapWidth val="150"/>
        <c:axId val="494306143"/>
        <c:axId val="494306623"/>
      </c:barChart>
      <c:barChart>
        <c:barDir val="col"/>
        <c:grouping val="clustered"/>
        <c:varyColors val="0"/>
        <c:ser>
          <c:idx val="1"/>
          <c:order val="1"/>
          <c:tx>
            <c:strRef>
              <c:f>ThermalWaste!$A$4</c:f>
              <c:strCache>
                <c:ptCount val="1"/>
                <c:pt idx="0">
                  <c:v>Non-hazardous waste</c:v>
                </c:pt>
              </c:strCache>
            </c:strRef>
          </c:tx>
          <c:spPr>
            <a:solidFill>
              <a:schemeClr val="accent4"/>
            </a:solidFill>
            <a:ln>
              <a:noFill/>
            </a:ln>
            <a:effectLst/>
          </c:spPr>
          <c:invertIfNegative val="0"/>
          <c:cat>
            <c:numRef>
              <c:f>ThermalWaste!$B$2:$C$2</c:f>
              <c:numCache>
                <c:formatCode>General</c:formatCode>
                <c:ptCount val="2"/>
                <c:pt idx="0">
                  <c:v>2020</c:v>
                </c:pt>
                <c:pt idx="1">
                  <c:v>2022</c:v>
                </c:pt>
              </c:numCache>
            </c:numRef>
          </c:cat>
          <c:val>
            <c:numRef>
              <c:f>ThermalWaste!$B$4:$C$4</c:f>
              <c:numCache>
                <c:formatCode>###\ ###\ ###\ ###\ ###</c:formatCode>
                <c:ptCount val="2"/>
                <c:pt idx="0">
                  <c:v>24365343.384</c:v>
                </c:pt>
                <c:pt idx="1">
                  <c:v>27805035.839999996</c:v>
                </c:pt>
              </c:numCache>
            </c:numRef>
          </c:val>
          <c:extLst>
            <c:ext xmlns:c16="http://schemas.microsoft.com/office/drawing/2014/chart" uri="{C3380CC4-5D6E-409C-BE32-E72D297353CC}">
              <c16:uniqueId val="{00000001-A917-4FCA-99A1-2C7634392FA7}"/>
            </c:ext>
          </c:extLst>
        </c:ser>
        <c:dLbls>
          <c:showLegendKey val="0"/>
          <c:showVal val="0"/>
          <c:showCatName val="0"/>
          <c:showSerName val="0"/>
          <c:showPercent val="0"/>
          <c:showBubbleSize val="0"/>
        </c:dLbls>
        <c:gapWidth val="150"/>
        <c:axId val="780494591"/>
        <c:axId val="780499871"/>
      </c:barChart>
      <c:lineChart>
        <c:grouping val="standard"/>
        <c:varyColors val="0"/>
        <c:ser>
          <c:idx val="0"/>
          <c:order val="0"/>
          <c:tx>
            <c:strRef>
              <c:f>ThermalWaste!$A$3</c:f>
              <c:strCache>
                <c:ptCount val="1"/>
                <c:pt idx="0">
                  <c:v>Total waste </c:v>
                </c:pt>
              </c:strCache>
            </c:strRef>
          </c:tx>
          <c:spPr>
            <a:ln w="28575" cap="rnd">
              <a:solidFill>
                <a:schemeClr val="accent2"/>
              </a:solidFill>
              <a:round/>
            </a:ln>
            <a:effectLst/>
          </c:spPr>
          <c:marker>
            <c:symbol val="none"/>
          </c:marker>
          <c:cat>
            <c:numRef>
              <c:f>ThermalWaste!$B$2:$C$2</c:f>
              <c:numCache>
                <c:formatCode>General</c:formatCode>
                <c:ptCount val="2"/>
                <c:pt idx="0">
                  <c:v>2020</c:v>
                </c:pt>
                <c:pt idx="1">
                  <c:v>2022</c:v>
                </c:pt>
              </c:numCache>
            </c:numRef>
          </c:cat>
          <c:val>
            <c:numRef>
              <c:f>ThermalWaste!$B$3:$C$3</c:f>
              <c:numCache>
                <c:formatCode>###\ ###\ ###\ ###\ ###</c:formatCode>
                <c:ptCount val="2"/>
                <c:pt idx="0">
                  <c:v>24375355.524999999</c:v>
                </c:pt>
                <c:pt idx="1">
                  <c:v>27815548.112999998</c:v>
                </c:pt>
              </c:numCache>
            </c:numRef>
          </c:val>
          <c:smooth val="0"/>
          <c:extLst>
            <c:ext xmlns:c16="http://schemas.microsoft.com/office/drawing/2014/chart" uri="{C3380CC4-5D6E-409C-BE32-E72D297353CC}">
              <c16:uniqueId val="{00000000-A917-4FCA-99A1-2C7634392FA7}"/>
            </c:ext>
          </c:extLst>
        </c:ser>
        <c:dLbls>
          <c:showLegendKey val="0"/>
          <c:showVal val="0"/>
          <c:showCatName val="0"/>
          <c:showSerName val="0"/>
          <c:showPercent val="0"/>
          <c:showBubbleSize val="0"/>
        </c:dLbls>
        <c:marker val="1"/>
        <c:smooth val="0"/>
        <c:axId val="780494591"/>
        <c:axId val="780499871"/>
      </c:lineChart>
      <c:catAx>
        <c:axId val="49430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06623"/>
        <c:crosses val="autoZero"/>
        <c:auto val="1"/>
        <c:lblAlgn val="ctr"/>
        <c:lblOffset val="100"/>
        <c:noMultiLvlLbl val="0"/>
      </c:catAx>
      <c:valAx>
        <c:axId val="49430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hazardous and non-hazardous waste</a:t>
                </a:r>
              </a:p>
            </c:rich>
          </c:tx>
          <c:layout>
            <c:manualLayout>
              <c:xMode val="edge"/>
              <c:yMode val="edge"/>
              <c:x val="2.5249868490268279E-2"/>
              <c:y val="9.434279705573081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06143"/>
        <c:crosses val="autoZero"/>
        <c:crossBetween val="between"/>
      </c:valAx>
      <c:valAx>
        <c:axId val="7804998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waste geenerated </a:t>
                </a:r>
              </a:p>
            </c:rich>
          </c:tx>
          <c:layout>
            <c:manualLayout>
              <c:xMode val="edge"/>
              <c:yMode val="edge"/>
              <c:x val="0.95538129538121253"/>
              <c:y val="0.24357849590567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94591"/>
        <c:crosses val="max"/>
        <c:crossBetween val="between"/>
      </c:valAx>
      <c:catAx>
        <c:axId val="780494591"/>
        <c:scaling>
          <c:orientation val="minMax"/>
        </c:scaling>
        <c:delete val="1"/>
        <c:axPos val="b"/>
        <c:numFmt formatCode="General" sourceLinked="1"/>
        <c:majorTickMark val="out"/>
        <c:minorTickMark val="none"/>
        <c:tickLblPos val="nextTo"/>
        <c:crossAx val="7804998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Thermal</a:t>
            </a:r>
            <a:r>
              <a:rPr lang="en-GB" sz="1100" baseline="0"/>
              <a:t> non-hazardous waste satistics</a:t>
            </a:r>
            <a:endParaRPr lang="en-GB"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1"/>
          <c:order val="1"/>
          <c:tx>
            <c:strRef>
              <c:f>ThermalWaste!$A$23</c:f>
              <c:strCache>
                <c:ptCount val="1"/>
                <c:pt idx="0">
                  <c:v>Ash and slag waste</c:v>
                </c:pt>
              </c:strCache>
            </c:strRef>
          </c:tx>
          <c:spPr>
            <a:solidFill>
              <a:schemeClr val="accent3"/>
            </a:solidFill>
            <a:ln>
              <a:noFill/>
            </a:ln>
            <a:effectLst/>
          </c:spPr>
          <c:invertIfNegative val="0"/>
          <c:cat>
            <c:numRef>
              <c:f>ThermalWaste!$B$21:$C$21</c:f>
              <c:numCache>
                <c:formatCode>General</c:formatCode>
                <c:ptCount val="2"/>
                <c:pt idx="0">
                  <c:v>2020</c:v>
                </c:pt>
                <c:pt idx="1">
                  <c:v>2022</c:v>
                </c:pt>
              </c:numCache>
            </c:numRef>
          </c:cat>
          <c:val>
            <c:numRef>
              <c:f>ThermalWaste!$B$23:$C$23</c:f>
              <c:numCache>
                <c:formatCode>###\ ###\ ###\ ###\ ###</c:formatCode>
                <c:ptCount val="2"/>
                <c:pt idx="0">
                  <c:v>19362266.535</c:v>
                </c:pt>
                <c:pt idx="1">
                  <c:v>22956942.445999999</c:v>
                </c:pt>
              </c:numCache>
            </c:numRef>
          </c:val>
          <c:extLst>
            <c:ext xmlns:c16="http://schemas.microsoft.com/office/drawing/2014/chart" uri="{C3380CC4-5D6E-409C-BE32-E72D297353CC}">
              <c16:uniqueId val="{00000001-F303-4DD4-A8CF-EC289A4092F1}"/>
            </c:ext>
          </c:extLst>
        </c:ser>
        <c:ser>
          <c:idx val="2"/>
          <c:order val="2"/>
          <c:tx>
            <c:strRef>
              <c:f>ThermalWaste!$A$24</c:f>
              <c:strCache>
                <c:ptCount val="1"/>
                <c:pt idx="0">
                  <c:v>    Other wastes</c:v>
                </c:pt>
              </c:strCache>
            </c:strRef>
          </c:tx>
          <c:spPr>
            <a:solidFill>
              <a:schemeClr val="accent5"/>
            </a:solidFill>
            <a:ln>
              <a:noFill/>
            </a:ln>
            <a:effectLst/>
          </c:spPr>
          <c:invertIfNegative val="0"/>
          <c:cat>
            <c:numRef>
              <c:f>ThermalWaste!$B$21:$C$21</c:f>
              <c:numCache>
                <c:formatCode>General</c:formatCode>
                <c:ptCount val="2"/>
                <c:pt idx="0">
                  <c:v>2020</c:v>
                </c:pt>
                <c:pt idx="1">
                  <c:v>2022</c:v>
                </c:pt>
              </c:numCache>
            </c:numRef>
          </c:cat>
          <c:val>
            <c:numRef>
              <c:f>ThermalWaste!$B$24:$C$24</c:f>
              <c:numCache>
                <c:formatCode>###\ ###\ ###\ ###\ ###</c:formatCode>
                <c:ptCount val="2"/>
                <c:pt idx="0">
                  <c:v>5003076.8490000004</c:v>
                </c:pt>
                <c:pt idx="1">
                  <c:v>4848093.3939999994</c:v>
                </c:pt>
              </c:numCache>
            </c:numRef>
          </c:val>
          <c:extLst>
            <c:ext xmlns:c16="http://schemas.microsoft.com/office/drawing/2014/chart" uri="{C3380CC4-5D6E-409C-BE32-E72D297353CC}">
              <c16:uniqueId val="{00000002-F303-4DD4-A8CF-EC289A4092F1}"/>
            </c:ext>
          </c:extLst>
        </c:ser>
        <c:dLbls>
          <c:showLegendKey val="0"/>
          <c:showVal val="0"/>
          <c:showCatName val="0"/>
          <c:showSerName val="0"/>
          <c:showPercent val="0"/>
          <c:showBubbleSize val="0"/>
        </c:dLbls>
        <c:gapWidth val="150"/>
        <c:overlap val="100"/>
        <c:axId val="595181055"/>
        <c:axId val="595178655"/>
      </c:barChart>
      <c:lineChart>
        <c:grouping val="standard"/>
        <c:varyColors val="0"/>
        <c:ser>
          <c:idx val="0"/>
          <c:order val="0"/>
          <c:tx>
            <c:strRef>
              <c:f>ThermalWaste!$A$22</c:f>
              <c:strCache>
                <c:ptCount val="1"/>
                <c:pt idx="0">
                  <c:v>Non-hazardous waste</c:v>
                </c:pt>
              </c:strCache>
            </c:strRef>
          </c:tx>
          <c:spPr>
            <a:ln w="28575" cap="rnd">
              <a:solidFill>
                <a:schemeClr val="accent1">
                  <a:lumMod val="60000"/>
                  <a:lumOff val="40000"/>
                </a:schemeClr>
              </a:solidFill>
              <a:round/>
            </a:ln>
            <a:effectLst/>
          </c:spPr>
          <c:marker>
            <c:symbol val="none"/>
          </c:marker>
          <c:cat>
            <c:numRef>
              <c:f>ThermalWaste!$B$21:$C$21</c:f>
              <c:numCache>
                <c:formatCode>General</c:formatCode>
                <c:ptCount val="2"/>
                <c:pt idx="0">
                  <c:v>2020</c:v>
                </c:pt>
                <c:pt idx="1">
                  <c:v>2022</c:v>
                </c:pt>
              </c:numCache>
            </c:numRef>
          </c:cat>
          <c:val>
            <c:numRef>
              <c:f>ThermalWaste!$B$22:$C$22</c:f>
              <c:numCache>
                <c:formatCode>###\ ###\ ###\ ###\ ###</c:formatCode>
                <c:ptCount val="2"/>
                <c:pt idx="0">
                  <c:v>24365343.384</c:v>
                </c:pt>
                <c:pt idx="1">
                  <c:v>27805035.839999996</c:v>
                </c:pt>
              </c:numCache>
            </c:numRef>
          </c:val>
          <c:smooth val="0"/>
          <c:extLst>
            <c:ext xmlns:c16="http://schemas.microsoft.com/office/drawing/2014/chart" uri="{C3380CC4-5D6E-409C-BE32-E72D297353CC}">
              <c16:uniqueId val="{00000000-F303-4DD4-A8CF-EC289A4092F1}"/>
            </c:ext>
          </c:extLst>
        </c:ser>
        <c:dLbls>
          <c:showLegendKey val="0"/>
          <c:showVal val="0"/>
          <c:showCatName val="0"/>
          <c:showSerName val="0"/>
          <c:showPercent val="0"/>
          <c:showBubbleSize val="0"/>
        </c:dLbls>
        <c:marker val="1"/>
        <c:smooth val="0"/>
        <c:axId val="2046780959"/>
        <c:axId val="2046777119"/>
      </c:lineChart>
      <c:catAx>
        <c:axId val="59518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78655"/>
        <c:crosses val="autoZero"/>
        <c:auto val="1"/>
        <c:lblAlgn val="ctr"/>
        <c:lblOffset val="100"/>
        <c:noMultiLvlLbl val="0"/>
      </c:catAx>
      <c:valAx>
        <c:axId val="595178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Non-hazardous waste- ash,</a:t>
                </a:r>
                <a:r>
                  <a:rPr lang="en-GB" baseline="0"/>
                  <a:t> slag, other</a:t>
                </a:r>
                <a:endParaRPr lang="en-GB"/>
              </a:p>
            </c:rich>
          </c:tx>
          <c:layout>
            <c:manualLayout>
              <c:xMode val="edge"/>
              <c:yMode val="edge"/>
              <c:x val="2.4078654917041451E-2"/>
              <c:y val="0.100244587889951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 ###\ ###\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81055"/>
        <c:crosses val="autoZero"/>
        <c:crossBetween val="between"/>
      </c:valAx>
      <c:valAx>
        <c:axId val="20467771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non-hazardous waste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80959"/>
        <c:crosses val="max"/>
        <c:crossBetween val="between"/>
      </c:valAx>
      <c:catAx>
        <c:axId val="2046780959"/>
        <c:scaling>
          <c:orientation val="minMax"/>
        </c:scaling>
        <c:delete val="1"/>
        <c:axPos val="b"/>
        <c:numFmt formatCode="General" sourceLinked="1"/>
        <c:majorTickMark val="out"/>
        <c:minorTickMark val="none"/>
        <c:tickLblPos val="nextTo"/>
        <c:crossAx val="20467771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txData>
          <cx:v>Total Waste Generated from Mining Establishments</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Aptos Narrow" panose="02110004020202020204"/>
            </a:rPr>
            <a:t>Total Waste Generated from Mining Establishments</a:t>
          </a:r>
        </a:p>
      </cx:txPr>
    </cx:title>
    <cx:plotArea>
      <cx:plotAreaRegion>
        <cx:series layoutId="waterfall" uniqueId="{3CFF2170-6326-49F5-981D-95CB02F267A3}" formatIdx="0">
          <cx:tx>
            <cx:txData>
              <cx:f>_xlchart.v1.0</cx:f>
              <cx:v>Total amount of waste generated </cx:v>
            </cx:txData>
          </cx:tx>
          <cx:dataLabels>
            <cx:visibility seriesName="0" categoryName="0" value="1"/>
          </cx:dataLabels>
          <cx:dataId val="0"/>
          <cx:layoutPr>
            <cx:subtotals/>
          </cx:layoutPr>
        </cx:series>
      </cx:plotAreaRegion>
      <cx:axis id="0">
        <cx:catScaling gapWidth="0.5"/>
        <cx:title>
          <cx:tx>
            <cx:txData>
              <cx:v>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Years</a:t>
              </a:r>
            </a:p>
          </cx:txPr>
        </cx:title>
        <cx:tickLabels/>
      </cx:axis>
      <cx:axis id="1" hidden="1">
        <cx:valScaling/>
        <cx:title>
          <cx:tx>
            <cx:txData>
              <cx:v> Waste generated in tonnes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 Waste generated in tonnes</a:t>
              </a:r>
            </a:p>
          </cx:txPr>
        </cx:title>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title pos="t" align="ctr" overlay="0">
      <cx:tx>
        <cx:txData>
          <cx:v>Total Amount of Hazardous Waste Generated from Mining Establishments</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Aptos Narrow" panose="02110004020202020204"/>
            </a:rPr>
            <a:t>Total Amount of Hazardous Waste Generated from Mining Establishments</a:t>
          </a:r>
        </a:p>
      </cx:txPr>
    </cx:title>
    <cx:plotArea>
      <cx:plotAreaRegion>
        <cx:series layoutId="waterfall" uniqueId="{24CF5565-5A19-4F96-A390-788A979928F4}">
          <cx:tx>
            <cx:txData>
              <cx:f>_xlchart.v1.3</cx:f>
              <cx:v>Total amount of hazardous waste </cx:v>
            </cx:txData>
          </cx:tx>
          <cx:dataLabels pos="outEnd">
            <cx:visibility seriesName="0" categoryName="0" value="1"/>
          </cx:dataLabels>
          <cx:dataId val="0"/>
          <cx:layoutPr>
            <cx:subtotals/>
          </cx:layoutPr>
        </cx:series>
      </cx:plotAreaRegion>
      <cx:axis id="0">
        <cx:catScaling gapWidth="0.5"/>
        <cx:title>
          <cx:tx>
            <cx:txData>
              <cx:v>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Years</a:t>
              </a:r>
            </a:p>
          </cx:txPr>
        </cx:title>
        <cx:tickLabels/>
      </cx:axis>
      <cx:axis id="1" hidden="1">
        <cx:valScaling/>
        <cx:title>
          <cx:tx>
            <cx:txData>
              <cx:v>Hazardous waste generated in tonnes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Hazardous waste generated in tonnes</a:t>
              </a:r>
            </a:p>
          </cx:txPr>
        </cx:title>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tx>
        <cx:txData>
          <cx:v>Total Amount of Non-hazardous Waste Generated from Mining Establishments</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Aptos Narrow" panose="02110004020202020204"/>
            </a:rPr>
            <a:t>Total Amount of Non-hazardous Waste Generated from Mining Establishments</a:t>
          </a:r>
        </a:p>
      </cx:txPr>
    </cx:title>
    <cx:plotArea>
      <cx:plotAreaRegion>
        <cx:series layoutId="waterfall" uniqueId="{97584E8A-F687-46B7-B95F-B073EC454DA2}">
          <cx:tx>
            <cx:txData>
              <cx:f>_xlchart.v1.6</cx:f>
              <cx:v>Total amount of non-hazardous waste</cx:v>
            </cx:txData>
          </cx:tx>
          <cx:dataLabels pos="outEnd">
            <cx:visibility seriesName="0" categoryName="0" value="1"/>
          </cx:dataLabels>
          <cx:dataId val="0"/>
          <cx:layoutPr>
            <cx:subtotals/>
          </cx:layoutPr>
        </cx:series>
      </cx:plotAreaRegion>
      <cx:axis id="0">
        <cx:catScaling gapWidth="0.5"/>
        <cx:title>
          <cx:tx>
            <cx:txData>
              <cx:v>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Years</a:t>
              </a:r>
            </a:p>
          </cx:txPr>
        </cx:title>
        <cx:tickLabels/>
      </cx:axis>
      <cx:axis id="1" hidden="1">
        <cx:valScaling/>
        <cx:title>
          <cx:tx>
            <cx:txData>
              <cx:v>Non-hazardous waste generated in tonnes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Non-hazardous waste generated in tonnes</a:t>
              </a:r>
            </a:p>
          </cx:txPr>
        </cx:title>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val">
        <cx:f dir="row">_xlchart.v1.17</cx:f>
      </cx:numDim>
    </cx:data>
    <cx:data id="1">
      <cx:strDim type="cat">
        <cx:f dir="row">_xlchart.v1.16</cx:f>
      </cx:strDim>
      <cx:numDim type="val">
        <cx:f dir="row">_xlchart.v1.18</cx:f>
      </cx:numDim>
    </cx:data>
  </cx:chartData>
  <cx:chart>
    <cx:title pos="t" align="ctr" overlay="0">
      <cx:tx>
        <cx:txData>
          <cx:v>Waste disposal and recovery facilities disaggregated by type</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Narrow" panose="02110004020202020204"/>
            </a:rPr>
            <a:t>Waste disposal and recovery facilities disaggregated by type</a:t>
          </a:r>
        </a:p>
      </cx:txPr>
    </cx:title>
    <cx:plotArea>
      <cx:plotAreaRegion>
        <cx:series layoutId="boxWhisker" uniqueId="{F4541EE8-90A5-4206-A7B4-175AC0FA6C6B}">
          <cx:tx>
            <cx:txData>
              <cx:f>_xlchart.v1.14</cx:f>
              <cx:v>
Number of waste disposal facilities</cx:v>
            </cx:txData>
          </cx:tx>
          <cx:dataId val="0"/>
          <cx:layoutPr>
            <cx:visibility meanLine="1" meanMarker="1" nonoutliers="0" outliers="1"/>
            <cx:statistics quartileMethod="exclusive"/>
          </cx:layoutPr>
        </cx:series>
        <cx:series layoutId="boxWhisker" uniqueId="{E58BC464-BE75-4EC7-9844-A5CAE7C96BC5}">
          <cx:tx>
            <cx:txData>
              <cx:f>_xlchart.v1.15</cx:f>
              <cx:v>Number of waste recovery facilities</cx:v>
            </cx:txData>
          </cx:tx>
          <cx:dataId val="1"/>
          <cx:layoutPr>
            <cx:visibility meanLine="1" meanMarker="1" nonoutliers="0" outliers="1"/>
            <cx:statistics quartileMethod="exclusive"/>
          </cx:layoutPr>
        </cx:series>
      </cx:plotAreaRegion>
      <cx:axis id="0">
        <cx:catScaling gapWidth="1"/>
        <cx:title>
          <cx:tx>
            <cx:txData>
              <cx:v>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Years</a:t>
              </a:r>
            </a:p>
          </cx:txPr>
        </cx:title>
        <cx:tickLabels/>
      </cx:axis>
      <cx:axis id="1">
        <cx:valScaling/>
        <cx:title>
          <cx:tx>
            <cx:txData>
              <cx:v>Number of waste disposal/recovery facilities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waste disposal/recovery facilities</a:t>
              </a:r>
            </a:p>
          </cx:txPr>
        </cx:title>
        <cx:tickLabels/>
      </cx:axis>
    </cx:plotArea>
    <cx:legend pos="l"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chartData>
  <cx:chart>
    <cx:title pos="t" align="ctr" overlay="0">
      <cx:tx>
        <cx:txData>
          <cx:v>Type of waste recovery facilities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1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Type of waste recovery facilities</a:t>
          </a:r>
        </a:p>
      </cx:txPr>
    </cx:title>
    <cx:plotArea>
      <cx:plotAreaRegion>
        <cx:series layoutId="sunburst" uniqueId="{9225A45F-DB0D-4188-830A-F23B4A85D7C3}" formatIdx="0">
          <cx:tx>
            <cx:txData>
              <cx:f>_xlchart.v1.10</cx:f>
              <cx:v>2020</cx:v>
            </cx:txData>
          </cx:tx>
          <cx:dataId val="0"/>
        </cx:series>
        <cx:series layoutId="sunburst" hidden="1" uniqueId="{634AD993-E55C-4C7B-AFBA-88FFA91C06E4}" formatIdx="1">
          <cx:tx>
            <cx:txData>
              <cx:f>_xlchart.v1.12</cx:f>
              <cx:v>2022</cx:v>
            </cx:txData>
          </cx:tx>
          <cx:dataId val="1"/>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530224</xdr:colOff>
      <xdr:row>19</xdr:row>
      <xdr:rowOff>112711</xdr:rowOff>
    </xdr:from>
    <xdr:to>
      <xdr:col>6</xdr:col>
      <xdr:colOff>4995862</xdr:colOff>
      <xdr:row>34</xdr:row>
      <xdr:rowOff>101599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E9D0AC2-E3C9-AF63-2511-8F3F436778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204824" y="3681411"/>
              <a:ext cx="4465638" cy="27955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323849</xdr:colOff>
      <xdr:row>6</xdr:row>
      <xdr:rowOff>12699</xdr:rowOff>
    </xdr:from>
    <xdr:to>
      <xdr:col>18</xdr:col>
      <xdr:colOff>399141</xdr:colOff>
      <xdr:row>22</xdr:row>
      <xdr:rowOff>72571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9A14125-7709-9D09-229F-2F78696651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82349" y="1181099"/>
              <a:ext cx="6260192" cy="295547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340178</xdr:colOff>
      <xdr:row>24</xdr:row>
      <xdr:rowOff>10206</xdr:rowOff>
    </xdr:from>
    <xdr:to>
      <xdr:col>18</xdr:col>
      <xdr:colOff>399142</xdr:colOff>
      <xdr:row>36</xdr:row>
      <xdr:rowOff>154214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27BE28A-D1F3-5FBC-AE29-0BFB441E63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98678" y="4467906"/>
              <a:ext cx="6243864" cy="28618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3709649</xdr:colOff>
      <xdr:row>35</xdr:row>
      <xdr:rowOff>3852</xdr:rowOff>
    </xdr:from>
    <xdr:to>
      <xdr:col>4</xdr:col>
      <xdr:colOff>1170215</xdr:colOff>
      <xdr:row>57</xdr:row>
      <xdr:rowOff>113393</xdr:rowOff>
    </xdr:to>
    <xdr:graphicFrame macro="">
      <xdr:nvGraphicFramePr>
        <xdr:cNvPr id="8" name="Chart 7">
          <a:extLst>
            <a:ext uri="{FF2B5EF4-FFF2-40B4-BE49-F238E27FC236}">
              <a16:creationId xmlns:a16="http://schemas.microsoft.com/office/drawing/2014/main" id="{06CD1A6D-8322-8A94-95C8-19770B1ED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35278</xdr:colOff>
      <xdr:row>11</xdr:row>
      <xdr:rowOff>70556</xdr:rowOff>
    </xdr:from>
    <xdr:to>
      <xdr:col>16</xdr:col>
      <xdr:colOff>77612</xdr:colOff>
      <xdr:row>31</xdr:row>
      <xdr:rowOff>155221</xdr:rowOff>
    </xdr:to>
    <xdr:graphicFrame macro="">
      <xdr:nvGraphicFramePr>
        <xdr:cNvPr id="3" name="Chart 2">
          <a:extLst>
            <a:ext uri="{FF2B5EF4-FFF2-40B4-BE49-F238E27FC236}">
              <a16:creationId xmlns:a16="http://schemas.microsoft.com/office/drawing/2014/main" id="{049D9F8F-52FE-8823-E97F-5B92663BA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85724</xdr:colOff>
      <xdr:row>1</xdr:row>
      <xdr:rowOff>446087</xdr:rowOff>
    </xdr:from>
    <xdr:to>
      <xdr:col>33</xdr:col>
      <xdr:colOff>523875</xdr:colOff>
      <xdr:row>21</xdr:row>
      <xdr:rowOff>47625</xdr:rowOff>
    </xdr:to>
    <xdr:graphicFrame macro="">
      <xdr:nvGraphicFramePr>
        <xdr:cNvPr id="3" name="Chart 2">
          <a:extLst>
            <a:ext uri="{FF2B5EF4-FFF2-40B4-BE49-F238E27FC236}">
              <a16:creationId xmlns:a16="http://schemas.microsoft.com/office/drawing/2014/main" id="{4100F986-E3DF-FC38-9067-EA47B0C1F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48</xdr:row>
      <xdr:rowOff>0</xdr:rowOff>
    </xdr:from>
    <xdr:to>
      <xdr:col>18</xdr:col>
      <xdr:colOff>87947</xdr:colOff>
      <xdr:row>65</xdr:row>
      <xdr:rowOff>81597</xdr:rowOff>
    </xdr:to>
    <xdr:graphicFrame macro="">
      <xdr:nvGraphicFramePr>
        <xdr:cNvPr id="2" name="Chart 1">
          <a:extLst>
            <a:ext uri="{FF2B5EF4-FFF2-40B4-BE49-F238E27FC236}">
              <a16:creationId xmlns:a16="http://schemas.microsoft.com/office/drawing/2014/main" id="{029507C3-8A2D-E84F-B0AC-EE3178398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5262563</xdr:colOff>
      <xdr:row>15</xdr:row>
      <xdr:rowOff>136526</xdr:rowOff>
    </xdr:from>
    <xdr:to>
      <xdr:col>13</xdr:col>
      <xdr:colOff>408781</xdr:colOff>
      <xdr:row>32</xdr:row>
      <xdr:rowOff>47625</xdr:rowOff>
    </xdr:to>
    <xdr:graphicFrame macro="">
      <xdr:nvGraphicFramePr>
        <xdr:cNvPr id="3" name="Chart 2">
          <a:extLst>
            <a:ext uri="{FF2B5EF4-FFF2-40B4-BE49-F238E27FC236}">
              <a16:creationId xmlns:a16="http://schemas.microsoft.com/office/drawing/2014/main" id="{004ECCD4-A581-4968-2B12-067A539E7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161924</xdr:colOff>
      <xdr:row>0</xdr:row>
      <xdr:rowOff>365125</xdr:rowOff>
    </xdr:from>
    <xdr:to>
      <xdr:col>12</xdr:col>
      <xdr:colOff>323849</xdr:colOff>
      <xdr:row>9</xdr:row>
      <xdr:rowOff>57150</xdr:rowOff>
    </xdr:to>
    <xdr:graphicFrame macro="">
      <xdr:nvGraphicFramePr>
        <xdr:cNvPr id="2" name="Chart 1">
          <a:extLst>
            <a:ext uri="{FF2B5EF4-FFF2-40B4-BE49-F238E27FC236}">
              <a16:creationId xmlns:a16="http://schemas.microsoft.com/office/drawing/2014/main" id="{CF371D48-9646-D4C5-C985-EFB33B947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18</xdr:row>
      <xdr:rowOff>65086</xdr:rowOff>
    </xdr:from>
    <xdr:to>
      <xdr:col>14</xdr:col>
      <xdr:colOff>420688</xdr:colOff>
      <xdr:row>38</xdr:row>
      <xdr:rowOff>79376</xdr:rowOff>
    </xdr:to>
    <xdr:graphicFrame macro="">
      <xdr:nvGraphicFramePr>
        <xdr:cNvPr id="4" name="Chart 3">
          <a:extLst>
            <a:ext uri="{FF2B5EF4-FFF2-40B4-BE49-F238E27FC236}">
              <a16:creationId xmlns:a16="http://schemas.microsoft.com/office/drawing/2014/main" id="{87EDF8F1-AB2C-5CFC-C3FC-7936ED56A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522462</xdr:colOff>
      <xdr:row>0</xdr:row>
      <xdr:rowOff>156278</xdr:rowOff>
    </xdr:from>
    <xdr:to>
      <xdr:col>6</xdr:col>
      <xdr:colOff>3866445</xdr:colOff>
      <xdr:row>17</xdr:row>
      <xdr:rowOff>84666</xdr:rowOff>
    </xdr:to>
    <xdr:graphicFrame macro="">
      <xdr:nvGraphicFramePr>
        <xdr:cNvPr id="2" name="Chart 1">
          <a:extLst>
            <a:ext uri="{FF2B5EF4-FFF2-40B4-BE49-F238E27FC236}">
              <a16:creationId xmlns:a16="http://schemas.microsoft.com/office/drawing/2014/main" id="{337AE6D4-CCAA-DF7F-E19D-8D6CB562B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24341</xdr:colOff>
      <xdr:row>18</xdr:row>
      <xdr:rowOff>101247</xdr:rowOff>
    </xdr:from>
    <xdr:to>
      <xdr:col>6</xdr:col>
      <xdr:colOff>3979334</xdr:colOff>
      <xdr:row>33</xdr:row>
      <xdr:rowOff>148167</xdr:rowOff>
    </xdr:to>
    <xdr:graphicFrame macro="">
      <xdr:nvGraphicFramePr>
        <xdr:cNvPr id="4" name="Chart 3">
          <a:extLst>
            <a:ext uri="{FF2B5EF4-FFF2-40B4-BE49-F238E27FC236}">
              <a16:creationId xmlns:a16="http://schemas.microsoft.com/office/drawing/2014/main" id="{2DF33187-B75F-B176-DB93-1908876F4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112889</xdr:colOff>
      <xdr:row>34</xdr:row>
      <xdr:rowOff>131231</xdr:rowOff>
    </xdr:from>
    <xdr:to>
      <xdr:col>7</xdr:col>
      <xdr:colOff>507999</xdr:colOff>
      <xdr:row>51</xdr:row>
      <xdr:rowOff>169334</xdr:rowOff>
    </xdr:to>
    <xdr:graphicFrame macro="">
      <xdr:nvGraphicFramePr>
        <xdr:cNvPr id="6" name="Chart 5">
          <a:extLst>
            <a:ext uri="{FF2B5EF4-FFF2-40B4-BE49-F238E27FC236}">
              <a16:creationId xmlns:a16="http://schemas.microsoft.com/office/drawing/2014/main" id="{14D47573-64E2-04E2-A63A-0BD80D6F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50800</xdr:colOff>
      <xdr:row>10</xdr:row>
      <xdr:rowOff>155575</xdr:rowOff>
    </xdr:from>
    <xdr:to>
      <xdr:col>12</xdr:col>
      <xdr:colOff>196850</xdr:colOff>
      <xdr:row>25</xdr:row>
      <xdr:rowOff>82550</xdr:rowOff>
    </xdr:to>
    <xdr:graphicFrame macro="">
      <xdr:nvGraphicFramePr>
        <xdr:cNvPr id="3" name="Chart 2">
          <a:extLst>
            <a:ext uri="{FF2B5EF4-FFF2-40B4-BE49-F238E27FC236}">
              <a16:creationId xmlns:a16="http://schemas.microsoft.com/office/drawing/2014/main" id="{E2E52C81-1093-0DC4-507D-294B1B25A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565150</xdr:colOff>
      <xdr:row>58</xdr:row>
      <xdr:rowOff>28574</xdr:rowOff>
    </xdr:from>
    <xdr:to>
      <xdr:col>11</xdr:col>
      <xdr:colOff>365125</xdr:colOff>
      <xdr:row>73</xdr:row>
      <xdr:rowOff>31749</xdr:rowOff>
    </xdr:to>
    <xdr:graphicFrame macro="">
      <xdr:nvGraphicFramePr>
        <xdr:cNvPr id="5" name="Chart 4">
          <a:extLst>
            <a:ext uri="{FF2B5EF4-FFF2-40B4-BE49-F238E27FC236}">
              <a16:creationId xmlns:a16="http://schemas.microsoft.com/office/drawing/2014/main" id="{51E3568C-C1A2-F926-8615-BEB00F2FB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xdr:colOff>
      <xdr:row>35</xdr:row>
      <xdr:rowOff>142874</xdr:rowOff>
    </xdr:from>
    <xdr:to>
      <xdr:col>12</xdr:col>
      <xdr:colOff>285750</xdr:colOff>
      <xdr:row>51</xdr:row>
      <xdr:rowOff>31749</xdr:rowOff>
    </xdr:to>
    <xdr:graphicFrame macro="">
      <xdr:nvGraphicFramePr>
        <xdr:cNvPr id="6" name="Chart 5">
          <a:extLst>
            <a:ext uri="{FF2B5EF4-FFF2-40B4-BE49-F238E27FC236}">
              <a16:creationId xmlns:a16="http://schemas.microsoft.com/office/drawing/2014/main" id="{A49E473A-2F75-5E36-D8F8-3821C5E62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584200</xdr:colOff>
      <xdr:row>2</xdr:row>
      <xdr:rowOff>85725</xdr:rowOff>
    </xdr:from>
    <xdr:to>
      <xdr:col>11</xdr:col>
      <xdr:colOff>203200</xdr:colOff>
      <xdr:row>14</xdr:row>
      <xdr:rowOff>69850</xdr:rowOff>
    </xdr:to>
    <xdr:graphicFrame macro="">
      <xdr:nvGraphicFramePr>
        <xdr:cNvPr id="4" name="Chart 3">
          <a:extLst>
            <a:ext uri="{FF2B5EF4-FFF2-40B4-BE49-F238E27FC236}">
              <a16:creationId xmlns:a16="http://schemas.microsoft.com/office/drawing/2014/main" id="{8EBB2329-1E21-9A91-ECBF-5B36A6DFD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479425</xdr:colOff>
      <xdr:row>3</xdr:row>
      <xdr:rowOff>136525</xdr:rowOff>
    </xdr:from>
    <xdr:to>
      <xdr:col>17</xdr:col>
      <xdr:colOff>504825</xdr:colOff>
      <xdr:row>14</xdr:row>
      <xdr:rowOff>104775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6F3A550-8FE6-C675-971B-D206A77F26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903325" y="1381125"/>
              <a:ext cx="5016500" cy="2673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228599</xdr:colOff>
      <xdr:row>0</xdr:row>
      <xdr:rowOff>279400</xdr:rowOff>
    </xdr:from>
    <xdr:to>
      <xdr:col>28</xdr:col>
      <xdr:colOff>158750</xdr:colOff>
      <xdr:row>11</xdr:row>
      <xdr:rowOff>120650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8822B49-9441-D2C1-52CB-7F03FD0A4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780499" y="279400"/>
              <a:ext cx="4641851" cy="3219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244473</xdr:colOff>
      <xdr:row>4</xdr:row>
      <xdr:rowOff>254001</xdr:rowOff>
    </xdr:from>
    <xdr:to>
      <xdr:col>16</xdr:col>
      <xdr:colOff>388938</xdr:colOff>
      <xdr:row>12</xdr:row>
      <xdr:rowOff>230189</xdr:rowOff>
    </xdr:to>
    <xdr:graphicFrame macro="">
      <xdr:nvGraphicFramePr>
        <xdr:cNvPr id="2" name="Chart 1">
          <a:extLst>
            <a:ext uri="{FF2B5EF4-FFF2-40B4-BE49-F238E27FC236}">
              <a16:creationId xmlns:a16="http://schemas.microsoft.com/office/drawing/2014/main" id="{8FCD1429-98D2-5490-2ED5-58C93E9D9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11B7031-F92A-46D5-A36A-5C05A61EFCE1}">
  <we:reference id="f4832f54-fb7e-4dc7-a40c-785b1c4a7815" version="2025.1.0.0" store="EXCatalog" storeType="EXCatalog"/>
  <we:alternateReferences>
    <we:reference id="WA200004179" version="2025.1.0.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_xldudf_ARCGIS_REVERSEGEOCODE</we:customFunctionIds>
        <we:customFunctionIds>_xldudf_ARCGIS_GEOCODE</we:customFunctionIds>
        <we:customFunctionIds>_xldudf_ARCGIS_ENRICHBYPOINT</we:customFunctionIds>
        <we:customFunctionIds>_xldudf_ARCGIS_ENRICHBYGEOGRAPHY</we:customFunctionIds>
        <we:customFunctionIds>_xldudf_ARCGIS_ENRICHBYADDRESS</we:customFunctionIds>
        <we:customFunctionIds>_xldudf_ARCGIS_ENRICHBYPOLYGON</we:customFunctionIds>
        <we:customFunctionIds>_xldudf_ARCGIS_FINDROUTEBYCOORDINATES</we:customFunctionIds>
        <we:customFunctionIds>_xldudf_ARCGIS_FINDROUTEBYADDRESS</we:customFunctionIds>
        <we:customFunctionIds>_xldudf_ARCGIS_VERTICESTOESRIJSON</we:customFunctionIds>
        <we:customFunctionIds>_xldudf_ARCGIS_CONVERTTOESRIJSON</we:customFunctionIds>
        <we:customFunctionIds>_xldudf_ARCGIS_GETPOLYGONAREA</we:customFunctionIds>
        <we:customFunctionIds>_xldudf_ARCGIS_GETGEOMETRYLENGTH</we:customFunctionIds>
        <we:customFunctionIds>_xldudf_ARCGIS_GETGEOMETRYDISTANCE</we:customFunctionIds>
        <we:customFunctionIds>_xldudf_ARCGIS_GETCENTROID</we:customFunctionIds>
        <we:customFunctionIds>_xldudf_ARCGIS_RELATEGEOMETRIES</we:customFunctionIds>
        <we:customFunctionIds>_xldudf_ARCGIS_GENERALIZEGEOMETRY</we:customFunctionIds>
        <we:customFunctionIds>_xldudf_ARCGIS_SUGGESTADDRESS</we:customFunctionIds>
        <we:customFunctionIds>_xldudf_ARCGIS_GETGEOMETRY</we:customFunctionIds>
        <we:customFunctionIds>_xldudf_ARCGIS_LISTGEOGRAPHIES</we:customFunctionIds>
        <we:customFunctionIds>_xldudf_ARCGIS_LISTDATACOLLECTIONS</we:customFunctionIds>
        <we:customFunctionIds>_xldudf_ARCGIS_LISTTRAVELMODES</we:customFunctionIds>
        <we:customFunctionIds>_xldudf_ARCGIS_ADDHEADERS</we:customFunctionIds>
      </we:customFunctionIdList>
    </a:ext>
    <a:ext xmlns:a="http://schemas.openxmlformats.org/drawingml/2006/main" uri="{0858819E-0033-43BF-8937-05EC82904868}">
      <we:backgroundApp state="1" runtimeId="Esri.TaskPane.Url"/>
    </a:ext>
  </we:extLst>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7367-1C73-4066-8A1D-74B4FFE0492A}">
  <dimension ref="A1:AL5"/>
  <sheetViews>
    <sheetView workbookViewId="0">
      <selection sqref="A1:B5"/>
    </sheetView>
  </sheetViews>
  <sheetFormatPr baseColWidth="10" defaultColWidth="8.83203125" defaultRowHeight="15"/>
  <cols>
    <col min="4" max="4" width="28.5" customWidth="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38</v>
      </c>
      <c r="B2" t="s">
        <v>39</v>
      </c>
      <c r="C2" t="s">
        <v>40</v>
      </c>
      <c r="D2" t="s">
        <v>41</v>
      </c>
      <c r="E2">
        <v>2.9600000000000001E-2</v>
      </c>
      <c r="F2">
        <v>3.0099999999999998E-2</v>
      </c>
      <c r="G2">
        <v>3.0499999999999999E-2</v>
      </c>
      <c r="H2">
        <v>2.9700000000000001E-2</v>
      </c>
      <c r="I2">
        <v>3.2599999999999997E-2</v>
      </c>
      <c r="J2">
        <v>3.1199999999999999E-2</v>
      </c>
      <c r="K2">
        <v>3.5299999999999998E-2</v>
      </c>
      <c r="L2">
        <v>5.2499999999999998E-2</v>
      </c>
      <c r="M2">
        <v>3.3799999999999997E-2</v>
      </c>
      <c r="N2">
        <v>3.1899999999999998E-2</v>
      </c>
      <c r="O2">
        <v>3.2800000000000003E-2</v>
      </c>
      <c r="P2">
        <v>3.39E-2</v>
      </c>
      <c r="Q2">
        <v>2.2599999999999999E-2</v>
      </c>
      <c r="R2">
        <v>2.75E-2</v>
      </c>
      <c r="S2">
        <v>1.15E-2</v>
      </c>
      <c r="T2">
        <v>2.1100000000000001E-2</v>
      </c>
      <c r="U2">
        <v>2.9499999999999998E-2</v>
      </c>
      <c r="V2">
        <v>2.9000000000000001E-2</v>
      </c>
      <c r="W2">
        <v>2.69E-2</v>
      </c>
      <c r="X2">
        <v>2.1499999999999998E-2</v>
      </c>
      <c r="Y2">
        <v>1.4500000000000001E-2</v>
      </c>
      <c r="Z2">
        <v>1.17E-2</v>
      </c>
      <c r="AA2">
        <v>9.1999999999999998E-3</v>
      </c>
      <c r="AB2">
        <v>4.7999999999999996E-3</v>
      </c>
      <c r="AC2">
        <v>4.0000000000000002E-4</v>
      </c>
      <c r="AD2">
        <v>5.9999999999999995E-4</v>
      </c>
      <c r="AE2">
        <v>6.9999999999999999E-4</v>
      </c>
      <c r="AF2">
        <v>6.9999999999999999E-4</v>
      </c>
      <c r="AG2">
        <v>5.0000000000000001E-4</v>
      </c>
      <c r="AH2">
        <v>1.1000000000000001E-3</v>
      </c>
      <c r="AI2">
        <v>1.6999999999999999E-3</v>
      </c>
      <c r="AJ2">
        <v>1.6999999999999999E-3</v>
      </c>
      <c r="AK2">
        <v>1.9E-3</v>
      </c>
      <c r="AL2">
        <v>2.2000000000000001E-3</v>
      </c>
    </row>
    <row r="3" spans="1:38">
      <c r="A3" t="s">
        <v>38</v>
      </c>
      <c r="B3" t="s">
        <v>39</v>
      </c>
      <c r="C3" t="s">
        <v>42</v>
      </c>
      <c r="D3" t="s">
        <v>43</v>
      </c>
      <c r="E3">
        <v>13.667465284699523</v>
      </c>
      <c r="F3">
        <v>13.826379724708154</v>
      </c>
      <c r="G3">
        <v>13.38797876764235</v>
      </c>
      <c r="H3">
        <v>12.503143799071983</v>
      </c>
      <c r="I3">
        <v>12.647327582724005</v>
      </c>
      <c r="J3">
        <v>11.047874335156189</v>
      </c>
      <c r="K3">
        <v>10.239584732519363</v>
      </c>
      <c r="L3">
        <v>9.7560806485067619</v>
      </c>
      <c r="M3">
        <v>9.6419262171225864</v>
      </c>
      <c r="N3">
        <v>9.5414270362145572</v>
      </c>
      <c r="O3">
        <v>8.5102140179327463</v>
      </c>
      <c r="P3">
        <v>8.854581925005899</v>
      </c>
      <c r="Q3">
        <v>8.055399528160244</v>
      </c>
      <c r="R3">
        <v>7.3824283082105593</v>
      </c>
      <c r="S3">
        <v>6.8538953484691811</v>
      </c>
      <c r="T3">
        <v>6.3212459461011532</v>
      </c>
      <c r="U3">
        <v>5.5262549138931849</v>
      </c>
      <c r="V3">
        <v>4.9998255398496214</v>
      </c>
      <c r="W3">
        <v>4.8348469429135408</v>
      </c>
      <c r="X3">
        <v>4.6881705772439002</v>
      </c>
      <c r="Y3">
        <v>4.1659156603159317</v>
      </c>
      <c r="Z3">
        <v>3.1258007970560624</v>
      </c>
      <c r="AA3">
        <v>2.9870095125668561</v>
      </c>
      <c r="AB3">
        <v>3.1485394618839293</v>
      </c>
      <c r="AC3">
        <v>2.7001122937199504</v>
      </c>
      <c r="AD3">
        <v>2.2629691282892708</v>
      </c>
    </row>
    <row r="4" spans="1:38">
      <c r="A4" t="s">
        <v>38</v>
      </c>
      <c r="B4" t="s">
        <v>39</v>
      </c>
      <c r="C4" t="s">
        <v>44</v>
      </c>
      <c r="D4" t="s">
        <v>45</v>
      </c>
      <c r="E4">
        <v>4.5754999999999999</v>
      </c>
      <c r="F4">
        <v>4.7169999999999996</v>
      </c>
      <c r="G4">
        <v>5.1974</v>
      </c>
      <c r="H4">
        <v>5.0503</v>
      </c>
      <c r="I4">
        <v>5.0576999999999996</v>
      </c>
      <c r="J4">
        <v>7.0940000000000003</v>
      </c>
      <c r="K4">
        <v>11.4595</v>
      </c>
      <c r="L4">
        <v>16.045400000000001</v>
      </c>
      <c r="M4">
        <v>19.1938</v>
      </c>
      <c r="N4">
        <v>22.805499999999999</v>
      </c>
      <c r="O4">
        <v>26.2624</v>
      </c>
      <c r="P4">
        <v>28.290600000000001</v>
      </c>
      <c r="Q4">
        <v>23.616299999999999</v>
      </c>
      <c r="R4">
        <v>24.734300000000001</v>
      </c>
      <c r="S4">
        <v>21.636299999999999</v>
      </c>
      <c r="T4">
        <v>22.854700000000001</v>
      </c>
      <c r="U4">
        <v>27.4421</v>
      </c>
      <c r="V4">
        <v>30.0566</v>
      </c>
      <c r="W4">
        <v>29.0122</v>
      </c>
      <c r="X4">
        <v>32.266800000000003</v>
      </c>
      <c r="Y4">
        <v>37.9193</v>
      </c>
      <c r="Z4">
        <v>39.730499999999999</v>
      </c>
      <c r="AA4">
        <v>43.494399999999999</v>
      </c>
      <c r="AB4">
        <v>46.477600000000002</v>
      </c>
      <c r="AC4">
        <v>49.375300000000003</v>
      </c>
      <c r="AD4">
        <v>51.411799999999999</v>
      </c>
      <c r="AE4">
        <v>53.630600000000001</v>
      </c>
      <c r="AF4">
        <v>56.665799999999997</v>
      </c>
      <c r="AG4">
        <v>60.808799999999998</v>
      </c>
      <c r="AH4">
        <v>61.835599999999999</v>
      </c>
      <c r="AI4">
        <v>64.903899999999993</v>
      </c>
      <c r="AJ4">
        <v>67.060599999999994</v>
      </c>
      <c r="AK4">
        <v>69.551400000000001</v>
      </c>
      <c r="AL4">
        <v>72.0398</v>
      </c>
    </row>
    <row r="5" spans="1:38">
      <c r="A5" t="s">
        <v>38</v>
      </c>
      <c r="B5" t="s">
        <v>39</v>
      </c>
      <c r="C5" t="s">
        <v>46</v>
      </c>
      <c r="D5" t="s">
        <v>47</v>
      </c>
      <c r="E5">
        <v>0.99980000000000002</v>
      </c>
      <c r="F5">
        <v>1.0073000000000001</v>
      </c>
      <c r="G5">
        <v>1.0263</v>
      </c>
      <c r="H5">
        <v>1.0398000000000001</v>
      </c>
      <c r="I5">
        <v>1.056</v>
      </c>
      <c r="J5">
        <v>1.0508999999999999</v>
      </c>
      <c r="K5">
        <v>1.0615000000000001</v>
      </c>
      <c r="L5">
        <v>1.0783</v>
      </c>
      <c r="M5">
        <v>1.1005</v>
      </c>
      <c r="N5">
        <v>1.1069</v>
      </c>
      <c r="O5">
        <v>1.1102000000000001</v>
      </c>
      <c r="P5">
        <v>1.1286</v>
      </c>
      <c r="Q5">
        <v>1.1372</v>
      </c>
      <c r="R5">
        <v>1.1567000000000001</v>
      </c>
      <c r="S5">
        <v>1.167</v>
      </c>
      <c r="T5">
        <v>1.1856</v>
      </c>
      <c r="U5">
        <v>1.1970000000000001</v>
      </c>
      <c r="V5">
        <v>1.2016</v>
      </c>
      <c r="W5">
        <v>1.2020999999999999</v>
      </c>
      <c r="X5">
        <v>1.2237</v>
      </c>
      <c r="Y5">
        <v>1.2618</v>
      </c>
      <c r="Z5">
        <v>1.3082</v>
      </c>
      <c r="AA5">
        <v>1.34</v>
      </c>
      <c r="AB5">
        <v>1.3667</v>
      </c>
      <c r="AC5">
        <v>1.4016999999999999</v>
      </c>
      <c r="AD5">
        <v>1.4287000000000001</v>
      </c>
      <c r="AE5">
        <v>1.4649000000000001</v>
      </c>
      <c r="AF5">
        <v>1.4869000000000001</v>
      </c>
      <c r="AG5">
        <v>1.5166999999999999</v>
      </c>
      <c r="AH5">
        <v>1.5464</v>
      </c>
      <c r="AI5">
        <v>1.5718000000000001</v>
      </c>
      <c r="AJ5">
        <v>1.5842000000000001</v>
      </c>
      <c r="AK5">
        <v>1.6082000000000001</v>
      </c>
      <c r="AL5">
        <v>1.6326000000000001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947E-8D2C-4AC4-A5FB-AAB3F7B48EB5}">
  <dimension ref="A1:S95"/>
  <sheetViews>
    <sheetView topLeftCell="O1" zoomScale="114" zoomScaleNormal="80" workbookViewId="0">
      <selection activeCell="P1" sqref="P1:S1"/>
    </sheetView>
  </sheetViews>
  <sheetFormatPr baseColWidth="10" defaultColWidth="8.83203125" defaultRowHeight="15"/>
  <cols>
    <col min="1" max="1" width="22.6640625" customWidth="1"/>
    <col min="2" max="2" width="14.5" customWidth="1"/>
    <col min="3" max="3" width="22.6640625" customWidth="1"/>
    <col min="4" max="4" width="12.83203125" customWidth="1"/>
    <col min="6" max="6" width="12.33203125" customWidth="1"/>
    <col min="7" max="7" width="12.83203125" customWidth="1"/>
    <col min="8" max="9" width="13.83203125" customWidth="1"/>
    <col min="15" max="15" width="21.33203125" customWidth="1"/>
    <col min="16" max="16" width="16.83203125" customWidth="1"/>
    <col min="17" max="17" width="17.1640625" customWidth="1"/>
    <col min="18" max="18" width="13" customWidth="1"/>
    <col min="19" max="19" width="14.6640625" customWidth="1"/>
  </cols>
  <sheetData>
    <row r="1" spans="1:19" s="118" customFormat="1" ht="36.75" customHeight="1" thickBot="1">
      <c r="A1" s="281" t="s">
        <v>371</v>
      </c>
      <c r="B1" s="282"/>
      <c r="C1" s="282"/>
      <c r="D1" s="282"/>
      <c r="E1" s="282"/>
      <c r="F1" s="282"/>
      <c r="G1" s="282"/>
      <c r="H1" s="282"/>
      <c r="I1" s="282"/>
      <c r="O1" s="149" t="s">
        <v>372</v>
      </c>
      <c r="P1" s="149" t="s">
        <v>380</v>
      </c>
      <c r="Q1" s="150" t="s">
        <v>375</v>
      </c>
      <c r="R1" s="150" t="s">
        <v>283</v>
      </c>
      <c r="S1" s="151" t="s">
        <v>379</v>
      </c>
    </row>
    <row r="2" spans="1:19" s="118" customFormat="1" ht="51.75" customHeight="1">
      <c r="A2" s="283" t="s">
        <v>372</v>
      </c>
      <c r="B2" s="285" t="s">
        <v>373</v>
      </c>
      <c r="C2" s="285" t="s">
        <v>374</v>
      </c>
      <c r="D2" s="287" t="s">
        <v>375</v>
      </c>
      <c r="E2" s="288"/>
      <c r="F2" s="287" t="s">
        <v>283</v>
      </c>
      <c r="G2" s="288"/>
      <c r="H2" s="289" t="s">
        <v>379</v>
      </c>
      <c r="I2" s="290"/>
      <c r="O2" s="126" t="s">
        <v>287</v>
      </c>
      <c r="P2" s="152">
        <v>665694.61099999992</v>
      </c>
      <c r="Q2" s="128">
        <v>0</v>
      </c>
      <c r="R2" s="129">
        <v>663894.61100000003</v>
      </c>
      <c r="S2" s="129">
        <v>1800</v>
      </c>
    </row>
    <row r="3" spans="1:19" s="118" customFormat="1" ht="87.75" customHeight="1">
      <c r="A3" s="284"/>
      <c r="B3" s="286"/>
      <c r="C3" s="286"/>
      <c r="D3" s="146" t="s">
        <v>376</v>
      </c>
      <c r="E3" s="147" t="s">
        <v>377</v>
      </c>
      <c r="F3" s="119" t="s">
        <v>378</v>
      </c>
      <c r="G3" s="147" t="s">
        <v>377</v>
      </c>
      <c r="H3" s="146" t="s">
        <v>376</v>
      </c>
      <c r="I3" s="147" t="s">
        <v>377</v>
      </c>
      <c r="O3" s="126" t="s">
        <v>288</v>
      </c>
      <c r="P3" s="152">
        <v>179724.15</v>
      </c>
      <c r="Q3" s="129">
        <v>178453</v>
      </c>
      <c r="R3" s="129">
        <v>1271.1500000000001</v>
      </c>
      <c r="S3" s="128">
        <v>0</v>
      </c>
    </row>
    <row r="4" spans="1:19" s="125" customFormat="1" ht="24.75" customHeight="1">
      <c r="A4" s="120" t="s">
        <v>286</v>
      </c>
      <c r="B4" s="121">
        <v>1389</v>
      </c>
      <c r="C4" s="122">
        <v>30283756.564639971</v>
      </c>
      <c r="D4" s="123">
        <v>553</v>
      </c>
      <c r="E4" s="123">
        <v>4092721.2120000003</v>
      </c>
      <c r="F4" s="123">
        <v>1002</v>
      </c>
      <c r="G4" s="123">
        <v>26016987.698640008</v>
      </c>
      <c r="H4" s="123">
        <v>49</v>
      </c>
      <c r="I4" s="123">
        <v>174047.65400000001</v>
      </c>
      <c r="J4" s="124"/>
      <c r="O4" s="126" t="s">
        <v>289</v>
      </c>
      <c r="P4" s="152">
        <v>198272.55900000001</v>
      </c>
      <c r="Q4" s="129">
        <v>20089.93</v>
      </c>
      <c r="R4" s="129">
        <v>175951.62899999996</v>
      </c>
      <c r="S4" s="129">
        <v>2231</v>
      </c>
    </row>
    <row r="5" spans="1:19" s="118" customFormat="1" ht="15" customHeight="1">
      <c r="A5" s="126" t="s">
        <v>287</v>
      </c>
      <c r="B5" s="127">
        <v>16</v>
      </c>
      <c r="C5" s="122">
        <v>665694.61099999992</v>
      </c>
      <c r="D5" s="128">
        <v>0</v>
      </c>
      <c r="E5" s="128">
        <v>0</v>
      </c>
      <c r="F5" s="128">
        <v>16</v>
      </c>
      <c r="G5" s="129">
        <v>663894.61100000003</v>
      </c>
      <c r="H5" s="128">
        <v>1</v>
      </c>
      <c r="I5" s="129">
        <v>1800</v>
      </c>
      <c r="O5" s="126" t="s">
        <v>290</v>
      </c>
      <c r="P5" s="152">
        <v>181116</v>
      </c>
      <c r="Q5" s="129">
        <v>131116</v>
      </c>
      <c r="R5" s="129">
        <v>50000</v>
      </c>
      <c r="S5" s="128">
        <v>0</v>
      </c>
    </row>
    <row r="6" spans="1:19" s="118" customFormat="1" ht="15" customHeight="1">
      <c r="A6" s="126" t="s">
        <v>288</v>
      </c>
      <c r="B6" s="127">
        <v>22</v>
      </c>
      <c r="C6" s="122">
        <v>179724.15</v>
      </c>
      <c r="D6" s="128">
        <v>22</v>
      </c>
      <c r="E6" s="129">
        <v>178453</v>
      </c>
      <c r="F6" s="128">
        <v>2</v>
      </c>
      <c r="G6" s="129">
        <v>1271.1500000000001</v>
      </c>
      <c r="H6" s="128">
        <v>0</v>
      </c>
      <c r="I6" s="128">
        <v>0</v>
      </c>
      <c r="O6" s="126" t="s">
        <v>291</v>
      </c>
      <c r="P6" s="152">
        <v>111099.14000000001</v>
      </c>
      <c r="Q6" s="129">
        <v>1200</v>
      </c>
      <c r="R6" s="129">
        <v>109680.14000000001</v>
      </c>
      <c r="S6" s="129">
        <v>219</v>
      </c>
    </row>
    <row r="7" spans="1:19" s="118" customFormat="1" ht="15.25" customHeight="1">
      <c r="A7" s="126" t="s">
        <v>289</v>
      </c>
      <c r="B7" s="127">
        <v>60</v>
      </c>
      <c r="C7" s="122">
        <v>198272.55900000001</v>
      </c>
      <c r="D7" s="128">
        <v>21</v>
      </c>
      <c r="E7" s="129">
        <v>20089.93</v>
      </c>
      <c r="F7" s="128">
        <v>59</v>
      </c>
      <c r="G7" s="129">
        <v>175951.62899999996</v>
      </c>
      <c r="H7" s="128">
        <v>4</v>
      </c>
      <c r="I7" s="129">
        <v>2231</v>
      </c>
      <c r="O7" s="126" t="s">
        <v>292</v>
      </c>
      <c r="P7" s="152">
        <v>1956585.9919999999</v>
      </c>
      <c r="Q7" s="129">
        <v>15500</v>
      </c>
      <c r="R7" s="129">
        <v>1941085.9919999999</v>
      </c>
      <c r="S7" s="128">
        <v>0</v>
      </c>
    </row>
    <row r="8" spans="1:19" s="118" customFormat="1" ht="15.25" customHeight="1">
      <c r="A8" s="126" t="s">
        <v>290</v>
      </c>
      <c r="B8" s="127">
        <v>12</v>
      </c>
      <c r="C8" s="122">
        <v>181116</v>
      </c>
      <c r="D8" s="128">
        <v>12</v>
      </c>
      <c r="E8" s="129">
        <v>131116</v>
      </c>
      <c r="F8" s="128">
        <v>1</v>
      </c>
      <c r="G8" s="129">
        <v>50000</v>
      </c>
      <c r="H8" s="128">
        <v>0</v>
      </c>
      <c r="I8" s="128">
        <v>0</v>
      </c>
      <c r="O8" s="126" t="s">
        <v>293</v>
      </c>
      <c r="P8" s="152">
        <v>1340769.5039999995</v>
      </c>
      <c r="Q8" s="129">
        <v>49966</v>
      </c>
      <c r="R8" s="129">
        <v>1290803.504</v>
      </c>
      <c r="S8" s="128">
        <v>0</v>
      </c>
    </row>
    <row r="9" spans="1:19" s="118" customFormat="1" ht="15.25" customHeight="1">
      <c r="A9" s="126" t="s">
        <v>291</v>
      </c>
      <c r="B9" s="127">
        <v>8</v>
      </c>
      <c r="C9" s="122">
        <v>111099.14000000001</v>
      </c>
      <c r="D9" s="128">
        <v>1</v>
      </c>
      <c r="E9" s="129">
        <v>1200</v>
      </c>
      <c r="F9" s="128">
        <v>7</v>
      </c>
      <c r="G9" s="129">
        <v>109680.14000000001</v>
      </c>
      <c r="H9" s="128">
        <v>1</v>
      </c>
      <c r="I9" s="129">
        <v>219</v>
      </c>
      <c r="O9" s="126" t="s">
        <v>294</v>
      </c>
      <c r="P9" s="152">
        <v>61276.22</v>
      </c>
      <c r="Q9" s="129">
        <v>59595</v>
      </c>
      <c r="R9" s="129">
        <v>1681.22</v>
      </c>
      <c r="S9" s="128">
        <v>0</v>
      </c>
    </row>
    <row r="10" spans="1:19" s="118" customFormat="1" ht="15.25" customHeight="1">
      <c r="A10" s="126" t="s">
        <v>292</v>
      </c>
      <c r="B10" s="127">
        <v>26</v>
      </c>
      <c r="C10" s="122">
        <v>1956585.9919999999</v>
      </c>
      <c r="D10" s="128">
        <v>3</v>
      </c>
      <c r="E10" s="129">
        <v>15500</v>
      </c>
      <c r="F10" s="128">
        <v>23</v>
      </c>
      <c r="G10" s="129">
        <v>1941085.9919999999</v>
      </c>
      <c r="H10" s="128">
        <v>0</v>
      </c>
      <c r="I10" s="128">
        <v>0</v>
      </c>
      <c r="O10" s="126" t="s">
        <v>295</v>
      </c>
      <c r="P10" s="152">
        <v>456121.56500000006</v>
      </c>
      <c r="Q10" s="128">
        <v>0</v>
      </c>
      <c r="R10" s="129">
        <v>446226.46500000003</v>
      </c>
      <c r="S10" s="129">
        <v>9895.1</v>
      </c>
    </row>
    <row r="11" spans="1:19" s="118" customFormat="1" ht="15.25" customHeight="1">
      <c r="A11" s="126" t="s">
        <v>293</v>
      </c>
      <c r="B11" s="127">
        <v>20</v>
      </c>
      <c r="C11" s="122">
        <v>1340769.5039999995</v>
      </c>
      <c r="D11" s="128">
        <v>5</v>
      </c>
      <c r="E11" s="129">
        <v>49966</v>
      </c>
      <c r="F11" s="128">
        <v>18</v>
      </c>
      <c r="G11" s="129">
        <v>1290803.504</v>
      </c>
      <c r="H11" s="128">
        <v>0</v>
      </c>
      <c r="I11" s="128">
        <v>0</v>
      </c>
      <c r="O11" s="126" t="s">
        <v>296</v>
      </c>
      <c r="P11" s="152">
        <v>445065.93699999998</v>
      </c>
      <c r="Q11" s="129">
        <v>12240</v>
      </c>
      <c r="R11" s="129">
        <v>431845.93700000003</v>
      </c>
      <c r="S11" s="129">
        <v>980</v>
      </c>
    </row>
    <row r="12" spans="1:19" s="118" customFormat="1" ht="15.25" customHeight="1">
      <c r="A12" s="126" t="s">
        <v>294</v>
      </c>
      <c r="B12" s="127">
        <v>9</v>
      </c>
      <c r="C12" s="122">
        <v>61276.22</v>
      </c>
      <c r="D12" s="128">
        <v>9</v>
      </c>
      <c r="E12" s="129">
        <v>59595</v>
      </c>
      <c r="F12" s="128">
        <v>5</v>
      </c>
      <c r="G12" s="129">
        <v>1681.22</v>
      </c>
      <c r="H12" s="128">
        <v>0</v>
      </c>
      <c r="I12" s="128">
        <v>0</v>
      </c>
      <c r="O12" s="126" t="s">
        <v>297</v>
      </c>
      <c r="P12" s="152">
        <v>61157.209999999977</v>
      </c>
      <c r="Q12" s="128">
        <v>0</v>
      </c>
      <c r="R12" s="129">
        <v>61157.21</v>
      </c>
      <c r="S12" s="128">
        <v>0</v>
      </c>
    </row>
    <row r="13" spans="1:19" s="118" customFormat="1" ht="15.25" customHeight="1">
      <c r="A13" s="126" t="s">
        <v>295</v>
      </c>
      <c r="B13" s="127">
        <v>18</v>
      </c>
      <c r="C13" s="122">
        <v>456121.56500000006</v>
      </c>
      <c r="D13" s="128">
        <v>0</v>
      </c>
      <c r="E13" s="128">
        <v>0</v>
      </c>
      <c r="F13" s="128">
        <v>17</v>
      </c>
      <c r="G13" s="129">
        <v>446226.46500000003</v>
      </c>
      <c r="H13" s="128">
        <v>3</v>
      </c>
      <c r="I13" s="129">
        <v>9895.1</v>
      </c>
      <c r="O13" s="126" t="s">
        <v>298</v>
      </c>
      <c r="P13" s="152">
        <v>47638</v>
      </c>
      <c r="Q13" s="129">
        <v>6840</v>
      </c>
      <c r="R13" s="129">
        <v>40798</v>
      </c>
      <c r="S13" s="128">
        <v>0</v>
      </c>
    </row>
    <row r="14" spans="1:19" s="118" customFormat="1" ht="15.25" customHeight="1">
      <c r="A14" s="126" t="s">
        <v>296</v>
      </c>
      <c r="B14" s="127">
        <v>21</v>
      </c>
      <c r="C14" s="122">
        <v>445065.93699999998</v>
      </c>
      <c r="D14" s="128">
        <v>1</v>
      </c>
      <c r="E14" s="129">
        <v>12240</v>
      </c>
      <c r="F14" s="128">
        <v>19</v>
      </c>
      <c r="G14" s="129">
        <v>431845.93700000003</v>
      </c>
      <c r="H14" s="128">
        <v>1</v>
      </c>
      <c r="I14" s="129">
        <v>980</v>
      </c>
      <c r="O14" s="126" t="s">
        <v>299</v>
      </c>
      <c r="P14" s="152">
        <v>82236</v>
      </c>
      <c r="Q14" s="129">
        <v>29752</v>
      </c>
      <c r="R14" s="129">
        <v>52284</v>
      </c>
      <c r="S14" s="129">
        <v>200</v>
      </c>
    </row>
    <row r="15" spans="1:19" s="118" customFormat="1" ht="15.25" customHeight="1">
      <c r="A15" s="126" t="s">
        <v>297</v>
      </c>
      <c r="B15" s="127">
        <v>11</v>
      </c>
      <c r="C15" s="122">
        <v>61157.209999999977</v>
      </c>
      <c r="D15" s="128">
        <v>0</v>
      </c>
      <c r="E15" s="128">
        <v>0</v>
      </c>
      <c r="F15" s="128">
        <v>11</v>
      </c>
      <c r="G15" s="129">
        <v>61157.21</v>
      </c>
      <c r="H15" s="128">
        <v>0</v>
      </c>
      <c r="I15" s="128">
        <v>0</v>
      </c>
      <c r="O15" s="126" t="s">
        <v>300</v>
      </c>
      <c r="P15" s="152">
        <v>97910.781000000003</v>
      </c>
      <c r="Q15" s="129">
        <v>29988</v>
      </c>
      <c r="R15" s="129">
        <v>67922.781000000003</v>
      </c>
      <c r="S15" s="128">
        <v>0</v>
      </c>
    </row>
    <row r="16" spans="1:19" s="118" customFormat="1" ht="15.25" customHeight="1">
      <c r="A16" s="126" t="s">
        <v>298</v>
      </c>
      <c r="B16" s="127">
        <v>11</v>
      </c>
      <c r="C16" s="122">
        <v>47638</v>
      </c>
      <c r="D16" s="128">
        <v>7</v>
      </c>
      <c r="E16" s="129">
        <v>6840</v>
      </c>
      <c r="F16" s="128">
        <v>4</v>
      </c>
      <c r="G16" s="129">
        <v>40798</v>
      </c>
      <c r="H16" s="128">
        <v>0</v>
      </c>
      <c r="I16" s="128">
        <v>0</v>
      </c>
      <c r="O16" s="126" t="s">
        <v>301</v>
      </c>
      <c r="P16" s="152">
        <v>128243.46</v>
      </c>
      <c r="Q16" s="129">
        <v>44794</v>
      </c>
      <c r="R16" s="129">
        <v>83449.460000000006</v>
      </c>
      <c r="S16" s="128">
        <v>0</v>
      </c>
    </row>
    <row r="17" spans="1:19" s="118" customFormat="1" ht="15.25" customHeight="1">
      <c r="A17" s="126" t="s">
        <v>299</v>
      </c>
      <c r="B17" s="127">
        <v>13</v>
      </c>
      <c r="C17" s="122">
        <v>82236</v>
      </c>
      <c r="D17" s="128">
        <v>8</v>
      </c>
      <c r="E17" s="129">
        <v>29752</v>
      </c>
      <c r="F17" s="128">
        <v>5</v>
      </c>
      <c r="G17" s="129">
        <v>52284</v>
      </c>
      <c r="H17" s="128">
        <v>1</v>
      </c>
      <c r="I17" s="129">
        <v>200</v>
      </c>
      <c r="O17" s="126" t="s">
        <v>302</v>
      </c>
      <c r="P17" s="152">
        <v>1033182.9229999998</v>
      </c>
      <c r="Q17" s="129">
        <v>9930</v>
      </c>
      <c r="R17" s="129">
        <v>1023252.9230000001</v>
      </c>
      <c r="S17" s="128">
        <v>0</v>
      </c>
    </row>
    <row r="18" spans="1:19" s="118" customFormat="1" ht="15.25" customHeight="1">
      <c r="A18" s="126" t="s">
        <v>300</v>
      </c>
      <c r="B18" s="127">
        <v>12</v>
      </c>
      <c r="C18" s="122">
        <v>97910.781000000003</v>
      </c>
      <c r="D18" s="128">
        <v>10</v>
      </c>
      <c r="E18" s="129">
        <v>29988</v>
      </c>
      <c r="F18" s="128">
        <v>3</v>
      </c>
      <c r="G18" s="129">
        <v>67922.781000000003</v>
      </c>
      <c r="H18" s="128">
        <v>0</v>
      </c>
      <c r="I18" s="128">
        <v>0</v>
      </c>
      <c r="O18" s="126" t="s">
        <v>303</v>
      </c>
      <c r="P18" s="152">
        <v>256932.04599999997</v>
      </c>
      <c r="Q18" s="129">
        <v>141737</v>
      </c>
      <c r="R18" s="129">
        <v>115195.04599999999</v>
      </c>
      <c r="S18" s="128">
        <v>0</v>
      </c>
    </row>
    <row r="19" spans="1:19" s="118" customFormat="1" ht="15.25" customHeight="1">
      <c r="A19" s="126" t="s">
        <v>301</v>
      </c>
      <c r="B19" s="127">
        <v>15</v>
      </c>
      <c r="C19" s="122">
        <v>128243.46</v>
      </c>
      <c r="D19" s="128">
        <v>13</v>
      </c>
      <c r="E19" s="129">
        <v>44794</v>
      </c>
      <c r="F19" s="128">
        <v>9</v>
      </c>
      <c r="G19" s="129">
        <v>83449.460000000006</v>
      </c>
      <c r="H19" s="128">
        <v>0</v>
      </c>
      <c r="I19" s="128">
        <v>0</v>
      </c>
      <c r="O19" s="126" t="s">
        <v>304</v>
      </c>
      <c r="P19" s="152">
        <v>79135.5</v>
      </c>
      <c r="Q19" s="129">
        <v>1000</v>
      </c>
      <c r="R19" s="129">
        <v>78135.5</v>
      </c>
      <c r="S19" s="128">
        <v>0</v>
      </c>
    </row>
    <row r="20" spans="1:19" s="118" customFormat="1" ht="15.25" customHeight="1">
      <c r="A20" s="126" t="s">
        <v>302</v>
      </c>
      <c r="B20" s="127">
        <v>18</v>
      </c>
      <c r="C20" s="122">
        <v>1033182.9229999998</v>
      </c>
      <c r="D20" s="128">
        <v>3</v>
      </c>
      <c r="E20" s="129">
        <v>9930</v>
      </c>
      <c r="F20" s="128">
        <v>16</v>
      </c>
      <c r="G20" s="129">
        <v>1023252.9230000001</v>
      </c>
      <c r="H20" s="128">
        <v>0</v>
      </c>
      <c r="I20" s="128">
        <v>0</v>
      </c>
      <c r="O20" s="126" t="s">
        <v>305</v>
      </c>
      <c r="P20" s="152">
        <v>128849.4</v>
      </c>
      <c r="Q20" s="129">
        <v>6825</v>
      </c>
      <c r="R20" s="129">
        <v>122024.4</v>
      </c>
      <c r="S20" s="128">
        <v>0</v>
      </c>
    </row>
    <row r="21" spans="1:19" s="118" customFormat="1" ht="15.25" customHeight="1">
      <c r="A21" s="126" t="s">
        <v>303</v>
      </c>
      <c r="B21" s="127">
        <v>23</v>
      </c>
      <c r="C21" s="122">
        <v>256932.04599999997</v>
      </c>
      <c r="D21" s="128">
        <v>13</v>
      </c>
      <c r="E21" s="129">
        <v>141737</v>
      </c>
      <c r="F21" s="128">
        <v>15</v>
      </c>
      <c r="G21" s="129">
        <v>115195.04599999999</v>
      </c>
      <c r="H21" s="128">
        <v>0</v>
      </c>
      <c r="I21" s="128">
        <v>0</v>
      </c>
      <c r="O21" s="126" t="s">
        <v>306</v>
      </c>
      <c r="P21" s="152">
        <v>342620.92099999997</v>
      </c>
      <c r="Q21" s="129">
        <v>69880</v>
      </c>
      <c r="R21" s="129">
        <v>271791.42100000003</v>
      </c>
      <c r="S21" s="129">
        <v>949.5</v>
      </c>
    </row>
    <row r="22" spans="1:19" s="118" customFormat="1" ht="15.25" customHeight="1">
      <c r="A22" s="126" t="s">
        <v>304</v>
      </c>
      <c r="B22" s="127">
        <v>16</v>
      </c>
      <c r="C22" s="122">
        <v>79135.5</v>
      </c>
      <c r="D22" s="128">
        <v>1</v>
      </c>
      <c r="E22" s="129">
        <v>1000</v>
      </c>
      <c r="F22" s="128">
        <v>15</v>
      </c>
      <c r="G22" s="129">
        <v>78135.5</v>
      </c>
      <c r="H22" s="128">
        <v>0</v>
      </c>
      <c r="I22" s="128">
        <v>0</v>
      </c>
      <c r="O22" s="126" t="s">
        <v>307</v>
      </c>
      <c r="P22" s="152">
        <v>739223.6549999998</v>
      </c>
      <c r="Q22" s="129">
        <v>703118</v>
      </c>
      <c r="R22" s="129">
        <v>22605.654999999999</v>
      </c>
      <c r="S22" s="129">
        <v>13500</v>
      </c>
    </row>
    <row r="23" spans="1:19" s="118" customFormat="1" ht="15.25" customHeight="1">
      <c r="A23" s="126" t="s">
        <v>305</v>
      </c>
      <c r="B23" s="127">
        <v>16</v>
      </c>
      <c r="C23" s="122">
        <v>128849.4</v>
      </c>
      <c r="D23" s="128">
        <v>4</v>
      </c>
      <c r="E23" s="129">
        <v>6825</v>
      </c>
      <c r="F23" s="128">
        <v>12</v>
      </c>
      <c r="G23" s="129">
        <v>122024.4</v>
      </c>
      <c r="H23" s="128">
        <v>0</v>
      </c>
      <c r="I23" s="128">
        <v>0</v>
      </c>
      <c r="O23" s="126" t="s">
        <v>308</v>
      </c>
      <c r="P23" s="152">
        <v>147867.41000000003</v>
      </c>
      <c r="Q23" s="129">
        <v>30510</v>
      </c>
      <c r="R23" s="129">
        <v>109509.41</v>
      </c>
      <c r="S23" s="129">
        <v>7848</v>
      </c>
    </row>
    <row r="24" spans="1:19" s="118" customFormat="1" ht="15.25" customHeight="1">
      <c r="A24" s="126" t="s">
        <v>306</v>
      </c>
      <c r="B24" s="127">
        <v>20</v>
      </c>
      <c r="C24" s="122">
        <v>342620.92099999997</v>
      </c>
      <c r="D24" s="128">
        <v>8</v>
      </c>
      <c r="E24" s="129">
        <v>69880</v>
      </c>
      <c r="F24" s="128">
        <v>14</v>
      </c>
      <c r="G24" s="129">
        <v>271791.42100000003</v>
      </c>
      <c r="H24" s="128">
        <v>2</v>
      </c>
      <c r="I24" s="129">
        <v>949.5</v>
      </c>
      <c r="O24" s="126" t="s">
        <v>309</v>
      </c>
      <c r="P24" s="152">
        <v>170209.11000000002</v>
      </c>
      <c r="Q24" s="129">
        <v>37460</v>
      </c>
      <c r="R24" s="129">
        <v>132749.10999999999</v>
      </c>
      <c r="S24" s="128">
        <v>0</v>
      </c>
    </row>
    <row r="25" spans="1:19" s="118" customFormat="1" ht="15.25" customHeight="1">
      <c r="A25" s="126" t="s">
        <v>307</v>
      </c>
      <c r="B25" s="127">
        <v>18</v>
      </c>
      <c r="C25" s="122">
        <v>739223.6549999998</v>
      </c>
      <c r="D25" s="128">
        <v>17</v>
      </c>
      <c r="E25" s="129">
        <v>703118</v>
      </c>
      <c r="F25" s="128">
        <v>16</v>
      </c>
      <c r="G25" s="129">
        <v>22605.654999999999</v>
      </c>
      <c r="H25" s="128">
        <v>1</v>
      </c>
      <c r="I25" s="129">
        <v>13500</v>
      </c>
      <c r="O25" s="126" t="s">
        <v>310</v>
      </c>
      <c r="P25" s="152">
        <v>80382.246999999988</v>
      </c>
      <c r="Q25" s="129">
        <v>21960</v>
      </c>
      <c r="R25" s="129">
        <v>58422.246999999996</v>
      </c>
      <c r="S25" s="128">
        <v>0</v>
      </c>
    </row>
    <row r="26" spans="1:19" s="118" customFormat="1" ht="15.25" customHeight="1">
      <c r="A26" s="126" t="s">
        <v>308</v>
      </c>
      <c r="B26" s="127">
        <v>16</v>
      </c>
      <c r="C26" s="122">
        <v>147867.41000000003</v>
      </c>
      <c r="D26" s="128">
        <v>5</v>
      </c>
      <c r="E26" s="129">
        <v>30510</v>
      </c>
      <c r="F26" s="128">
        <v>12</v>
      </c>
      <c r="G26" s="129">
        <v>109509.41</v>
      </c>
      <c r="H26" s="128">
        <v>1</v>
      </c>
      <c r="I26" s="129">
        <v>7848</v>
      </c>
      <c r="O26" s="126" t="s">
        <v>311</v>
      </c>
      <c r="P26" s="152">
        <v>231819.09999999998</v>
      </c>
      <c r="Q26" s="129">
        <v>87862</v>
      </c>
      <c r="R26" s="129">
        <v>113717.09999999999</v>
      </c>
      <c r="S26" s="129">
        <v>30240</v>
      </c>
    </row>
    <row r="27" spans="1:19" s="118" customFormat="1" ht="15.25" customHeight="1">
      <c r="A27" s="126" t="s">
        <v>309</v>
      </c>
      <c r="B27" s="127">
        <v>20</v>
      </c>
      <c r="C27" s="122">
        <v>170209.11000000002</v>
      </c>
      <c r="D27" s="128">
        <v>17</v>
      </c>
      <c r="E27" s="129">
        <v>37460</v>
      </c>
      <c r="F27" s="128">
        <v>4</v>
      </c>
      <c r="G27" s="129">
        <v>132749.10999999999</v>
      </c>
      <c r="H27" s="128">
        <v>0</v>
      </c>
      <c r="I27" s="128">
        <v>0</v>
      </c>
      <c r="O27" s="126" t="s">
        <v>312</v>
      </c>
      <c r="P27" s="152">
        <v>307568.69699999999</v>
      </c>
      <c r="Q27" s="129">
        <v>26595</v>
      </c>
      <c r="R27" s="129">
        <v>280973.69699999999</v>
      </c>
      <c r="S27" s="128">
        <v>0</v>
      </c>
    </row>
    <row r="28" spans="1:19" s="118" customFormat="1" ht="15.25" customHeight="1">
      <c r="A28" s="126" t="s">
        <v>310</v>
      </c>
      <c r="B28" s="127">
        <v>15</v>
      </c>
      <c r="C28" s="122">
        <v>80382.246999999988</v>
      </c>
      <c r="D28" s="128">
        <v>11</v>
      </c>
      <c r="E28" s="129">
        <v>21960</v>
      </c>
      <c r="F28" s="128">
        <v>6</v>
      </c>
      <c r="G28" s="129">
        <v>58422.246999999996</v>
      </c>
      <c r="H28" s="128">
        <v>0</v>
      </c>
      <c r="I28" s="128">
        <v>0</v>
      </c>
      <c r="O28" s="126" t="s">
        <v>313</v>
      </c>
      <c r="P28" s="152">
        <v>682796.46399999992</v>
      </c>
      <c r="Q28" s="128">
        <v>0</v>
      </c>
      <c r="R28" s="129">
        <v>682796.46400000004</v>
      </c>
      <c r="S28" s="128">
        <v>0</v>
      </c>
    </row>
    <row r="29" spans="1:19" s="118" customFormat="1" ht="15.25" customHeight="1">
      <c r="A29" s="126" t="s">
        <v>311</v>
      </c>
      <c r="B29" s="127">
        <v>21</v>
      </c>
      <c r="C29" s="122">
        <v>231819.09999999998</v>
      </c>
      <c r="D29" s="128">
        <v>16</v>
      </c>
      <c r="E29" s="129">
        <v>87862</v>
      </c>
      <c r="F29" s="128">
        <v>4</v>
      </c>
      <c r="G29" s="129">
        <v>113717.09999999999</v>
      </c>
      <c r="H29" s="128">
        <v>6</v>
      </c>
      <c r="I29" s="129">
        <v>30240</v>
      </c>
      <c r="O29" s="126" t="s">
        <v>314</v>
      </c>
      <c r="P29" s="152">
        <v>110880.86999999998</v>
      </c>
      <c r="Q29" s="129">
        <v>19576</v>
      </c>
      <c r="R29" s="129">
        <v>91304.87</v>
      </c>
      <c r="S29" s="128">
        <v>0</v>
      </c>
    </row>
    <row r="30" spans="1:19" s="118" customFormat="1" ht="15.25" customHeight="1">
      <c r="A30" s="126" t="s">
        <v>312</v>
      </c>
      <c r="B30" s="127">
        <v>15</v>
      </c>
      <c r="C30" s="122">
        <v>307568.69699999999</v>
      </c>
      <c r="D30" s="128">
        <v>9</v>
      </c>
      <c r="E30" s="129">
        <v>26595</v>
      </c>
      <c r="F30" s="128">
        <v>10</v>
      </c>
      <c r="G30" s="129">
        <v>280973.69699999999</v>
      </c>
      <c r="H30" s="128">
        <v>0</v>
      </c>
      <c r="I30" s="128">
        <v>0</v>
      </c>
      <c r="O30" s="126" t="s">
        <v>315</v>
      </c>
      <c r="P30" s="152">
        <v>26002</v>
      </c>
      <c r="Q30" s="129">
        <v>6765</v>
      </c>
      <c r="R30" s="129">
        <v>19237</v>
      </c>
      <c r="S30" s="128">
        <v>0</v>
      </c>
    </row>
    <row r="31" spans="1:19" s="118" customFormat="1" ht="15.25" customHeight="1">
      <c r="A31" s="126" t="s">
        <v>313</v>
      </c>
      <c r="B31" s="127">
        <v>10</v>
      </c>
      <c r="C31" s="122">
        <v>682796.46399999992</v>
      </c>
      <c r="D31" s="128">
        <v>0</v>
      </c>
      <c r="E31" s="128">
        <v>0</v>
      </c>
      <c r="F31" s="128">
        <v>9</v>
      </c>
      <c r="G31" s="129">
        <v>682796.46400000004</v>
      </c>
      <c r="H31" s="128">
        <v>0</v>
      </c>
      <c r="I31" s="128">
        <v>0</v>
      </c>
      <c r="O31" s="126" t="s">
        <v>316</v>
      </c>
      <c r="P31" s="152">
        <v>58530</v>
      </c>
      <c r="Q31" s="129">
        <v>58530</v>
      </c>
      <c r="R31" s="129">
        <v>0</v>
      </c>
      <c r="S31" s="128">
        <v>0</v>
      </c>
    </row>
    <row r="32" spans="1:19" s="118" customFormat="1" ht="15.25" customHeight="1">
      <c r="A32" s="126" t="s">
        <v>314</v>
      </c>
      <c r="B32" s="127">
        <v>24</v>
      </c>
      <c r="C32" s="122">
        <v>110880.86999999998</v>
      </c>
      <c r="D32" s="128">
        <v>8</v>
      </c>
      <c r="E32" s="129">
        <v>19576</v>
      </c>
      <c r="F32" s="128">
        <v>16</v>
      </c>
      <c r="G32" s="129">
        <v>91304.87</v>
      </c>
      <c r="H32" s="128">
        <v>0</v>
      </c>
      <c r="I32" s="128">
        <v>0</v>
      </c>
      <c r="O32" s="126" t="s">
        <v>317</v>
      </c>
      <c r="P32" s="152">
        <v>826861.13800000015</v>
      </c>
      <c r="Q32" s="128">
        <v>0</v>
      </c>
      <c r="R32" s="129">
        <v>826840.13800000004</v>
      </c>
      <c r="S32" s="129">
        <v>21</v>
      </c>
    </row>
    <row r="33" spans="1:19" s="118" customFormat="1" ht="15.25" customHeight="1">
      <c r="A33" s="126" t="s">
        <v>315</v>
      </c>
      <c r="B33" s="127">
        <v>14</v>
      </c>
      <c r="C33" s="122">
        <v>26002</v>
      </c>
      <c r="D33" s="128">
        <v>5</v>
      </c>
      <c r="E33" s="129">
        <v>6765</v>
      </c>
      <c r="F33" s="128">
        <v>12</v>
      </c>
      <c r="G33" s="129">
        <v>19237</v>
      </c>
      <c r="H33" s="128">
        <v>0</v>
      </c>
      <c r="I33" s="128">
        <v>0</v>
      </c>
      <c r="O33" s="126" t="s">
        <v>318</v>
      </c>
      <c r="P33" s="152">
        <v>154602.12</v>
      </c>
      <c r="Q33" s="129">
        <v>34442</v>
      </c>
      <c r="R33" s="129">
        <v>120160.12</v>
      </c>
      <c r="S33" s="128">
        <v>0</v>
      </c>
    </row>
    <row r="34" spans="1:19" s="118" customFormat="1" ht="15.25" customHeight="1">
      <c r="A34" s="126" t="s">
        <v>316</v>
      </c>
      <c r="B34" s="127">
        <v>8</v>
      </c>
      <c r="C34" s="122">
        <v>58530</v>
      </c>
      <c r="D34" s="128">
        <v>8</v>
      </c>
      <c r="E34" s="129">
        <v>58530</v>
      </c>
      <c r="F34" s="128">
        <v>0</v>
      </c>
      <c r="G34" s="129">
        <v>0</v>
      </c>
      <c r="H34" s="128">
        <v>0</v>
      </c>
      <c r="I34" s="128">
        <v>0</v>
      </c>
      <c r="O34" s="130" t="s">
        <v>319</v>
      </c>
      <c r="P34" s="152">
        <v>590565.625</v>
      </c>
      <c r="Q34" s="128">
        <v>0</v>
      </c>
      <c r="R34" s="129">
        <v>590565.625</v>
      </c>
      <c r="S34" s="128">
        <v>0</v>
      </c>
    </row>
    <row r="35" spans="1:19" s="118" customFormat="1" ht="15.25" customHeight="1">
      <c r="A35" s="126" t="s">
        <v>317</v>
      </c>
      <c r="B35" s="127">
        <v>16</v>
      </c>
      <c r="C35" s="122">
        <v>826861.13800000015</v>
      </c>
      <c r="D35" s="128">
        <v>0</v>
      </c>
      <c r="E35" s="128">
        <v>0</v>
      </c>
      <c r="F35" s="128">
        <v>15</v>
      </c>
      <c r="G35" s="129">
        <v>826840.13800000004</v>
      </c>
      <c r="H35" s="128">
        <v>1</v>
      </c>
      <c r="I35" s="129">
        <v>21</v>
      </c>
      <c r="O35" s="126" t="s">
        <v>320</v>
      </c>
      <c r="P35" s="152">
        <v>6552701.0910000019</v>
      </c>
      <c r="Q35" s="128">
        <v>0</v>
      </c>
      <c r="R35" s="129">
        <v>6552701.091</v>
      </c>
      <c r="S35" s="128">
        <v>0</v>
      </c>
    </row>
    <row r="36" spans="1:19" s="118" customFormat="1" ht="15.25" customHeight="1">
      <c r="A36" s="126" t="s">
        <v>318</v>
      </c>
      <c r="B36" s="127">
        <v>22</v>
      </c>
      <c r="C36" s="122">
        <v>154602.12</v>
      </c>
      <c r="D36" s="128">
        <v>10</v>
      </c>
      <c r="E36" s="129">
        <v>34442</v>
      </c>
      <c r="F36" s="128">
        <v>21</v>
      </c>
      <c r="G36" s="129">
        <v>120160.12</v>
      </c>
      <c r="H36" s="128">
        <v>0</v>
      </c>
      <c r="I36" s="128">
        <v>0</v>
      </c>
      <c r="O36" s="126" t="s">
        <v>321</v>
      </c>
      <c r="P36" s="152">
        <v>1983464.5459999996</v>
      </c>
      <c r="Q36" s="128">
        <v>0</v>
      </c>
      <c r="R36" s="129">
        <v>1972424.5460000001</v>
      </c>
      <c r="S36" s="129">
        <v>11040</v>
      </c>
    </row>
    <row r="37" spans="1:19" s="118" customFormat="1" ht="15.25" customHeight="1">
      <c r="A37" s="130" t="s">
        <v>319</v>
      </c>
      <c r="B37" s="127">
        <v>14</v>
      </c>
      <c r="C37" s="122">
        <v>590565.625</v>
      </c>
      <c r="D37" s="128">
        <v>0</v>
      </c>
      <c r="E37" s="128">
        <v>0</v>
      </c>
      <c r="F37" s="128">
        <v>13</v>
      </c>
      <c r="G37" s="129">
        <v>590565.625</v>
      </c>
      <c r="H37" s="128">
        <v>0</v>
      </c>
      <c r="I37" s="128">
        <v>0</v>
      </c>
      <c r="O37" s="126" t="s">
        <v>322</v>
      </c>
      <c r="P37" s="152">
        <v>105499</v>
      </c>
      <c r="Q37" s="129">
        <v>105499</v>
      </c>
      <c r="R37" s="129">
        <v>0</v>
      </c>
      <c r="S37" s="128">
        <v>0</v>
      </c>
    </row>
    <row r="38" spans="1:19" s="118" customFormat="1" ht="15.25" customHeight="1">
      <c r="A38" s="126" t="s">
        <v>320</v>
      </c>
      <c r="B38" s="127">
        <v>40</v>
      </c>
      <c r="C38" s="122">
        <v>6552701.0910000019</v>
      </c>
      <c r="D38" s="128">
        <v>0</v>
      </c>
      <c r="E38" s="128">
        <v>0</v>
      </c>
      <c r="F38" s="128">
        <v>40</v>
      </c>
      <c r="G38" s="129">
        <v>6552701.091</v>
      </c>
      <c r="H38" s="128">
        <v>0</v>
      </c>
      <c r="I38" s="128">
        <v>0</v>
      </c>
      <c r="O38" s="126" t="s">
        <v>323</v>
      </c>
      <c r="P38" s="152">
        <v>75730.98500000003</v>
      </c>
      <c r="Q38" s="129">
        <v>1008</v>
      </c>
      <c r="R38" s="129">
        <v>74722.985000000001</v>
      </c>
      <c r="S38" s="128">
        <v>0</v>
      </c>
    </row>
    <row r="39" spans="1:19" s="118" customFormat="1" ht="15.25" customHeight="1">
      <c r="A39" s="126" t="s">
        <v>321</v>
      </c>
      <c r="B39" s="127">
        <v>31</v>
      </c>
      <c r="C39" s="122">
        <v>1983464.5459999996</v>
      </c>
      <c r="D39" s="128">
        <v>0</v>
      </c>
      <c r="E39" s="128">
        <v>0</v>
      </c>
      <c r="F39" s="128">
        <v>30</v>
      </c>
      <c r="G39" s="129">
        <v>1972424.5460000001</v>
      </c>
      <c r="H39" s="128">
        <v>2</v>
      </c>
      <c r="I39" s="129">
        <v>11040</v>
      </c>
      <c r="O39" s="126" t="s">
        <v>324</v>
      </c>
      <c r="P39" s="152">
        <v>513664.75489999994</v>
      </c>
      <c r="Q39" s="129">
        <v>121583</v>
      </c>
      <c r="R39" s="129">
        <v>357081.7549</v>
      </c>
      <c r="S39" s="129">
        <v>35000</v>
      </c>
    </row>
    <row r="40" spans="1:19" s="118" customFormat="1" ht="15.25" customHeight="1">
      <c r="A40" s="126" t="s">
        <v>322</v>
      </c>
      <c r="B40" s="127">
        <v>9</v>
      </c>
      <c r="C40" s="122">
        <v>105499</v>
      </c>
      <c r="D40" s="128">
        <v>9</v>
      </c>
      <c r="E40" s="129">
        <v>105499</v>
      </c>
      <c r="F40" s="128">
        <v>0</v>
      </c>
      <c r="G40" s="129">
        <v>0</v>
      </c>
      <c r="H40" s="128">
        <v>0</v>
      </c>
      <c r="I40" s="128">
        <v>0</v>
      </c>
      <c r="O40" s="126" t="s">
        <v>325</v>
      </c>
      <c r="P40" s="152">
        <v>111986.495</v>
      </c>
      <c r="Q40" s="129">
        <v>4838</v>
      </c>
      <c r="R40" s="129">
        <v>107148.495</v>
      </c>
      <c r="S40" s="128">
        <v>0</v>
      </c>
    </row>
    <row r="41" spans="1:19" s="118" customFormat="1" ht="15.25" customHeight="1">
      <c r="A41" s="126" t="s">
        <v>323</v>
      </c>
      <c r="B41" s="127">
        <v>20</v>
      </c>
      <c r="C41" s="122">
        <v>75730.98500000003</v>
      </c>
      <c r="D41" s="128">
        <v>1</v>
      </c>
      <c r="E41" s="129">
        <v>1008</v>
      </c>
      <c r="F41" s="128">
        <v>20</v>
      </c>
      <c r="G41" s="129">
        <v>74722.985000000001</v>
      </c>
      <c r="H41" s="128">
        <v>0</v>
      </c>
      <c r="I41" s="128">
        <v>0</v>
      </c>
      <c r="O41" s="126" t="s">
        <v>326</v>
      </c>
      <c r="P41" s="152">
        <v>75102.263999999996</v>
      </c>
      <c r="Q41" s="129">
        <v>28616</v>
      </c>
      <c r="R41" s="129">
        <v>46486.264000000003</v>
      </c>
      <c r="S41" s="128">
        <v>0</v>
      </c>
    </row>
    <row r="42" spans="1:19" s="118" customFormat="1" ht="15.25" customHeight="1">
      <c r="A42" s="126" t="s">
        <v>324</v>
      </c>
      <c r="B42" s="127">
        <v>17</v>
      </c>
      <c r="C42" s="122">
        <v>513664.75489999994</v>
      </c>
      <c r="D42" s="128">
        <v>11</v>
      </c>
      <c r="E42" s="129">
        <v>121583</v>
      </c>
      <c r="F42" s="128">
        <v>12</v>
      </c>
      <c r="G42" s="129">
        <v>357081.7549</v>
      </c>
      <c r="H42" s="128">
        <v>1</v>
      </c>
      <c r="I42" s="129">
        <v>35000</v>
      </c>
      <c r="O42" s="126" t="s">
        <v>327</v>
      </c>
      <c r="P42" s="152">
        <v>622286.91500000004</v>
      </c>
      <c r="Q42" s="128">
        <v>0</v>
      </c>
      <c r="R42" s="129">
        <v>622286.91500000004</v>
      </c>
      <c r="S42" s="128">
        <v>0</v>
      </c>
    </row>
    <row r="43" spans="1:19" s="118" customFormat="1" ht="15.25" customHeight="1">
      <c r="A43" s="126" t="s">
        <v>325</v>
      </c>
      <c r="B43" s="127">
        <v>21</v>
      </c>
      <c r="C43" s="122">
        <v>111986.495</v>
      </c>
      <c r="D43" s="128">
        <v>3</v>
      </c>
      <c r="E43" s="129">
        <v>4838</v>
      </c>
      <c r="F43" s="128">
        <v>20</v>
      </c>
      <c r="G43" s="129">
        <v>107148.495</v>
      </c>
      <c r="H43" s="128">
        <v>0</v>
      </c>
      <c r="I43" s="128">
        <v>0</v>
      </c>
      <c r="O43" s="126" t="s">
        <v>328</v>
      </c>
      <c r="P43" s="152">
        <v>823069.76049999986</v>
      </c>
      <c r="Q43" s="129">
        <v>253336</v>
      </c>
      <c r="R43" s="129">
        <v>569733.76049999997</v>
      </c>
      <c r="S43" s="128">
        <v>0</v>
      </c>
    </row>
    <row r="44" spans="1:19" s="118" customFormat="1" ht="15.25" customHeight="1">
      <c r="A44" s="126" t="s">
        <v>326</v>
      </c>
      <c r="B44" s="127">
        <v>10</v>
      </c>
      <c r="C44" s="122">
        <v>75102.263999999996</v>
      </c>
      <c r="D44" s="128">
        <v>9</v>
      </c>
      <c r="E44" s="129">
        <v>28616</v>
      </c>
      <c r="F44" s="128">
        <v>4</v>
      </c>
      <c r="G44" s="129">
        <v>46486.264000000003</v>
      </c>
      <c r="H44" s="128">
        <v>0</v>
      </c>
      <c r="I44" s="128">
        <v>0</v>
      </c>
      <c r="O44" s="126" t="s">
        <v>329</v>
      </c>
      <c r="P44" s="153">
        <v>146765.07199999996</v>
      </c>
      <c r="Q44" s="129">
        <v>11049.140000000001</v>
      </c>
      <c r="R44" s="129">
        <v>132881.63199999998</v>
      </c>
      <c r="S44" s="129">
        <v>2834.3</v>
      </c>
    </row>
    <row r="45" spans="1:19" s="118" customFormat="1" ht="15.25" customHeight="1">
      <c r="A45" s="126" t="s">
        <v>327</v>
      </c>
      <c r="B45" s="127">
        <v>13</v>
      </c>
      <c r="C45" s="122">
        <v>622286.91500000004</v>
      </c>
      <c r="D45" s="128">
        <v>0</v>
      </c>
      <c r="E45" s="128">
        <v>0</v>
      </c>
      <c r="F45" s="128">
        <v>13</v>
      </c>
      <c r="G45" s="129">
        <v>622286.91500000004</v>
      </c>
      <c r="H45" s="128">
        <v>0</v>
      </c>
      <c r="I45" s="128">
        <v>0</v>
      </c>
      <c r="O45" s="126" t="s">
        <v>330</v>
      </c>
      <c r="P45" s="152">
        <v>221314.818</v>
      </c>
      <c r="Q45" s="129">
        <v>34015</v>
      </c>
      <c r="R45" s="129">
        <v>187299.818</v>
      </c>
      <c r="S45" s="128">
        <v>0</v>
      </c>
    </row>
    <row r="46" spans="1:19" s="118" customFormat="1" ht="15.25" customHeight="1">
      <c r="A46" s="126" t="s">
        <v>328</v>
      </c>
      <c r="B46" s="127">
        <v>32</v>
      </c>
      <c r="C46" s="122">
        <v>823069.76049999986</v>
      </c>
      <c r="D46" s="128">
        <v>25</v>
      </c>
      <c r="E46" s="129">
        <v>253336</v>
      </c>
      <c r="F46" s="128">
        <v>24</v>
      </c>
      <c r="G46" s="129">
        <v>569733.76049999997</v>
      </c>
      <c r="H46" s="128">
        <v>0</v>
      </c>
      <c r="I46" s="128">
        <v>0</v>
      </c>
      <c r="O46" s="130" t="s">
        <v>331</v>
      </c>
      <c r="P46" s="152">
        <v>634996.60499999986</v>
      </c>
      <c r="Q46" s="129">
        <v>1200</v>
      </c>
      <c r="R46" s="129">
        <v>633196.60499999998</v>
      </c>
      <c r="S46" s="129">
        <v>600</v>
      </c>
    </row>
    <row r="47" spans="1:19" s="118" customFormat="1" ht="15.25" customHeight="1">
      <c r="A47" s="126" t="s">
        <v>329</v>
      </c>
      <c r="B47" s="128">
        <v>28</v>
      </c>
      <c r="C47" s="131">
        <v>146765.07199999996</v>
      </c>
      <c r="D47" s="128">
        <v>10</v>
      </c>
      <c r="E47" s="129">
        <v>11049.140000000001</v>
      </c>
      <c r="F47" s="128">
        <v>27</v>
      </c>
      <c r="G47" s="129">
        <v>132881.63199999998</v>
      </c>
      <c r="H47" s="128">
        <v>5</v>
      </c>
      <c r="I47" s="129">
        <v>2834.3</v>
      </c>
      <c r="O47" s="126" t="s">
        <v>332</v>
      </c>
      <c r="P47" s="152">
        <v>405166.68299999996</v>
      </c>
      <c r="Q47" s="129">
        <v>129320</v>
      </c>
      <c r="R47" s="129">
        <v>275846.68300000002</v>
      </c>
      <c r="S47" s="128">
        <v>0</v>
      </c>
    </row>
    <row r="48" spans="1:19" s="118" customFormat="1" ht="15.25" customHeight="1">
      <c r="A48" s="126" t="s">
        <v>330</v>
      </c>
      <c r="B48" s="127">
        <v>14</v>
      </c>
      <c r="C48" s="122">
        <v>221314.818</v>
      </c>
      <c r="D48" s="128">
        <v>7</v>
      </c>
      <c r="E48" s="129">
        <v>34015</v>
      </c>
      <c r="F48" s="128">
        <v>7</v>
      </c>
      <c r="G48" s="129">
        <v>187299.818</v>
      </c>
      <c r="H48" s="128">
        <v>0</v>
      </c>
      <c r="I48" s="128">
        <v>0</v>
      </c>
      <c r="O48" s="126" t="s">
        <v>333</v>
      </c>
      <c r="P48" s="152">
        <v>215119.90599999999</v>
      </c>
      <c r="Q48" s="129">
        <v>45037</v>
      </c>
      <c r="R48" s="129">
        <v>153322.90599999999</v>
      </c>
      <c r="S48" s="129">
        <v>16760</v>
      </c>
    </row>
    <row r="49" spans="1:19" s="118" customFormat="1" ht="15.25" customHeight="1">
      <c r="A49" s="130" t="s">
        <v>331</v>
      </c>
      <c r="B49" s="127">
        <v>18</v>
      </c>
      <c r="C49" s="122">
        <v>634996.60499999986</v>
      </c>
      <c r="D49" s="128">
        <v>1</v>
      </c>
      <c r="E49" s="129">
        <v>1200</v>
      </c>
      <c r="F49" s="128">
        <v>17</v>
      </c>
      <c r="G49" s="129">
        <v>633196.60499999998</v>
      </c>
      <c r="H49" s="128">
        <v>1</v>
      </c>
      <c r="I49" s="129">
        <v>600</v>
      </c>
      <c r="O49" s="126" t="s">
        <v>334</v>
      </c>
      <c r="P49" s="152">
        <v>582239.55021000002</v>
      </c>
      <c r="Q49" s="129">
        <v>178987.91999999998</v>
      </c>
      <c r="R49" s="129">
        <v>403201.63021000003</v>
      </c>
      <c r="S49" s="129">
        <v>50</v>
      </c>
    </row>
    <row r="50" spans="1:19" s="118" customFormat="1" ht="15.25" customHeight="1">
      <c r="A50" s="126" t="s">
        <v>332</v>
      </c>
      <c r="B50" s="127">
        <v>12</v>
      </c>
      <c r="C50" s="122">
        <v>405166.68299999996</v>
      </c>
      <c r="D50" s="128">
        <v>5</v>
      </c>
      <c r="E50" s="129">
        <v>129320</v>
      </c>
      <c r="F50" s="128">
        <v>10</v>
      </c>
      <c r="G50" s="129">
        <v>275846.68300000002</v>
      </c>
      <c r="H50" s="128">
        <v>0</v>
      </c>
      <c r="I50" s="128">
        <v>0</v>
      </c>
      <c r="O50" s="126" t="s">
        <v>335</v>
      </c>
      <c r="P50" s="152">
        <v>83973</v>
      </c>
      <c r="Q50" s="129">
        <v>38653</v>
      </c>
      <c r="R50" s="129">
        <v>45320</v>
      </c>
      <c r="S50" s="128">
        <v>0</v>
      </c>
    </row>
    <row r="51" spans="1:19" s="118" customFormat="1" ht="15.25" customHeight="1">
      <c r="A51" s="126" t="s">
        <v>333</v>
      </c>
      <c r="B51" s="127">
        <v>11</v>
      </c>
      <c r="C51" s="122">
        <v>215119.90599999999</v>
      </c>
      <c r="D51" s="128">
        <v>4</v>
      </c>
      <c r="E51" s="129">
        <v>45037</v>
      </c>
      <c r="F51" s="128">
        <v>10</v>
      </c>
      <c r="G51" s="129">
        <v>153322.90599999999</v>
      </c>
      <c r="H51" s="128">
        <v>1</v>
      </c>
      <c r="I51" s="129">
        <v>16760</v>
      </c>
      <c r="O51" s="126" t="s">
        <v>336</v>
      </c>
      <c r="P51" s="152">
        <v>87512.96699999999</v>
      </c>
      <c r="Q51" s="129">
        <v>6740</v>
      </c>
      <c r="R51" s="129">
        <v>80772.967000000004</v>
      </c>
      <c r="S51" s="128">
        <v>0</v>
      </c>
    </row>
    <row r="52" spans="1:19" s="118" customFormat="1" ht="15.25" customHeight="1">
      <c r="A52" s="126" t="s">
        <v>334</v>
      </c>
      <c r="B52" s="127">
        <v>14</v>
      </c>
      <c r="C52" s="122">
        <v>582239.55021000002</v>
      </c>
      <c r="D52" s="128">
        <v>1</v>
      </c>
      <c r="E52" s="129">
        <v>178987.91999999998</v>
      </c>
      <c r="F52" s="128">
        <v>13</v>
      </c>
      <c r="G52" s="129">
        <v>403201.63021000003</v>
      </c>
      <c r="H52" s="128">
        <v>1</v>
      </c>
      <c r="I52" s="129">
        <v>50</v>
      </c>
      <c r="O52" s="126" t="s">
        <v>337</v>
      </c>
      <c r="P52" s="152">
        <v>103302.576</v>
      </c>
      <c r="Q52" s="129">
        <v>2386</v>
      </c>
      <c r="R52" s="129">
        <v>100916.576</v>
      </c>
      <c r="S52" s="128">
        <v>0</v>
      </c>
    </row>
    <row r="53" spans="1:19" s="118" customFormat="1" ht="15.25" customHeight="1">
      <c r="A53" s="126" t="s">
        <v>335</v>
      </c>
      <c r="B53" s="127">
        <v>22</v>
      </c>
      <c r="C53" s="122">
        <v>83973</v>
      </c>
      <c r="D53" s="128">
        <v>21</v>
      </c>
      <c r="E53" s="129">
        <v>38653</v>
      </c>
      <c r="F53" s="128">
        <v>2</v>
      </c>
      <c r="G53" s="129">
        <v>45320</v>
      </c>
      <c r="H53" s="128">
        <v>0</v>
      </c>
      <c r="I53" s="128">
        <v>0</v>
      </c>
      <c r="O53" s="126" t="s">
        <v>338</v>
      </c>
      <c r="P53" s="152">
        <v>224190.66600000003</v>
      </c>
      <c r="Q53" s="128">
        <v>0</v>
      </c>
      <c r="R53" s="129">
        <v>224190.66600000003</v>
      </c>
      <c r="S53" s="128">
        <v>0</v>
      </c>
    </row>
    <row r="54" spans="1:19" s="118" customFormat="1" ht="15.25" customHeight="1">
      <c r="A54" s="126" t="s">
        <v>336</v>
      </c>
      <c r="B54" s="127">
        <v>23</v>
      </c>
      <c r="C54" s="122">
        <v>87512.96699999999</v>
      </c>
      <c r="D54" s="128">
        <v>5</v>
      </c>
      <c r="E54" s="129">
        <v>6740</v>
      </c>
      <c r="F54" s="128">
        <v>23</v>
      </c>
      <c r="G54" s="129">
        <v>80772.967000000004</v>
      </c>
      <c r="H54" s="128">
        <v>0</v>
      </c>
      <c r="I54" s="128">
        <v>0</v>
      </c>
      <c r="O54" s="126" t="s">
        <v>339</v>
      </c>
      <c r="P54" s="152">
        <v>71661.640000000014</v>
      </c>
      <c r="Q54" s="129">
        <v>14482</v>
      </c>
      <c r="R54" s="129">
        <v>57179.64</v>
      </c>
      <c r="S54" s="128">
        <v>0</v>
      </c>
    </row>
    <row r="55" spans="1:19" s="118" customFormat="1" ht="15.25" customHeight="1">
      <c r="A55" s="126" t="s">
        <v>337</v>
      </c>
      <c r="B55" s="127">
        <v>29</v>
      </c>
      <c r="C55" s="122">
        <v>103302.576</v>
      </c>
      <c r="D55" s="128">
        <v>2</v>
      </c>
      <c r="E55" s="129">
        <v>2386</v>
      </c>
      <c r="F55" s="128">
        <v>27</v>
      </c>
      <c r="G55" s="129">
        <v>100916.576</v>
      </c>
      <c r="H55" s="128">
        <v>0</v>
      </c>
      <c r="I55" s="128">
        <v>0</v>
      </c>
      <c r="O55" s="126" t="s">
        <v>340</v>
      </c>
      <c r="P55" s="152">
        <v>355010.80599999998</v>
      </c>
      <c r="Q55" s="128">
        <v>0</v>
      </c>
      <c r="R55" s="129">
        <v>350860.80599999998</v>
      </c>
      <c r="S55" s="129">
        <v>4150</v>
      </c>
    </row>
    <row r="56" spans="1:19" s="118" customFormat="1" ht="15.25" customHeight="1">
      <c r="A56" s="126" t="s">
        <v>338</v>
      </c>
      <c r="B56" s="127">
        <v>20</v>
      </c>
      <c r="C56" s="122">
        <v>224190.66600000003</v>
      </c>
      <c r="D56" s="128">
        <v>0</v>
      </c>
      <c r="E56" s="128">
        <v>0</v>
      </c>
      <c r="F56" s="128">
        <v>20</v>
      </c>
      <c r="G56" s="129">
        <v>224190.66600000003</v>
      </c>
      <c r="H56" s="128">
        <v>0</v>
      </c>
      <c r="I56" s="128">
        <v>0</v>
      </c>
      <c r="O56" s="126" t="s">
        <v>341</v>
      </c>
      <c r="P56" s="152">
        <v>397194.72452999995</v>
      </c>
      <c r="Q56" s="128">
        <v>0</v>
      </c>
      <c r="R56" s="129">
        <v>397194.72453000001</v>
      </c>
      <c r="S56" s="128">
        <v>0</v>
      </c>
    </row>
    <row r="57" spans="1:19" s="118" customFormat="1" ht="15.25" customHeight="1">
      <c r="A57" s="126" t="s">
        <v>339</v>
      </c>
      <c r="B57" s="127">
        <v>18</v>
      </c>
      <c r="C57" s="122">
        <v>71661.640000000014</v>
      </c>
      <c r="D57" s="128">
        <v>4</v>
      </c>
      <c r="E57" s="129">
        <v>14482</v>
      </c>
      <c r="F57" s="128">
        <v>16</v>
      </c>
      <c r="G57" s="129">
        <v>57179.64</v>
      </c>
      <c r="H57" s="128">
        <v>0</v>
      </c>
      <c r="I57" s="128">
        <v>0</v>
      </c>
      <c r="O57" s="126" t="s">
        <v>342</v>
      </c>
      <c r="P57" s="152">
        <v>78186</v>
      </c>
      <c r="Q57" s="129">
        <v>39429</v>
      </c>
      <c r="R57" s="129">
        <v>38757</v>
      </c>
      <c r="S57" s="128">
        <v>0</v>
      </c>
    </row>
    <row r="58" spans="1:19" s="118" customFormat="1" ht="15.25" customHeight="1">
      <c r="A58" s="126" t="s">
        <v>340</v>
      </c>
      <c r="B58" s="127">
        <v>17</v>
      </c>
      <c r="C58" s="122">
        <v>355010.80599999998</v>
      </c>
      <c r="D58" s="128">
        <v>0</v>
      </c>
      <c r="E58" s="128">
        <v>0</v>
      </c>
      <c r="F58" s="128">
        <v>17</v>
      </c>
      <c r="G58" s="129">
        <v>350860.80599999998</v>
      </c>
      <c r="H58" s="128">
        <v>2</v>
      </c>
      <c r="I58" s="129">
        <v>4150</v>
      </c>
      <c r="O58" s="126" t="s">
        <v>343</v>
      </c>
      <c r="P58" s="152">
        <v>62942.449000000015</v>
      </c>
      <c r="Q58" s="129">
        <v>18000</v>
      </c>
      <c r="R58" s="129">
        <v>44942.449000000001</v>
      </c>
      <c r="S58" s="128">
        <v>0</v>
      </c>
    </row>
    <row r="59" spans="1:19" s="118" customFormat="1" ht="15.25" customHeight="1">
      <c r="A59" s="126" t="s">
        <v>341</v>
      </c>
      <c r="B59" s="127">
        <v>18</v>
      </c>
      <c r="C59" s="122">
        <v>397194.72452999995</v>
      </c>
      <c r="D59" s="128">
        <v>0</v>
      </c>
      <c r="E59" s="128">
        <v>0</v>
      </c>
      <c r="F59" s="128">
        <v>18</v>
      </c>
      <c r="G59" s="129">
        <v>397194.72453000001</v>
      </c>
      <c r="H59" s="128">
        <v>0</v>
      </c>
      <c r="I59" s="128">
        <v>0</v>
      </c>
      <c r="O59" s="126" t="s">
        <v>344</v>
      </c>
      <c r="P59" s="152">
        <v>258164.17499999996</v>
      </c>
      <c r="Q59" s="129">
        <v>70057.850000000006</v>
      </c>
      <c r="R59" s="129">
        <v>188106.32500000001</v>
      </c>
      <c r="S59" s="128">
        <v>0</v>
      </c>
    </row>
    <row r="60" spans="1:19" s="118" customFormat="1" ht="15.25" customHeight="1">
      <c r="A60" s="126" t="s">
        <v>342</v>
      </c>
      <c r="B60" s="127">
        <v>12</v>
      </c>
      <c r="C60" s="122">
        <v>78186</v>
      </c>
      <c r="D60" s="128">
        <v>9</v>
      </c>
      <c r="E60" s="129">
        <v>39429</v>
      </c>
      <c r="F60" s="128">
        <v>3</v>
      </c>
      <c r="G60" s="129">
        <v>38757</v>
      </c>
      <c r="H60" s="128">
        <v>0</v>
      </c>
      <c r="I60" s="128">
        <v>0</v>
      </c>
      <c r="O60" s="132" t="s">
        <v>345</v>
      </c>
      <c r="P60" s="154">
        <v>484766.45549999998</v>
      </c>
      <c r="Q60" s="133">
        <v>0</v>
      </c>
      <c r="R60" s="136">
        <v>484346.45549999998</v>
      </c>
      <c r="S60" s="135">
        <v>420</v>
      </c>
    </row>
    <row r="61" spans="1:19" s="118" customFormat="1" ht="15.25" customHeight="1">
      <c r="A61" s="126" t="s">
        <v>343</v>
      </c>
      <c r="B61" s="127">
        <v>9</v>
      </c>
      <c r="C61" s="122">
        <v>62942.449000000015</v>
      </c>
      <c r="D61" s="128">
        <v>3</v>
      </c>
      <c r="E61" s="129">
        <v>18000</v>
      </c>
      <c r="F61" s="128">
        <v>6</v>
      </c>
      <c r="G61" s="129">
        <v>44942.449000000001</v>
      </c>
      <c r="H61" s="128">
        <v>0</v>
      </c>
      <c r="I61" s="128">
        <v>0</v>
      </c>
      <c r="O61" s="126" t="s">
        <v>346</v>
      </c>
      <c r="P61" s="152">
        <v>162972.08550000002</v>
      </c>
      <c r="Q61" s="129">
        <v>17036</v>
      </c>
      <c r="R61" s="129">
        <v>144236.08549999999</v>
      </c>
      <c r="S61" s="129">
        <v>1700</v>
      </c>
    </row>
    <row r="62" spans="1:19" s="118" customFormat="1" ht="15.25" customHeight="1">
      <c r="A62" s="126" t="s">
        <v>344</v>
      </c>
      <c r="B62" s="127">
        <v>24</v>
      </c>
      <c r="C62" s="122">
        <v>258164.17499999996</v>
      </c>
      <c r="D62" s="128">
        <v>22</v>
      </c>
      <c r="E62" s="129">
        <v>70057.850000000006</v>
      </c>
      <c r="F62" s="128">
        <v>6</v>
      </c>
      <c r="G62" s="129">
        <v>188106.32500000001</v>
      </c>
      <c r="H62" s="128">
        <v>0</v>
      </c>
      <c r="I62" s="128">
        <v>0</v>
      </c>
      <c r="O62" s="126" t="s">
        <v>347</v>
      </c>
      <c r="P62" s="152">
        <v>213414.807</v>
      </c>
      <c r="Q62" s="128">
        <v>0</v>
      </c>
      <c r="R62" s="129">
        <v>207447.95300000001</v>
      </c>
      <c r="S62" s="129">
        <v>5966.8540000000003</v>
      </c>
    </row>
    <row r="63" spans="1:19" s="118" customFormat="1" ht="15.25" customHeight="1">
      <c r="A63" s="132" t="s">
        <v>345</v>
      </c>
      <c r="B63" s="133">
        <v>12</v>
      </c>
      <c r="C63" s="134">
        <v>484766.45549999998</v>
      </c>
      <c r="D63" s="133">
        <v>0</v>
      </c>
      <c r="E63" s="133">
        <v>0</v>
      </c>
      <c r="F63" s="133">
        <v>11</v>
      </c>
      <c r="G63" s="136">
        <v>484346.45549999998</v>
      </c>
      <c r="H63" s="135">
        <v>1</v>
      </c>
      <c r="I63" s="135">
        <v>420</v>
      </c>
      <c r="O63" s="126" t="s">
        <v>348</v>
      </c>
      <c r="P63" s="152">
        <v>26506.639999999999</v>
      </c>
      <c r="Q63" s="129">
        <v>23680</v>
      </c>
      <c r="R63" s="129">
        <v>2826.64</v>
      </c>
      <c r="S63" s="128">
        <v>0</v>
      </c>
    </row>
    <row r="64" spans="1:19" s="118" customFormat="1" ht="15.25" customHeight="1">
      <c r="A64" s="126" t="s">
        <v>346</v>
      </c>
      <c r="B64" s="127">
        <v>37</v>
      </c>
      <c r="C64" s="122">
        <v>162972.08550000002</v>
      </c>
      <c r="D64" s="128">
        <v>14</v>
      </c>
      <c r="E64" s="129">
        <v>17036</v>
      </c>
      <c r="F64" s="128">
        <v>25</v>
      </c>
      <c r="G64" s="129">
        <v>144236.08549999999</v>
      </c>
      <c r="H64" s="128">
        <v>2</v>
      </c>
      <c r="I64" s="129">
        <v>1700</v>
      </c>
      <c r="O64" s="126" t="s">
        <v>349</v>
      </c>
      <c r="P64" s="152">
        <v>513421</v>
      </c>
      <c r="Q64" s="129">
        <v>88729</v>
      </c>
      <c r="R64" s="129">
        <v>424692</v>
      </c>
      <c r="S64" s="128">
        <v>0</v>
      </c>
    </row>
    <row r="65" spans="1:19" s="118" customFormat="1" ht="15.25" customHeight="1">
      <c r="A65" s="126" t="s">
        <v>347</v>
      </c>
      <c r="B65" s="127">
        <v>19</v>
      </c>
      <c r="C65" s="122">
        <v>213414.807</v>
      </c>
      <c r="D65" s="128">
        <v>0</v>
      </c>
      <c r="E65" s="128">
        <v>0</v>
      </c>
      <c r="F65" s="128">
        <v>19</v>
      </c>
      <c r="G65" s="129">
        <v>207447.95300000001</v>
      </c>
      <c r="H65" s="128">
        <v>2</v>
      </c>
      <c r="I65" s="129">
        <v>5966.8540000000003</v>
      </c>
      <c r="O65" s="126" t="s">
        <v>350</v>
      </c>
      <c r="P65" s="152">
        <v>123552.89</v>
      </c>
      <c r="Q65" s="129">
        <v>17717</v>
      </c>
      <c r="R65" s="129">
        <v>105835.89</v>
      </c>
      <c r="S65" s="128">
        <v>0</v>
      </c>
    </row>
    <row r="66" spans="1:19" s="118" customFormat="1" ht="15.25" customHeight="1">
      <c r="A66" s="126" t="s">
        <v>348</v>
      </c>
      <c r="B66" s="127">
        <v>9</v>
      </c>
      <c r="C66" s="122">
        <v>26506.639999999999</v>
      </c>
      <c r="D66" s="128">
        <v>8</v>
      </c>
      <c r="E66" s="129">
        <v>23680</v>
      </c>
      <c r="F66" s="128">
        <v>3</v>
      </c>
      <c r="G66" s="129">
        <v>2826.64</v>
      </c>
      <c r="H66" s="128">
        <v>0</v>
      </c>
      <c r="I66" s="128">
        <v>0</v>
      </c>
      <c r="O66" s="126" t="s">
        <v>351</v>
      </c>
      <c r="P66" s="152">
        <v>419453.26</v>
      </c>
      <c r="Q66" s="129">
        <v>409714</v>
      </c>
      <c r="R66" s="129">
        <v>9739.26</v>
      </c>
      <c r="S66" s="128">
        <v>0</v>
      </c>
    </row>
    <row r="67" spans="1:19" s="118" customFormat="1" ht="15.25" customHeight="1">
      <c r="A67" s="126" t="s">
        <v>349</v>
      </c>
      <c r="B67" s="127">
        <v>14</v>
      </c>
      <c r="C67" s="122">
        <v>513421</v>
      </c>
      <c r="D67" s="128">
        <v>4</v>
      </c>
      <c r="E67" s="129">
        <v>88729</v>
      </c>
      <c r="F67" s="128">
        <v>10</v>
      </c>
      <c r="G67" s="129">
        <v>424692</v>
      </c>
      <c r="H67" s="128">
        <v>0</v>
      </c>
      <c r="I67" s="128">
        <v>0</v>
      </c>
      <c r="O67" s="126" t="s">
        <v>352</v>
      </c>
      <c r="P67" s="152">
        <v>134744.47999999998</v>
      </c>
      <c r="Q67" s="129">
        <v>63539.479999999996</v>
      </c>
      <c r="R67" s="129">
        <v>71205</v>
      </c>
      <c r="S67" s="128">
        <v>0</v>
      </c>
    </row>
    <row r="68" spans="1:19" s="118" customFormat="1" ht="15.25" customHeight="1">
      <c r="A68" s="126" t="s">
        <v>350</v>
      </c>
      <c r="B68" s="127">
        <v>11</v>
      </c>
      <c r="C68" s="122">
        <v>123552.89</v>
      </c>
      <c r="D68" s="128">
        <v>9</v>
      </c>
      <c r="E68" s="129">
        <v>17717</v>
      </c>
      <c r="F68" s="128">
        <v>7</v>
      </c>
      <c r="G68" s="129">
        <v>105835.89</v>
      </c>
      <c r="H68" s="128">
        <v>0</v>
      </c>
      <c r="I68" s="128">
        <v>0</v>
      </c>
      <c r="O68" s="126" t="s">
        <v>353</v>
      </c>
      <c r="P68" s="152">
        <v>141242.78050000002</v>
      </c>
      <c r="Q68" s="128">
        <v>0</v>
      </c>
      <c r="R68" s="129">
        <v>140812.8805</v>
      </c>
      <c r="S68" s="129">
        <v>429.9</v>
      </c>
    </row>
    <row r="69" spans="1:19" s="118" customFormat="1" ht="15.25" customHeight="1">
      <c r="A69" s="126" t="s">
        <v>351</v>
      </c>
      <c r="B69" s="127">
        <v>14</v>
      </c>
      <c r="C69" s="122">
        <v>419453.26</v>
      </c>
      <c r="D69" s="128">
        <v>13</v>
      </c>
      <c r="E69" s="129">
        <v>409714</v>
      </c>
      <c r="F69" s="128">
        <v>5</v>
      </c>
      <c r="G69" s="129">
        <v>9739.26</v>
      </c>
      <c r="H69" s="128">
        <v>0</v>
      </c>
      <c r="I69" s="128">
        <v>0</v>
      </c>
      <c r="O69" s="126" t="s">
        <v>354</v>
      </c>
      <c r="P69" s="152">
        <v>99331</v>
      </c>
      <c r="Q69" s="129">
        <v>7682</v>
      </c>
      <c r="R69" s="129">
        <v>91649</v>
      </c>
      <c r="S69" s="128">
        <v>0</v>
      </c>
    </row>
    <row r="70" spans="1:19" s="118" customFormat="1" ht="15.25" customHeight="1">
      <c r="A70" s="126" t="s">
        <v>352</v>
      </c>
      <c r="B70" s="127">
        <v>36</v>
      </c>
      <c r="C70" s="122">
        <v>134744.47999999998</v>
      </c>
      <c r="D70" s="128">
        <v>34</v>
      </c>
      <c r="E70" s="129">
        <v>63539.479999999996</v>
      </c>
      <c r="F70" s="128">
        <v>9</v>
      </c>
      <c r="G70" s="129">
        <v>71205</v>
      </c>
      <c r="H70" s="128">
        <v>0</v>
      </c>
      <c r="I70" s="128">
        <v>0</v>
      </c>
      <c r="O70" s="126" t="s">
        <v>355</v>
      </c>
      <c r="P70" s="152">
        <v>21392</v>
      </c>
      <c r="Q70" s="129">
        <v>1440</v>
      </c>
      <c r="R70" s="129">
        <v>19952</v>
      </c>
      <c r="S70" s="128">
        <v>0</v>
      </c>
    </row>
    <row r="71" spans="1:19" s="118" customFormat="1" ht="15.25" customHeight="1">
      <c r="A71" s="126" t="s">
        <v>353</v>
      </c>
      <c r="B71" s="127">
        <v>25</v>
      </c>
      <c r="C71" s="122">
        <v>141242.78050000002</v>
      </c>
      <c r="D71" s="128">
        <v>0</v>
      </c>
      <c r="E71" s="128">
        <v>0</v>
      </c>
      <c r="F71" s="128">
        <v>25</v>
      </c>
      <c r="G71" s="129">
        <v>140812.8805</v>
      </c>
      <c r="H71" s="128">
        <v>2</v>
      </c>
      <c r="I71" s="129">
        <v>429.9</v>
      </c>
      <c r="O71" s="126" t="s">
        <v>356</v>
      </c>
      <c r="P71" s="152">
        <v>64944.289000000004</v>
      </c>
      <c r="Q71" s="129">
        <v>6143</v>
      </c>
      <c r="R71" s="129">
        <v>57426.288999999997</v>
      </c>
      <c r="S71" s="129">
        <v>1375</v>
      </c>
    </row>
    <row r="72" spans="1:19" s="118" customFormat="1" ht="15.25" customHeight="1">
      <c r="A72" s="126" t="s">
        <v>354</v>
      </c>
      <c r="B72" s="127">
        <v>22</v>
      </c>
      <c r="C72" s="122">
        <v>99331</v>
      </c>
      <c r="D72" s="128">
        <v>7</v>
      </c>
      <c r="E72" s="129">
        <v>7682</v>
      </c>
      <c r="F72" s="128">
        <v>15</v>
      </c>
      <c r="G72" s="129">
        <v>91649</v>
      </c>
      <c r="H72" s="128">
        <v>0</v>
      </c>
      <c r="I72" s="128">
        <v>0</v>
      </c>
      <c r="O72" s="126" t="s">
        <v>357</v>
      </c>
      <c r="P72" s="152">
        <v>75600.468000000008</v>
      </c>
      <c r="Q72" s="129">
        <v>8655</v>
      </c>
      <c r="R72" s="129">
        <v>66945.467999999993</v>
      </c>
      <c r="S72" s="128">
        <v>0</v>
      </c>
    </row>
    <row r="73" spans="1:19" s="118" customFormat="1" ht="15.25" customHeight="1">
      <c r="A73" s="126" t="s">
        <v>355</v>
      </c>
      <c r="B73" s="127">
        <v>5</v>
      </c>
      <c r="C73" s="122">
        <v>21392</v>
      </c>
      <c r="D73" s="128">
        <v>2</v>
      </c>
      <c r="E73" s="129">
        <v>1440</v>
      </c>
      <c r="F73" s="128">
        <v>3</v>
      </c>
      <c r="G73" s="129">
        <v>19952</v>
      </c>
      <c r="H73" s="128">
        <v>0</v>
      </c>
      <c r="I73" s="128">
        <v>0</v>
      </c>
      <c r="O73" s="126" t="s">
        <v>358</v>
      </c>
      <c r="P73" s="152">
        <v>176708.535</v>
      </c>
      <c r="Q73" s="129">
        <v>167206.152</v>
      </c>
      <c r="R73" s="129">
        <v>2202.3829999999998</v>
      </c>
      <c r="S73" s="129">
        <v>7300</v>
      </c>
    </row>
    <row r="74" spans="1:19" s="118" customFormat="1" ht="15.25" customHeight="1">
      <c r="A74" s="126" t="s">
        <v>356</v>
      </c>
      <c r="B74" s="127">
        <v>11</v>
      </c>
      <c r="C74" s="122">
        <v>64944.289000000004</v>
      </c>
      <c r="D74" s="128">
        <v>5</v>
      </c>
      <c r="E74" s="129">
        <v>6143</v>
      </c>
      <c r="F74" s="128">
        <v>7</v>
      </c>
      <c r="G74" s="129">
        <v>57426.288999999997</v>
      </c>
      <c r="H74" s="128">
        <v>2</v>
      </c>
      <c r="I74" s="129">
        <v>1375</v>
      </c>
      <c r="O74" s="126" t="s">
        <v>359</v>
      </c>
      <c r="P74" s="152">
        <v>217716</v>
      </c>
      <c r="Q74" s="129">
        <v>201976</v>
      </c>
      <c r="R74" s="129">
        <v>2242</v>
      </c>
      <c r="S74" s="129">
        <v>13498</v>
      </c>
    </row>
    <row r="75" spans="1:19" s="118" customFormat="1" ht="15.25" customHeight="1">
      <c r="A75" s="126" t="s">
        <v>357</v>
      </c>
      <c r="B75" s="127">
        <v>11</v>
      </c>
      <c r="C75" s="122">
        <v>75600.468000000008</v>
      </c>
      <c r="D75" s="128">
        <v>6</v>
      </c>
      <c r="E75" s="129">
        <v>8655</v>
      </c>
      <c r="F75" s="128">
        <v>5</v>
      </c>
      <c r="G75" s="129">
        <v>66945.467999999993</v>
      </c>
      <c r="H75" s="128">
        <v>0</v>
      </c>
      <c r="I75" s="128">
        <v>0</v>
      </c>
      <c r="O75" s="126" t="s">
        <v>360</v>
      </c>
      <c r="P75" s="152">
        <v>74889.8</v>
      </c>
      <c r="Q75" s="129">
        <v>72304</v>
      </c>
      <c r="R75" s="129">
        <v>2585.8000000000002</v>
      </c>
      <c r="S75" s="128">
        <v>0</v>
      </c>
    </row>
    <row r="76" spans="1:19" s="118" customFormat="1" ht="15.25" customHeight="1">
      <c r="A76" s="126" t="s">
        <v>358</v>
      </c>
      <c r="B76" s="127">
        <v>11</v>
      </c>
      <c r="C76" s="122">
        <v>176708.535</v>
      </c>
      <c r="D76" s="128">
        <v>9</v>
      </c>
      <c r="E76" s="129">
        <v>167206.152</v>
      </c>
      <c r="F76" s="128">
        <v>2</v>
      </c>
      <c r="G76" s="129">
        <v>2202.3829999999998</v>
      </c>
      <c r="H76" s="128">
        <v>1</v>
      </c>
      <c r="I76" s="129">
        <v>7300</v>
      </c>
      <c r="O76" s="126" t="s">
        <v>361</v>
      </c>
      <c r="P76" s="152">
        <v>26146</v>
      </c>
      <c r="Q76" s="129">
        <v>7236</v>
      </c>
      <c r="R76" s="129">
        <v>18910</v>
      </c>
      <c r="S76" s="128">
        <v>0</v>
      </c>
    </row>
    <row r="77" spans="1:19" s="118" customFormat="1" ht="15.25" customHeight="1">
      <c r="A77" s="126" t="s">
        <v>359</v>
      </c>
      <c r="B77" s="127">
        <v>19</v>
      </c>
      <c r="C77" s="122">
        <v>217716</v>
      </c>
      <c r="D77" s="128">
        <v>17</v>
      </c>
      <c r="E77" s="129">
        <v>201976</v>
      </c>
      <c r="F77" s="128">
        <v>3</v>
      </c>
      <c r="G77" s="129">
        <v>2242</v>
      </c>
      <c r="H77" s="128">
        <v>3</v>
      </c>
      <c r="I77" s="129">
        <v>13498</v>
      </c>
      <c r="O77" s="126" t="s">
        <v>362</v>
      </c>
      <c r="P77" s="152">
        <v>57229</v>
      </c>
      <c r="Q77" s="129">
        <v>3000</v>
      </c>
      <c r="R77" s="129">
        <v>54229</v>
      </c>
      <c r="S77" s="128">
        <v>0</v>
      </c>
    </row>
    <row r="78" spans="1:19" s="118" customFormat="1" ht="15.25" customHeight="1">
      <c r="A78" s="126" t="s">
        <v>360</v>
      </c>
      <c r="B78" s="127">
        <v>8</v>
      </c>
      <c r="C78" s="122">
        <v>74889.8</v>
      </c>
      <c r="D78" s="128">
        <v>8</v>
      </c>
      <c r="E78" s="129">
        <v>72304</v>
      </c>
      <c r="F78" s="128">
        <v>5</v>
      </c>
      <c r="G78" s="129">
        <v>2585.8000000000002</v>
      </c>
      <c r="H78" s="128">
        <v>0</v>
      </c>
      <c r="I78" s="128">
        <v>0</v>
      </c>
      <c r="O78" s="126" t="s">
        <v>363</v>
      </c>
      <c r="P78" s="152">
        <v>117505.69000000002</v>
      </c>
      <c r="Q78" s="128">
        <v>0</v>
      </c>
      <c r="R78" s="129">
        <v>112465.69</v>
      </c>
      <c r="S78" s="129">
        <v>5040</v>
      </c>
    </row>
    <row r="79" spans="1:19" s="118" customFormat="1" ht="15.25" customHeight="1">
      <c r="A79" s="126" t="s">
        <v>361</v>
      </c>
      <c r="B79" s="127">
        <v>7</v>
      </c>
      <c r="C79" s="122">
        <v>26146</v>
      </c>
      <c r="D79" s="128">
        <v>6</v>
      </c>
      <c r="E79" s="129">
        <v>7236</v>
      </c>
      <c r="F79" s="128">
        <v>4</v>
      </c>
      <c r="G79" s="129">
        <v>18910</v>
      </c>
      <c r="H79" s="128">
        <v>0</v>
      </c>
      <c r="I79" s="128">
        <v>0</v>
      </c>
      <c r="O79" s="126" t="s">
        <v>364</v>
      </c>
      <c r="P79" s="152">
        <v>51400.24</v>
      </c>
      <c r="Q79" s="129">
        <v>50412.74</v>
      </c>
      <c r="R79" s="129">
        <v>987.5</v>
      </c>
      <c r="S79" s="128">
        <v>0</v>
      </c>
    </row>
    <row r="80" spans="1:19" s="118" customFormat="1" ht="15.25" customHeight="1">
      <c r="A80" s="126" t="s">
        <v>362</v>
      </c>
      <c r="B80" s="127">
        <v>7</v>
      </c>
      <c r="C80" s="122">
        <v>57229</v>
      </c>
      <c r="D80" s="128">
        <v>2</v>
      </c>
      <c r="E80" s="129">
        <v>3000</v>
      </c>
      <c r="F80" s="128">
        <v>7</v>
      </c>
      <c r="G80" s="129">
        <v>54229</v>
      </c>
      <c r="H80" s="128">
        <v>0</v>
      </c>
      <c r="I80" s="128">
        <v>0</v>
      </c>
      <c r="O80" s="126" t="s">
        <v>365</v>
      </c>
      <c r="P80" s="152">
        <v>81555</v>
      </c>
      <c r="Q80" s="129">
        <v>3490</v>
      </c>
      <c r="R80" s="129">
        <v>78065</v>
      </c>
      <c r="S80" s="128">
        <v>0</v>
      </c>
    </row>
    <row r="81" spans="1:19" s="118" customFormat="1" ht="15.25" customHeight="1">
      <c r="A81" s="126" t="s">
        <v>363</v>
      </c>
      <c r="B81" s="127">
        <v>14</v>
      </c>
      <c r="C81" s="122">
        <v>117505.69000000002</v>
      </c>
      <c r="D81" s="128">
        <v>0</v>
      </c>
      <c r="E81" s="128">
        <v>0</v>
      </c>
      <c r="F81" s="128">
        <v>14</v>
      </c>
      <c r="G81" s="129">
        <v>112465.69</v>
      </c>
      <c r="H81" s="128">
        <v>1</v>
      </c>
      <c r="I81" s="129">
        <v>5040</v>
      </c>
      <c r="O81" s="126" t="s">
        <v>366</v>
      </c>
      <c r="P81" s="152">
        <v>131001.90999999999</v>
      </c>
      <c r="Q81" s="128">
        <v>0</v>
      </c>
      <c r="R81" s="129">
        <v>131001.91</v>
      </c>
      <c r="S81" s="128">
        <v>0</v>
      </c>
    </row>
    <row r="82" spans="1:19" s="118" customFormat="1" ht="15.25" customHeight="1" thickBot="1">
      <c r="A82" s="126" t="s">
        <v>364</v>
      </c>
      <c r="B82" s="127">
        <v>7</v>
      </c>
      <c r="C82" s="122">
        <v>51400.24</v>
      </c>
      <c r="D82" s="128">
        <v>7</v>
      </c>
      <c r="E82" s="129">
        <v>50412.74</v>
      </c>
      <c r="F82" s="128">
        <v>3</v>
      </c>
      <c r="G82" s="129">
        <v>987.5</v>
      </c>
      <c r="H82" s="128">
        <v>0</v>
      </c>
      <c r="I82" s="128">
        <v>0</v>
      </c>
      <c r="O82" s="137" t="s">
        <v>367</v>
      </c>
      <c r="P82" s="155">
        <v>96074.43</v>
      </c>
      <c r="Q82" s="138">
        <v>2800</v>
      </c>
      <c r="R82" s="138">
        <v>93274.430000000008</v>
      </c>
      <c r="S82" s="140">
        <v>0</v>
      </c>
    </row>
    <row r="83" spans="1:19" s="118" customFormat="1" ht="15.25" customHeight="1">
      <c r="A83" s="126" t="s">
        <v>365</v>
      </c>
      <c r="B83" s="127">
        <v>4</v>
      </c>
      <c r="C83" s="122">
        <v>81555</v>
      </c>
      <c r="D83" s="128">
        <v>2</v>
      </c>
      <c r="E83" s="129">
        <v>3490</v>
      </c>
      <c r="F83" s="128">
        <v>3</v>
      </c>
      <c r="G83" s="129">
        <v>78065</v>
      </c>
      <c r="H83" s="128">
        <v>0</v>
      </c>
      <c r="I83" s="128">
        <v>0</v>
      </c>
    </row>
    <row r="84" spans="1:19" s="118" customFormat="1" ht="15.25" customHeight="1">
      <c r="A84" s="126" t="s">
        <v>366</v>
      </c>
      <c r="B84" s="127">
        <v>14</v>
      </c>
      <c r="C84" s="122">
        <v>131001.90999999999</v>
      </c>
      <c r="D84" s="128">
        <v>0</v>
      </c>
      <c r="E84" s="128">
        <v>0</v>
      </c>
      <c r="F84" s="128">
        <v>14</v>
      </c>
      <c r="G84" s="129">
        <v>131001.91</v>
      </c>
      <c r="H84" s="128">
        <v>0</v>
      </c>
      <c r="I84" s="128">
        <v>0</v>
      </c>
    </row>
    <row r="85" spans="1:19" s="118" customFormat="1" ht="15.25" customHeight="1" thickBot="1">
      <c r="A85" s="137" t="s">
        <v>367</v>
      </c>
      <c r="B85" s="138">
        <v>10</v>
      </c>
      <c r="C85" s="139">
        <v>96074.43</v>
      </c>
      <c r="D85" s="138">
        <v>1</v>
      </c>
      <c r="E85" s="138">
        <v>2800</v>
      </c>
      <c r="F85" s="138">
        <v>9</v>
      </c>
      <c r="G85" s="138">
        <v>93274.430000000008</v>
      </c>
      <c r="H85" s="140">
        <v>0</v>
      </c>
      <c r="I85" s="140">
        <v>0</v>
      </c>
    </row>
    <row r="86" spans="1:19" s="118" customFormat="1" ht="12.75" customHeight="1">
      <c r="A86" s="141"/>
      <c r="B86" s="129"/>
      <c r="C86" s="129"/>
      <c r="D86" s="129"/>
      <c r="E86" s="129"/>
      <c r="F86" s="129"/>
      <c r="G86" s="129">
        <v>0</v>
      </c>
      <c r="H86" s="129"/>
      <c r="I86" s="129"/>
    </row>
    <row r="87" spans="1:19" s="118" customFormat="1" ht="12.75" customHeight="1">
      <c r="A87" s="142" t="s">
        <v>244</v>
      </c>
      <c r="B87" s="129"/>
      <c r="C87" s="129"/>
      <c r="D87" s="129"/>
      <c r="E87" s="129"/>
      <c r="F87" s="129"/>
      <c r="G87" s="129">
        <v>0</v>
      </c>
      <c r="H87" s="129"/>
      <c r="I87" s="129"/>
    </row>
    <row r="88" spans="1:19" s="118" customFormat="1" ht="12.75" customHeight="1">
      <c r="A88" s="143" t="s">
        <v>368</v>
      </c>
      <c r="B88" s="129"/>
      <c r="C88" s="129"/>
      <c r="D88" s="129"/>
      <c r="E88" s="129"/>
      <c r="F88" s="129"/>
      <c r="G88" s="129">
        <v>0</v>
      </c>
      <c r="H88" s="129"/>
      <c r="I88" s="129"/>
    </row>
    <row r="89" spans="1:19" s="118" customFormat="1" ht="12.75" customHeight="1">
      <c r="A89" s="142" t="s">
        <v>235</v>
      </c>
      <c r="B89" s="129"/>
      <c r="C89" s="129"/>
      <c r="D89" s="129"/>
      <c r="E89" s="129"/>
      <c r="F89" s="129"/>
      <c r="G89" s="129">
        <v>0</v>
      </c>
      <c r="H89" s="129"/>
      <c r="I89" s="129"/>
    </row>
    <row r="90" spans="1:19" s="118" customFormat="1" ht="12.75" customHeight="1">
      <c r="A90" s="280" t="s">
        <v>369</v>
      </c>
      <c r="B90" s="280"/>
      <c r="C90" s="280"/>
      <c r="D90" s="280"/>
      <c r="E90" s="280"/>
      <c r="F90" s="280"/>
      <c r="G90" s="280"/>
      <c r="H90" s="280"/>
      <c r="I90" s="280"/>
    </row>
    <row r="91" spans="1:19" s="118" customFormat="1" ht="12.75" customHeight="1">
      <c r="A91" s="142" t="s">
        <v>370</v>
      </c>
      <c r="B91" s="129"/>
      <c r="C91" s="129"/>
      <c r="D91" s="129"/>
      <c r="E91" s="129"/>
      <c r="F91" s="129"/>
      <c r="G91" s="129">
        <v>0</v>
      </c>
      <c r="H91" s="129"/>
      <c r="I91" s="129"/>
    </row>
    <row r="92" spans="1:19" s="118" customFormat="1" ht="24" customHeight="1">
      <c r="A92" s="148"/>
      <c r="B92" s="148"/>
      <c r="C92" s="148"/>
      <c r="D92" s="148"/>
      <c r="E92" s="148"/>
      <c r="F92" s="148"/>
      <c r="G92" s="148"/>
      <c r="H92" s="148"/>
      <c r="I92" s="148"/>
    </row>
    <row r="93" spans="1:19" s="118" customFormat="1" ht="22.5" customHeight="1"/>
    <row r="94" spans="1:19" s="118" customFormat="1" ht="12.75" customHeight="1">
      <c r="A94" s="141"/>
      <c r="B94" s="144"/>
      <c r="C94" s="129"/>
      <c r="D94" s="144"/>
      <c r="E94" s="144"/>
      <c r="F94" s="144"/>
      <c r="G94" s="129">
        <v>0</v>
      </c>
      <c r="H94" s="129"/>
      <c r="I94" s="129"/>
    </row>
    <row r="95" spans="1:19" s="118" customFormat="1" ht="11.25" customHeight="1">
      <c r="B95" s="145"/>
      <c r="C95" s="145"/>
      <c r="D95" s="144"/>
      <c r="E95" s="144"/>
      <c r="F95" s="144"/>
      <c r="G95" s="129">
        <v>0</v>
      </c>
      <c r="H95" s="129"/>
      <c r="I95" s="129"/>
    </row>
  </sheetData>
  <mergeCells count="8">
    <mergeCell ref="A90:I90"/>
    <mergeCell ref="A1:I1"/>
    <mergeCell ref="A2:A3"/>
    <mergeCell ref="B2:B3"/>
    <mergeCell ref="C2:C3"/>
    <mergeCell ref="D2:E2"/>
    <mergeCell ref="F2:G2"/>
    <mergeCell ref="H2:I2"/>
  </mergeCells>
  <conditionalFormatting sqref="B63">
    <cfRule type="containsText" dxfId="11" priority="315" stopIfTrue="1" operator="containsText" text=" ">
      <formula>NOT(ISERROR(SEARCH(" ",B63)))</formula>
    </cfRule>
  </conditionalFormatting>
  <conditionalFormatting sqref="B4:C62">
    <cfRule type="containsText" dxfId="10" priority="325" stopIfTrue="1" operator="containsText" text=" ">
      <formula>NOT(ISERROR(SEARCH(" ",B4)))</formula>
    </cfRule>
  </conditionalFormatting>
  <conditionalFormatting sqref="D4:F85">
    <cfRule type="containsText" dxfId="9" priority="170" stopIfTrue="1" operator="containsText" text=" ">
      <formula>NOT(ISERROR(SEARCH(" ",D4)))</formula>
    </cfRule>
  </conditionalFormatting>
  <conditionalFormatting sqref="G4:G62 G94:G95">
    <cfRule type="containsText" dxfId="8" priority="177" stopIfTrue="1" operator="containsText" text=" ">
      <formula>NOT(ISERROR(SEARCH(" ",G4)))</formula>
    </cfRule>
  </conditionalFormatting>
  <conditionalFormatting sqref="G64:G91">
    <cfRule type="containsText" dxfId="7" priority="176" stopIfTrue="1" operator="containsText" text=" ">
      <formula>NOT(ISERROR(SEARCH(" ",G64)))</formula>
    </cfRule>
  </conditionalFormatting>
  <conditionalFormatting sqref="H4:I85">
    <cfRule type="containsText" dxfId="6" priority="179" stopIfTrue="1" operator="containsText" text=" ">
      <formula>NOT(ISERROR(SEARCH(" ",H4)))</formula>
    </cfRule>
  </conditionalFormatting>
  <conditionalFormatting sqref="P2:P59">
    <cfRule type="containsText" dxfId="5" priority="157" stopIfTrue="1" operator="containsText" text=" ">
      <formula>NOT(ISERROR(SEARCH(" ",P2)))</formula>
    </cfRule>
  </conditionalFormatting>
  <conditionalFormatting sqref="P61:P82 B64:C85">
    <cfRule type="containsText" dxfId="4" priority="338" stopIfTrue="1" operator="containsText" text=" ">
      <formula>NOT(ISERROR(SEARCH(" ",B61)))</formula>
    </cfRule>
  </conditionalFormatting>
  <conditionalFormatting sqref="Q2:Q82">
    <cfRule type="containsText" dxfId="3" priority="126" stopIfTrue="1" operator="containsText" text=" ">
      <formula>NOT(ISERROR(SEARCH(" ",Q2)))</formula>
    </cfRule>
  </conditionalFormatting>
  <conditionalFormatting sqref="R2:R59">
    <cfRule type="containsText" dxfId="2" priority="8" stopIfTrue="1" operator="containsText" text=" ">
      <formula>NOT(ISERROR(SEARCH(" ",R2)))</formula>
    </cfRule>
  </conditionalFormatting>
  <conditionalFormatting sqref="R61:R82">
    <cfRule type="containsText" dxfId="1" priority="7" stopIfTrue="1" operator="containsText" text=" ">
      <formula>NOT(ISERROR(SEARCH(" ",R61)))</formula>
    </cfRule>
  </conditionalFormatting>
  <conditionalFormatting sqref="S2:S82">
    <cfRule type="containsText" dxfId="0" priority="10" stopIfTrue="1" operator="containsText" text=" ">
      <formula>NOT(ISERROR(SEARCH(" ",S2)))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EC56-951F-4CDE-90F4-10FF5A626ED7}">
  <dimension ref="A1:IV23"/>
  <sheetViews>
    <sheetView tabSelected="1" zoomScale="80" zoomScaleNormal="80" workbookViewId="0">
      <pane xSplit="6" topLeftCell="G1" activePane="topRight" state="frozen"/>
      <selection pane="topRight" activeCell="A2" sqref="A2"/>
    </sheetView>
  </sheetViews>
  <sheetFormatPr baseColWidth="10" defaultColWidth="8.83203125" defaultRowHeight="15"/>
  <cols>
    <col min="1" max="1" width="77.1640625" bestFit="1" customWidth="1"/>
    <col min="2" max="6" width="9" hidden="1" customWidth="1"/>
    <col min="7" max="19" width="9" bestFit="1" customWidth="1"/>
  </cols>
  <sheetData>
    <row r="1" spans="1:256" s="42" customFormat="1" ht="30" customHeight="1" thickBot="1">
      <c r="A1" s="156" t="s">
        <v>384</v>
      </c>
    </row>
    <row r="2" spans="1:256" s="42" customFormat="1" ht="21" customHeight="1">
      <c r="A2" s="156" t="s">
        <v>384</v>
      </c>
      <c r="B2" s="158">
        <v>1994</v>
      </c>
      <c r="C2" s="158">
        <v>1995</v>
      </c>
      <c r="D2" s="158">
        <v>1996</v>
      </c>
      <c r="E2" s="158">
        <v>1997</v>
      </c>
      <c r="F2" s="158">
        <v>1998</v>
      </c>
      <c r="G2" s="158">
        <v>2001</v>
      </c>
      <c r="H2" s="158">
        <v>2002</v>
      </c>
      <c r="I2" s="158">
        <v>2003</v>
      </c>
      <c r="J2" s="158">
        <v>2004</v>
      </c>
      <c r="K2" s="158">
        <v>2006</v>
      </c>
      <c r="L2" s="158">
        <v>2008</v>
      </c>
      <c r="M2" s="158">
        <v>2010</v>
      </c>
      <c r="N2" s="158">
        <v>2012</v>
      </c>
      <c r="O2" s="158">
        <v>2014</v>
      </c>
      <c r="P2" s="158">
        <v>2016</v>
      </c>
      <c r="Q2" s="158">
        <v>2018</v>
      </c>
      <c r="R2" s="158">
        <v>2020</v>
      </c>
      <c r="S2" s="158">
        <v>2022</v>
      </c>
    </row>
    <row r="3" spans="1:256" s="42" customFormat="1" ht="26.25" customHeight="1">
      <c r="A3" s="112" t="s">
        <v>385</v>
      </c>
      <c r="B3" s="159">
        <v>62810111</v>
      </c>
      <c r="C3" s="159">
        <v>62810111</v>
      </c>
      <c r="D3" s="159">
        <v>62810111</v>
      </c>
      <c r="E3" s="159">
        <v>62810111</v>
      </c>
      <c r="F3" s="159">
        <v>62810111</v>
      </c>
      <c r="G3" s="159">
        <v>67803927</v>
      </c>
      <c r="H3" s="159">
        <v>67803927</v>
      </c>
      <c r="I3" s="159">
        <v>67803927</v>
      </c>
      <c r="J3" s="159">
        <v>67803927</v>
      </c>
      <c r="K3" s="159">
        <v>70586256</v>
      </c>
      <c r="L3" s="159">
        <v>70586256</v>
      </c>
      <c r="M3" s="159">
        <v>73722988</v>
      </c>
      <c r="N3" s="160">
        <v>75627384</v>
      </c>
      <c r="O3" s="160">
        <v>77695904</v>
      </c>
      <c r="P3" s="160">
        <v>79814871</v>
      </c>
      <c r="Q3" s="161">
        <v>82003882</v>
      </c>
      <c r="R3" s="161">
        <v>83614362</v>
      </c>
      <c r="S3" s="161">
        <v>85279553</v>
      </c>
    </row>
    <row r="4" spans="1:256" s="42" customFormat="1" ht="26.25" customHeight="1">
      <c r="A4" s="192" t="s">
        <v>386</v>
      </c>
      <c r="B4" s="159">
        <v>2740</v>
      </c>
      <c r="C4" s="160">
        <v>2801</v>
      </c>
      <c r="D4" s="160">
        <v>2827</v>
      </c>
      <c r="E4" s="160">
        <v>2835</v>
      </c>
      <c r="F4" s="160">
        <v>2834</v>
      </c>
      <c r="G4" s="160">
        <v>3227</v>
      </c>
      <c r="H4" s="160">
        <v>3227</v>
      </c>
      <c r="I4" s="160">
        <v>3227</v>
      </c>
      <c r="J4" s="160">
        <v>3225</v>
      </c>
      <c r="K4" s="160">
        <v>3225</v>
      </c>
      <c r="L4" s="160">
        <v>3225</v>
      </c>
      <c r="M4" s="160">
        <v>2950</v>
      </c>
      <c r="N4" s="160">
        <v>2950</v>
      </c>
      <c r="O4" s="160">
        <v>1396</v>
      </c>
      <c r="P4" s="160">
        <v>1397</v>
      </c>
      <c r="Q4" s="161">
        <v>1399</v>
      </c>
      <c r="R4" s="160">
        <v>1389</v>
      </c>
      <c r="S4" s="160">
        <v>1391</v>
      </c>
    </row>
    <row r="5" spans="1:256" s="42" customFormat="1" ht="26.25" customHeight="1">
      <c r="A5" s="192" t="s">
        <v>387</v>
      </c>
      <c r="B5" s="159">
        <v>47597657</v>
      </c>
      <c r="C5" s="160">
        <v>47774543</v>
      </c>
      <c r="D5" s="160">
        <v>47843698</v>
      </c>
      <c r="E5" s="160">
        <v>47865511</v>
      </c>
      <c r="F5" s="160">
        <v>47862511</v>
      </c>
      <c r="G5" s="160">
        <v>53407613</v>
      </c>
      <c r="H5" s="160">
        <v>53421379</v>
      </c>
      <c r="I5" s="160">
        <v>53430733</v>
      </c>
      <c r="J5" s="160">
        <v>53935050</v>
      </c>
      <c r="K5" s="160">
        <v>58581515</v>
      </c>
      <c r="L5" s="160">
        <v>58581515</v>
      </c>
      <c r="M5" s="160">
        <v>61571332</v>
      </c>
      <c r="N5" s="160">
        <v>63743047</v>
      </c>
      <c r="O5" s="160">
        <v>72505107</v>
      </c>
      <c r="P5" s="160">
        <v>74911343</v>
      </c>
      <c r="Q5" s="161">
        <v>76888607</v>
      </c>
      <c r="R5" s="160">
        <v>78920614</v>
      </c>
      <c r="S5" s="162">
        <v>80785141</v>
      </c>
    </row>
    <row r="6" spans="1:256" s="42" customFormat="1" ht="26.25" customHeight="1">
      <c r="A6" s="112" t="s">
        <v>388</v>
      </c>
      <c r="B6" s="159">
        <v>1985</v>
      </c>
      <c r="C6" s="160">
        <v>2126</v>
      </c>
      <c r="D6" s="160">
        <v>2172</v>
      </c>
      <c r="E6" s="160">
        <v>2275</v>
      </c>
      <c r="F6" s="160">
        <v>2579</v>
      </c>
      <c r="G6" s="160">
        <v>2921</v>
      </c>
      <c r="H6" s="160">
        <v>2984</v>
      </c>
      <c r="I6" s="160">
        <v>3018</v>
      </c>
      <c r="J6" s="160">
        <v>3028</v>
      </c>
      <c r="K6" s="160">
        <v>3115</v>
      </c>
      <c r="L6" s="160">
        <v>3129</v>
      </c>
      <c r="M6" s="160">
        <v>2879</v>
      </c>
      <c r="N6" s="160">
        <v>2894</v>
      </c>
      <c r="O6" s="160">
        <v>1391</v>
      </c>
      <c r="P6" s="160">
        <v>1390</v>
      </c>
      <c r="Q6" s="161">
        <v>1395</v>
      </c>
      <c r="R6" s="160">
        <v>1387</v>
      </c>
      <c r="S6" s="127">
        <v>1389</v>
      </c>
      <c r="T6"/>
    </row>
    <row r="7" spans="1:256" s="42" customFormat="1" ht="26.25" customHeight="1">
      <c r="A7" s="192" t="s">
        <v>389</v>
      </c>
      <c r="B7" s="159">
        <v>44299271</v>
      </c>
      <c r="C7" s="160">
        <v>45143673</v>
      </c>
      <c r="D7" s="160">
        <v>44849212</v>
      </c>
      <c r="E7" s="160">
        <v>45239521</v>
      </c>
      <c r="F7" s="160">
        <v>45195192</v>
      </c>
      <c r="G7" s="160">
        <v>50875794</v>
      </c>
      <c r="H7" s="160">
        <v>51763134</v>
      </c>
      <c r="I7" s="160">
        <v>51862924</v>
      </c>
      <c r="J7" s="160">
        <v>52329045</v>
      </c>
      <c r="K7" s="160">
        <v>57451562</v>
      </c>
      <c r="L7" s="160">
        <v>57800347</v>
      </c>
      <c r="M7" s="160">
        <v>60946131</v>
      </c>
      <c r="N7" s="160">
        <v>63105474</v>
      </c>
      <c r="O7" s="160">
        <v>70843913</v>
      </c>
      <c r="P7" s="160">
        <v>73854880</v>
      </c>
      <c r="Q7" s="161">
        <v>75952539.049999997</v>
      </c>
      <c r="R7" s="160">
        <v>78204213.289999977</v>
      </c>
      <c r="S7" s="162">
        <v>80319403.100000009</v>
      </c>
      <c r="T7"/>
    </row>
    <row r="8" spans="1:256" s="42" customFormat="1" ht="26.25" customHeight="1">
      <c r="A8" s="194" t="s">
        <v>390</v>
      </c>
      <c r="B8" s="163">
        <v>93.070276547435938</v>
      </c>
      <c r="C8" s="163">
        <v>94.493155067961609</v>
      </c>
      <c r="D8" s="163">
        <v>93.741106717963149</v>
      </c>
      <c r="E8" s="163">
        <v>94.513816012535628</v>
      </c>
      <c r="F8" s="163">
        <v>94.4271227224163</v>
      </c>
      <c r="G8" s="163">
        <v>95.259441757863243</v>
      </c>
      <c r="H8" s="163">
        <v>96.895915023084669</v>
      </c>
      <c r="I8" s="163">
        <v>97.065716841279354</v>
      </c>
      <c r="J8" s="163">
        <v>97.022335197612691</v>
      </c>
      <c r="K8" s="163">
        <v>98.07114411431661</v>
      </c>
      <c r="L8" s="163">
        <v>98.666528170191569</v>
      </c>
      <c r="M8" s="163">
        <v>98.984590750773421</v>
      </c>
      <c r="N8" s="163">
        <v>98.999776399142007</v>
      </c>
      <c r="O8" s="163">
        <v>97.708859322144022</v>
      </c>
      <c r="P8" s="163">
        <v>98.589715578854324</v>
      </c>
      <c r="Q8" s="163">
        <v>98.782566121922315</v>
      </c>
      <c r="R8" s="164">
        <v>99.092251474373953</v>
      </c>
      <c r="S8" s="165">
        <v>99.423485687794994</v>
      </c>
      <c r="T8" s="166"/>
    </row>
    <row r="9" spans="1:256" s="170" customFormat="1" ht="26.25" customHeight="1">
      <c r="A9" s="193" t="s">
        <v>396</v>
      </c>
      <c r="B9" s="167">
        <v>23448</v>
      </c>
      <c r="C9" s="167">
        <v>27234.13</v>
      </c>
      <c r="D9" s="167">
        <v>29347.98</v>
      </c>
      <c r="E9" s="167">
        <v>31943.77</v>
      </c>
      <c r="F9" s="167">
        <v>32972.89</v>
      </c>
      <c r="G9" s="167">
        <v>31030.87</v>
      </c>
      <c r="H9" s="167">
        <v>30999.26</v>
      </c>
      <c r="I9" s="167">
        <v>31081.37</v>
      </c>
      <c r="J9" s="167">
        <v>29736.1</v>
      </c>
      <c r="K9" s="167">
        <v>30081.82</v>
      </c>
      <c r="L9" s="167">
        <v>28454</v>
      </c>
      <c r="M9" s="167">
        <v>29733</v>
      </c>
      <c r="N9" s="167">
        <v>30786</v>
      </c>
      <c r="O9" s="167">
        <v>31230</v>
      </c>
      <c r="P9" s="168">
        <v>33763.457000000002</v>
      </c>
      <c r="Q9" s="169">
        <v>34532.646137946082</v>
      </c>
      <c r="R9" s="169">
        <v>34757.760426274705</v>
      </c>
      <c r="S9" s="169">
        <v>32422.181962037255</v>
      </c>
      <c r="T9"/>
    </row>
    <row r="10" spans="1:256" s="42" customFormat="1" ht="26.25" customHeight="1">
      <c r="A10" s="112" t="s">
        <v>391</v>
      </c>
      <c r="B10" s="159">
        <v>17757</v>
      </c>
      <c r="C10" s="160">
        <v>20910</v>
      </c>
      <c r="D10" s="160">
        <v>22483</v>
      </c>
      <c r="E10" s="160">
        <v>24180</v>
      </c>
      <c r="F10" s="160">
        <v>24945</v>
      </c>
      <c r="G10" s="160">
        <v>25134</v>
      </c>
      <c r="H10" s="160">
        <v>25373</v>
      </c>
      <c r="I10" s="160">
        <v>26118</v>
      </c>
      <c r="J10" s="160">
        <v>25014</v>
      </c>
      <c r="K10" s="160">
        <v>25280</v>
      </c>
      <c r="L10" s="160">
        <v>24361</v>
      </c>
      <c r="M10" s="160">
        <v>25277</v>
      </c>
      <c r="N10" s="160">
        <v>25845</v>
      </c>
      <c r="O10" s="160">
        <v>28011</v>
      </c>
      <c r="P10" s="160">
        <v>31583.552874000001</v>
      </c>
      <c r="Q10" s="160">
        <v>32209.22173045003</v>
      </c>
      <c r="R10" s="160">
        <v>32324.472381563039</v>
      </c>
      <c r="S10" s="169">
        <v>30283.756564639971</v>
      </c>
      <c r="T10"/>
      <c r="U10" s="171"/>
    </row>
    <row r="11" spans="1:256" s="42" customFormat="1" ht="26.25" customHeight="1">
      <c r="A11" s="195" t="s">
        <v>392</v>
      </c>
      <c r="B11" s="172">
        <v>1.1000000000000001</v>
      </c>
      <c r="C11" s="60">
        <v>1.27</v>
      </c>
      <c r="D11" s="60">
        <v>1.37</v>
      </c>
      <c r="E11" s="60">
        <v>1.46</v>
      </c>
      <c r="F11" s="60">
        <v>1.51</v>
      </c>
      <c r="G11" s="60">
        <v>1.35</v>
      </c>
      <c r="H11" s="60">
        <v>1.34</v>
      </c>
      <c r="I11" s="60">
        <v>1.38</v>
      </c>
      <c r="J11" s="60">
        <v>1.31</v>
      </c>
      <c r="K11" s="60">
        <v>1.21</v>
      </c>
      <c r="L11" s="60">
        <v>1.1499999999999999</v>
      </c>
      <c r="M11" s="60">
        <v>1.1399999999999999</v>
      </c>
      <c r="N11" s="6">
        <v>1.1200000000000001</v>
      </c>
      <c r="O11" s="60">
        <v>1.08</v>
      </c>
      <c r="P11" s="60">
        <v>1.17162578352844</v>
      </c>
      <c r="Q11" s="60">
        <v>1.161836644315887</v>
      </c>
      <c r="R11" s="60">
        <v>1.1324223412011027</v>
      </c>
      <c r="S11" s="173">
        <v>1.0329906954638057</v>
      </c>
      <c r="T11"/>
    </row>
    <row r="12" spans="1:256" s="42" customFormat="1" ht="28.5" customHeight="1">
      <c r="A12" s="192" t="s">
        <v>393</v>
      </c>
      <c r="B12" s="174"/>
      <c r="C12" s="174"/>
      <c r="D12" s="174"/>
      <c r="E12" s="174"/>
      <c r="F12" s="174"/>
      <c r="G12" s="174"/>
      <c r="H12" s="174"/>
      <c r="I12" s="174"/>
      <c r="J12" s="174"/>
      <c r="K12" s="174"/>
      <c r="L12" s="174"/>
      <c r="M12" s="174"/>
      <c r="N12" s="175"/>
      <c r="O12" s="174"/>
      <c r="P12" s="174"/>
      <c r="T12"/>
    </row>
    <row r="13" spans="1:256" s="42" customFormat="1" ht="29.25" customHeight="1">
      <c r="A13" s="176" t="s">
        <v>283</v>
      </c>
      <c r="B13" s="159">
        <v>1001</v>
      </c>
      <c r="C13" s="159">
        <v>1603</v>
      </c>
      <c r="D13" s="159">
        <v>3026</v>
      </c>
      <c r="E13" s="159">
        <v>4544</v>
      </c>
      <c r="F13" s="159">
        <v>5424</v>
      </c>
      <c r="G13" s="159">
        <v>8522</v>
      </c>
      <c r="H13" s="159">
        <v>7430</v>
      </c>
      <c r="I13" s="159">
        <v>7758</v>
      </c>
      <c r="J13" s="159">
        <v>7353</v>
      </c>
      <c r="K13" s="159">
        <v>9683</v>
      </c>
      <c r="L13" s="159">
        <v>11223</v>
      </c>
      <c r="M13" s="159">
        <v>13941</v>
      </c>
      <c r="N13" s="159">
        <v>15639</v>
      </c>
      <c r="O13" s="159">
        <v>17933</v>
      </c>
      <c r="P13" s="159">
        <v>22430.384604000003</v>
      </c>
      <c r="Q13" s="159">
        <v>25614.684680449995</v>
      </c>
      <c r="R13" s="159">
        <v>26707.24013088303</v>
      </c>
      <c r="S13" s="159">
        <v>26017</v>
      </c>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c r="DL13" s="177"/>
      <c r="DM13" s="177"/>
      <c r="DN13" s="177"/>
      <c r="DO13" s="177"/>
      <c r="DP13" s="177"/>
      <c r="DQ13" s="177"/>
      <c r="DR13" s="177"/>
      <c r="DS13" s="177"/>
      <c r="DT13" s="177"/>
      <c r="DU13" s="177"/>
      <c r="DV13" s="177"/>
      <c r="DW13" s="177"/>
      <c r="DX13" s="177"/>
      <c r="DY13" s="177"/>
      <c r="DZ13" s="177"/>
      <c r="EA13" s="177"/>
      <c r="EB13" s="177"/>
      <c r="EC13" s="177"/>
      <c r="ED13" s="177"/>
      <c r="EE13" s="177"/>
      <c r="EF13" s="177"/>
      <c r="EG13" s="177"/>
      <c r="EH13" s="177"/>
      <c r="EI13" s="177"/>
      <c r="EJ13" s="177"/>
      <c r="EK13" s="177"/>
      <c r="EL13" s="177"/>
      <c r="EM13" s="177"/>
      <c r="EN13" s="177"/>
      <c r="EO13" s="177"/>
      <c r="EP13" s="177"/>
      <c r="EQ13" s="177"/>
      <c r="ER13" s="177"/>
      <c r="ES13" s="177"/>
      <c r="ET13" s="177"/>
      <c r="EU13" s="177"/>
      <c r="EV13" s="177"/>
      <c r="EW13" s="177"/>
      <c r="EX13" s="177"/>
      <c r="EY13" s="177"/>
      <c r="EZ13" s="177"/>
      <c r="FA13" s="177"/>
      <c r="FB13" s="177"/>
      <c r="FC13" s="177"/>
      <c r="FD13" s="177"/>
      <c r="FE13" s="177"/>
      <c r="FF13" s="177"/>
      <c r="FG13" s="177"/>
      <c r="FH13" s="177"/>
      <c r="FI13" s="177"/>
      <c r="FJ13" s="177"/>
      <c r="FK13" s="177"/>
      <c r="FL13" s="177"/>
      <c r="FM13" s="177"/>
      <c r="FN13" s="177"/>
      <c r="FO13" s="177"/>
      <c r="FP13" s="177"/>
      <c r="FQ13" s="177"/>
      <c r="FR13" s="177"/>
      <c r="FS13" s="177"/>
      <c r="FT13" s="177"/>
      <c r="FU13" s="177"/>
      <c r="FV13" s="177"/>
      <c r="FW13" s="177"/>
      <c r="FX13" s="177"/>
      <c r="FY13" s="177"/>
      <c r="FZ13" s="177"/>
      <c r="GA13" s="177"/>
      <c r="GB13" s="177"/>
      <c r="GC13" s="177"/>
      <c r="GD13" s="177"/>
      <c r="GE13" s="177"/>
      <c r="GF13" s="177"/>
      <c r="GG13" s="177"/>
      <c r="GH13" s="177"/>
      <c r="GI13" s="177"/>
      <c r="GJ13" s="177"/>
      <c r="GK13" s="177"/>
      <c r="GL13" s="177"/>
      <c r="GM13" s="177"/>
      <c r="GN13" s="177"/>
      <c r="GO13" s="177"/>
      <c r="GP13" s="177"/>
      <c r="GQ13" s="177"/>
      <c r="GR13" s="177"/>
      <c r="GS13" s="177"/>
      <c r="GT13" s="177"/>
      <c r="GU13" s="177"/>
      <c r="GV13" s="177"/>
      <c r="GW13" s="177"/>
      <c r="GX13" s="177"/>
      <c r="GY13" s="177"/>
      <c r="GZ13" s="177"/>
      <c r="HA13" s="177"/>
      <c r="HB13" s="177"/>
      <c r="HC13" s="177"/>
      <c r="HD13" s="177"/>
      <c r="HE13" s="177"/>
      <c r="HF13" s="177"/>
      <c r="HG13" s="177"/>
      <c r="HH13" s="177"/>
      <c r="HI13" s="177"/>
      <c r="HJ13" s="177"/>
      <c r="HK13" s="177"/>
      <c r="HL13" s="177"/>
      <c r="HM13" s="177"/>
      <c r="HN13" s="177"/>
      <c r="HO13" s="177"/>
      <c r="HP13" s="177"/>
      <c r="HQ13" s="177"/>
      <c r="HR13" s="177"/>
      <c r="HS13" s="177"/>
      <c r="HT13" s="177"/>
      <c r="HU13" s="177"/>
      <c r="HV13" s="177"/>
      <c r="HW13" s="177"/>
      <c r="HX13" s="177"/>
      <c r="HY13" s="177"/>
      <c r="HZ13" s="177"/>
      <c r="IA13" s="177"/>
      <c r="IB13" s="177"/>
      <c r="IC13" s="177"/>
      <c r="ID13" s="177"/>
      <c r="IE13" s="177"/>
      <c r="IF13" s="177"/>
      <c r="IG13" s="177"/>
      <c r="IH13" s="177"/>
      <c r="II13" s="177"/>
      <c r="IJ13" s="177"/>
      <c r="IK13" s="177"/>
      <c r="IL13" s="177"/>
      <c r="IM13" s="177"/>
      <c r="IN13" s="177"/>
      <c r="IO13" s="177"/>
      <c r="IP13" s="177"/>
      <c r="IQ13" s="177"/>
      <c r="IR13" s="177"/>
      <c r="IS13" s="177"/>
      <c r="IT13" s="177"/>
      <c r="IU13" s="177"/>
      <c r="IV13" s="177"/>
    </row>
    <row r="14" spans="1:256" s="42" customFormat="1" ht="28.5" customHeight="1">
      <c r="A14" s="176" t="s">
        <v>394</v>
      </c>
      <c r="B14" s="159">
        <v>14479</v>
      </c>
      <c r="C14" s="159">
        <v>17175</v>
      </c>
      <c r="D14" s="159">
        <v>17520</v>
      </c>
      <c r="E14" s="159">
        <v>16805</v>
      </c>
      <c r="F14" s="159">
        <v>16853</v>
      </c>
      <c r="G14" s="159">
        <v>14570</v>
      </c>
      <c r="H14" s="159">
        <v>16310</v>
      </c>
      <c r="I14" s="159">
        <v>16567</v>
      </c>
      <c r="J14" s="159">
        <v>16416</v>
      </c>
      <c r="K14" s="159">
        <v>14941</v>
      </c>
      <c r="L14" s="159">
        <v>12678</v>
      </c>
      <c r="M14" s="159">
        <v>11001</v>
      </c>
      <c r="N14" s="159">
        <v>9772</v>
      </c>
      <c r="O14" s="159">
        <v>9935</v>
      </c>
      <c r="P14" s="159">
        <v>9094.9059859999998</v>
      </c>
      <c r="Q14" s="159">
        <v>6520.6565799999998</v>
      </c>
      <c r="R14" s="159">
        <v>5492.8027699999993</v>
      </c>
      <c r="S14" s="159">
        <v>4093</v>
      </c>
      <c r="T14"/>
    </row>
    <row r="15" spans="1:256" s="42" customFormat="1" ht="33.75" customHeight="1" thickBot="1">
      <c r="A15" s="178" t="s">
        <v>395</v>
      </c>
      <c r="B15" s="179">
        <v>2276</v>
      </c>
      <c r="C15" s="179">
        <v>2131</v>
      </c>
      <c r="D15" s="179">
        <v>1935</v>
      </c>
      <c r="E15" s="179">
        <v>2822</v>
      </c>
      <c r="F15" s="179">
        <v>2652</v>
      </c>
      <c r="G15" s="179">
        <v>2042</v>
      </c>
      <c r="H15" s="179">
        <v>1634</v>
      </c>
      <c r="I15" s="179">
        <v>1793</v>
      </c>
      <c r="J15" s="179">
        <v>1246</v>
      </c>
      <c r="K15" s="179">
        <v>656</v>
      </c>
      <c r="L15" s="179">
        <v>460</v>
      </c>
      <c r="M15" s="179">
        <v>334</v>
      </c>
      <c r="N15" s="179">
        <v>437</v>
      </c>
      <c r="O15" s="179">
        <v>141</v>
      </c>
      <c r="P15" s="179">
        <v>58.381950000000003</v>
      </c>
      <c r="Q15" s="179">
        <v>73.880470000000003</v>
      </c>
      <c r="R15" s="179">
        <v>124.42947900000001</v>
      </c>
      <c r="S15" s="179">
        <v>174</v>
      </c>
      <c r="T15" s="180"/>
      <c r="U15" s="181"/>
      <c r="V15" s="182"/>
      <c r="W15" s="182"/>
      <c r="X15" s="183"/>
      <c r="Y15" s="184"/>
    </row>
    <row r="16" spans="1:256" s="42" customFormat="1" ht="16.5" customHeight="1">
      <c r="A16" s="185"/>
      <c r="U16" s="181"/>
      <c r="V16" s="182"/>
      <c r="W16" s="182"/>
      <c r="X16" s="186"/>
      <c r="Y16" s="184"/>
    </row>
    <row r="17" spans="1:25" s="42" customFormat="1" ht="12.75" customHeight="1">
      <c r="A17" s="187" t="s">
        <v>368</v>
      </c>
      <c r="X17" s="186"/>
      <c r="Y17" s="184"/>
    </row>
    <row r="18" spans="1:25" s="42" customFormat="1" ht="12" customHeight="1">
      <c r="A18" s="280" t="s">
        <v>381</v>
      </c>
      <c r="B18" s="280"/>
      <c r="C18" s="280"/>
      <c r="D18" s="280"/>
      <c r="E18" s="280"/>
      <c r="F18" s="280"/>
      <c r="G18" s="280"/>
      <c r="H18" s="280"/>
      <c r="I18" s="280"/>
      <c r="J18" s="280"/>
      <c r="K18" s="280"/>
      <c r="L18" s="280"/>
      <c r="X18" s="188"/>
      <c r="Y18" s="184"/>
    </row>
    <row r="19" spans="1:25" s="42" customFormat="1" ht="12" customHeight="1">
      <c r="A19" s="280" t="s">
        <v>382</v>
      </c>
      <c r="B19" s="280"/>
      <c r="C19" s="280"/>
      <c r="D19" s="280"/>
      <c r="E19" s="280"/>
      <c r="F19" s="280"/>
      <c r="G19" s="280"/>
      <c r="H19" s="280"/>
      <c r="I19" s="280"/>
      <c r="J19" s="280"/>
      <c r="K19" s="280"/>
      <c r="L19" s="280"/>
      <c r="X19" s="188"/>
      <c r="Y19" s="184"/>
    </row>
    <row r="20" spans="1:25" s="118" customFormat="1" ht="13.5" customHeight="1">
      <c r="A20" s="42" t="s">
        <v>383</v>
      </c>
      <c r="B20" s="148"/>
      <c r="C20" s="148"/>
      <c r="D20" s="148"/>
      <c r="E20" s="148"/>
      <c r="F20" s="148"/>
      <c r="G20" s="148"/>
      <c r="H20" s="148"/>
      <c r="I20" s="148"/>
      <c r="J20" s="148"/>
      <c r="K20" s="148"/>
      <c r="L20" s="148"/>
    </row>
    <row r="21" spans="1:25" s="118" customFormat="1" ht="13.5" customHeight="1"/>
    <row r="22" spans="1:25" s="191" customFormat="1" ht="12.75" customHeight="1">
      <c r="A22" s="189"/>
      <c r="B22" s="190"/>
      <c r="U22" s="181"/>
      <c r="V22" s="182"/>
      <c r="W22" s="182"/>
    </row>
    <row r="23" spans="1:25" s="191" customFormat="1" ht="13">
      <c r="B23" s="190"/>
    </row>
  </sheetData>
  <mergeCells count="2">
    <mergeCell ref="A18:L18"/>
    <mergeCell ref="A19:L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3C33-1DEB-4827-846F-01D289F68125}">
  <dimension ref="A1:IV43"/>
  <sheetViews>
    <sheetView zoomScaleNormal="80" workbookViewId="0">
      <selection activeCell="S24" sqref="S24"/>
    </sheetView>
  </sheetViews>
  <sheetFormatPr baseColWidth="10" defaultColWidth="8.83203125" defaultRowHeight="15"/>
  <cols>
    <col min="1" max="1" width="77.1640625" bestFit="1" customWidth="1"/>
    <col min="2" max="6" width="9" hidden="1" customWidth="1"/>
    <col min="7" max="19" width="9" bestFit="1" customWidth="1"/>
  </cols>
  <sheetData>
    <row r="1" spans="1:256" s="42" customFormat="1" ht="30" customHeight="1" thickBot="1">
      <c r="A1" s="156" t="s">
        <v>384</v>
      </c>
    </row>
    <row r="2" spans="1:256" s="42" customFormat="1" ht="21" customHeight="1">
      <c r="A2" s="157"/>
      <c r="B2" s="158">
        <v>1994</v>
      </c>
      <c r="C2" s="158">
        <v>1995</v>
      </c>
      <c r="D2" s="158">
        <v>1996</v>
      </c>
      <c r="E2" s="158">
        <v>1997</v>
      </c>
      <c r="F2" s="158">
        <v>1998</v>
      </c>
      <c r="G2" s="158">
        <v>2001</v>
      </c>
      <c r="H2" s="158">
        <v>2002</v>
      </c>
      <c r="I2" s="158">
        <v>2003</v>
      </c>
      <c r="J2" s="158">
        <v>2004</v>
      </c>
      <c r="K2" s="158">
        <v>2006</v>
      </c>
      <c r="L2" s="158">
        <v>2008</v>
      </c>
      <c r="M2" s="158">
        <v>2010</v>
      </c>
      <c r="N2" s="158">
        <v>2012</v>
      </c>
      <c r="O2" s="158">
        <v>2014</v>
      </c>
      <c r="P2" s="158">
        <v>2016</v>
      </c>
      <c r="Q2" s="158">
        <v>2018</v>
      </c>
      <c r="R2" s="158">
        <v>2020</v>
      </c>
      <c r="S2" s="158">
        <v>2022</v>
      </c>
    </row>
    <row r="3" spans="1:256" s="42" customFormat="1" ht="26.25" hidden="1" customHeight="1">
      <c r="A3" s="192" t="s">
        <v>386</v>
      </c>
      <c r="B3" s="159">
        <v>2740</v>
      </c>
      <c r="C3" s="160">
        <v>2801</v>
      </c>
      <c r="D3" s="160">
        <v>2827</v>
      </c>
      <c r="E3" s="160">
        <v>2835</v>
      </c>
      <c r="F3" s="160">
        <v>2834</v>
      </c>
      <c r="G3" s="160">
        <v>3227</v>
      </c>
      <c r="H3" s="160">
        <v>3227</v>
      </c>
      <c r="I3" s="160">
        <v>3227</v>
      </c>
      <c r="J3" s="160">
        <v>3225</v>
      </c>
      <c r="K3" s="160">
        <v>3225</v>
      </c>
      <c r="L3" s="160">
        <v>3225</v>
      </c>
      <c r="M3" s="160">
        <v>2950</v>
      </c>
      <c r="N3" s="160">
        <v>2950</v>
      </c>
      <c r="O3" s="160">
        <v>1396</v>
      </c>
      <c r="P3" s="160">
        <v>1397</v>
      </c>
      <c r="Q3" s="161">
        <v>1399</v>
      </c>
      <c r="R3" s="160">
        <v>1389</v>
      </c>
      <c r="S3" s="160">
        <v>1391</v>
      </c>
    </row>
    <row r="4" spans="1:256" s="42" customFormat="1" ht="26.25" hidden="1" customHeight="1">
      <c r="A4" s="192" t="s">
        <v>387</v>
      </c>
      <c r="B4" s="159">
        <v>47597657</v>
      </c>
      <c r="C4" s="160">
        <v>47774543</v>
      </c>
      <c r="D4" s="160">
        <v>47843698</v>
      </c>
      <c r="E4" s="160">
        <v>47865511</v>
      </c>
      <c r="F4" s="160">
        <v>47862511</v>
      </c>
      <c r="G4" s="160">
        <v>53407613</v>
      </c>
      <c r="H4" s="160">
        <v>53421379</v>
      </c>
      <c r="I4" s="160">
        <v>53430733</v>
      </c>
      <c r="J4" s="160">
        <v>53935050</v>
      </c>
      <c r="K4" s="160">
        <v>58581515</v>
      </c>
      <c r="L4" s="160">
        <v>58581515</v>
      </c>
      <c r="M4" s="160">
        <v>61571332</v>
      </c>
      <c r="N4" s="160">
        <v>63743047</v>
      </c>
      <c r="O4" s="160">
        <v>72505107</v>
      </c>
      <c r="P4" s="160">
        <v>74911343</v>
      </c>
      <c r="Q4" s="161">
        <v>76888607</v>
      </c>
      <c r="R4" s="160">
        <v>78920614</v>
      </c>
      <c r="S4" s="162">
        <v>80785141</v>
      </c>
    </row>
    <row r="5" spans="1:256" s="42" customFormat="1" ht="26.25" customHeight="1">
      <c r="A5" s="196" t="s">
        <v>397</v>
      </c>
      <c r="B5" s="159"/>
      <c r="C5" s="160"/>
      <c r="D5" s="160"/>
      <c r="E5" s="160"/>
      <c r="F5" s="160"/>
      <c r="G5" s="160">
        <f>G4/G3</f>
        <v>16550.23644251627</v>
      </c>
      <c r="H5" s="160">
        <f t="shared" ref="H5:S5" si="0">H4/H3</f>
        <v>16554.502324140067</v>
      </c>
      <c r="I5" s="160">
        <f t="shared" si="0"/>
        <v>16557.400991633094</v>
      </c>
      <c r="J5" s="160">
        <f t="shared" si="0"/>
        <v>16724.046511627908</v>
      </c>
      <c r="K5" s="160">
        <f t="shared" si="0"/>
        <v>18164.810852713177</v>
      </c>
      <c r="L5" s="160">
        <f t="shared" si="0"/>
        <v>18164.810852713177</v>
      </c>
      <c r="M5" s="160">
        <f t="shared" si="0"/>
        <v>20871.637966101694</v>
      </c>
      <c r="N5" s="160">
        <f t="shared" si="0"/>
        <v>21607.812542372882</v>
      </c>
      <c r="O5" s="160">
        <f t="shared" si="0"/>
        <v>51937.755730659024</v>
      </c>
      <c r="P5" s="160">
        <f t="shared" si="0"/>
        <v>53623.008589835365</v>
      </c>
      <c r="Q5" s="160">
        <f t="shared" si="0"/>
        <v>54959.690493209433</v>
      </c>
      <c r="R5" s="160">
        <f t="shared" si="0"/>
        <v>56818.296616270702</v>
      </c>
      <c r="S5" s="160">
        <f t="shared" si="0"/>
        <v>58077.024442846872</v>
      </c>
    </row>
    <row r="6" spans="1:256" s="42" customFormat="1" ht="26.25" hidden="1" customHeight="1">
      <c r="A6" s="112" t="s">
        <v>388</v>
      </c>
      <c r="B6" s="159">
        <v>1985</v>
      </c>
      <c r="C6" s="160">
        <v>2126</v>
      </c>
      <c r="D6" s="160">
        <v>2172</v>
      </c>
      <c r="E6" s="160">
        <v>2275</v>
      </c>
      <c r="F6" s="160">
        <v>2579</v>
      </c>
      <c r="G6" s="160">
        <v>2921</v>
      </c>
      <c r="H6" s="160">
        <v>2984</v>
      </c>
      <c r="I6" s="160">
        <v>3018</v>
      </c>
      <c r="J6" s="160">
        <v>3028</v>
      </c>
      <c r="K6" s="160">
        <v>3115</v>
      </c>
      <c r="L6" s="160">
        <v>3129</v>
      </c>
      <c r="M6" s="160">
        <v>2879</v>
      </c>
      <c r="N6" s="160">
        <v>2894</v>
      </c>
      <c r="O6" s="160">
        <v>1391</v>
      </c>
      <c r="P6" s="160">
        <v>1390</v>
      </c>
      <c r="Q6" s="161">
        <v>1395</v>
      </c>
      <c r="R6" s="160">
        <v>1387</v>
      </c>
      <c r="S6" s="127">
        <v>1389</v>
      </c>
      <c r="T6"/>
    </row>
    <row r="7" spans="1:256" s="42" customFormat="1" ht="26.25" hidden="1" customHeight="1">
      <c r="A7" s="192" t="s">
        <v>389</v>
      </c>
      <c r="B7" s="159">
        <v>44299271</v>
      </c>
      <c r="C7" s="160">
        <v>45143673</v>
      </c>
      <c r="D7" s="160">
        <v>44849212</v>
      </c>
      <c r="E7" s="160">
        <v>45239521</v>
      </c>
      <c r="F7" s="160">
        <v>45195192</v>
      </c>
      <c r="G7" s="160">
        <v>50875794</v>
      </c>
      <c r="H7" s="160">
        <v>51763134</v>
      </c>
      <c r="I7" s="160">
        <v>51862924</v>
      </c>
      <c r="J7" s="160">
        <v>52329045</v>
      </c>
      <c r="K7" s="160">
        <v>57451562</v>
      </c>
      <c r="L7" s="160">
        <v>57800347</v>
      </c>
      <c r="M7" s="160">
        <v>60946131</v>
      </c>
      <c r="N7" s="160">
        <v>63105474</v>
      </c>
      <c r="O7" s="160">
        <v>70843913</v>
      </c>
      <c r="P7" s="160">
        <v>73854880</v>
      </c>
      <c r="Q7" s="161">
        <v>75952539.049999997</v>
      </c>
      <c r="R7" s="160">
        <v>78204213.289999977</v>
      </c>
      <c r="S7" s="162">
        <v>80319403.100000009</v>
      </c>
      <c r="T7"/>
    </row>
    <row r="8" spans="1:256" s="42" customFormat="1" ht="26.25" customHeight="1">
      <c r="A8" s="194" t="s">
        <v>398</v>
      </c>
      <c r="B8" s="163">
        <v>93.070276547435938</v>
      </c>
      <c r="C8" s="163">
        <v>94.493155067961609</v>
      </c>
      <c r="D8" s="163">
        <v>93.741106717963149</v>
      </c>
      <c r="E8" s="163">
        <v>94.513816012535628</v>
      </c>
      <c r="F8" s="163">
        <v>94.4271227224163</v>
      </c>
      <c r="G8" s="163">
        <v>95.259441757863243</v>
      </c>
      <c r="H8" s="163">
        <v>96.895915023084669</v>
      </c>
      <c r="I8" s="163">
        <v>97.065716841279354</v>
      </c>
      <c r="J8" s="163">
        <v>97.022335197612691</v>
      </c>
      <c r="K8" s="163">
        <v>98.07114411431661</v>
      </c>
      <c r="L8" s="163">
        <v>98.666528170191569</v>
      </c>
      <c r="M8" s="163">
        <v>98.984590750773421</v>
      </c>
      <c r="N8" s="163">
        <v>98.999776399142007</v>
      </c>
      <c r="O8" s="163">
        <v>97.708859322144022</v>
      </c>
      <c r="P8" s="163">
        <v>98.589715578854324</v>
      </c>
      <c r="Q8" s="163">
        <v>98.782566121922315</v>
      </c>
      <c r="R8" s="164">
        <v>99.092251474373953</v>
      </c>
      <c r="S8" s="165">
        <v>99.423485687794994</v>
      </c>
      <c r="T8" s="166"/>
    </row>
    <row r="9" spans="1:256" s="170" customFormat="1" ht="26.25" hidden="1" customHeight="1">
      <c r="A9" s="193" t="s">
        <v>396</v>
      </c>
      <c r="B9" s="167">
        <v>23448</v>
      </c>
      <c r="C9" s="167">
        <v>27234.13</v>
      </c>
      <c r="D9" s="167">
        <v>29347.98</v>
      </c>
      <c r="E9" s="167">
        <v>31943.77</v>
      </c>
      <c r="F9" s="167">
        <v>32972.89</v>
      </c>
      <c r="G9" s="167">
        <v>31030.87</v>
      </c>
      <c r="H9" s="167">
        <v>30999.26</v>
      </c>
      <c r="I9" s="167">
        <v>31081.37</v>
      </c>
      <c r="J9" s="167">
        <v>29736.1</v>
      </c>
      <c r="K9" s="167">
        <v>30081.82</v>
      </c>
      <c r="L9" s="167">
        <v>28454</v>
      </c>
      <c r="M9" s="167">
        <v>29733</v>
      </c>
      <c r="N9" s="167">
        <v>30786</v>
      </c>
      <c r="O9" s="167">
        <v>31230</v>
      </c>
      <c r="P9" s="168">
        <v>33763.457000000002</v>
      </c>
      <c r="Q9" s="169">
        <v>34532.646137946082</v>
      </c>
      <c r="R9" s="169">
        <v>34757.760426274705</v>
      </c>
      <c r="S9" s="169">
        <v>32422.181962037255</v>
      </c>
      <c r="T9"/>
    </row>
    <row r="10" spans="1:256" s="42" customFormat="1" ht="26.25" hidden="1" customHeight="1">
      <c r="A10" s="112" t="s">
        <v>391</v>
      </c>
      <c r="B10" s="159">
        <v>17757</v>
      </c>
      <c r="C10" s="160">
        <v>20910</v>
      </c>
      <c r="D10" s="160">
        <v>22483</v>
      </c>
      <c r="E10" s="160">
        <v>24180</v>
      </c>
      <c r="F10" s="160">
        <v>24945</v>
      </c>
      <c r="G10" s="160">
        <v>25134</v>
      </c>
      <c r="H10" s="160">
        <v>25373</v>
      </c>
      <c r="I10" s="160">
        <v>26118</v>
      </c>
      <c r="J10" s="160">
        <v>25014</v>
      </c>
      <c r="K10" s="160">
        <v>25280</v>
      </c>
      <c r="L10" s="160">
        <v>24361</v>
      </c>
      <c r="M10" s="160">
        <v>25277</v>
      </c>
      <c r="N10" s="160">
        <v>25845</v>
      </c>
      <c r="O10" s="160">
        <v>28011</v>
      </c>
      <c r="P10" s="160">
        <v>31583.552874000001</v>
      </c>
      <c r="Q10" s="160">
        <v>32209.22173045003</v>
      </c>
      <c r="R10" s="160">
        <v>32324.472381563039</v>
      </c>
      <c r="S10" s="169">
        <v>30283.756564639971</v>
      </c>
      <c r="T10"/>
      <c r="U10" s="171"/>
    </row>
    <row r="11" spans="1:256" s="42" customFormat="1" ht="26.25" customHeight="1">
      <c r="A11" s="195" t="s">
        <v>399</v>
      </c>
      <c r="B11" s="172">
        <v>1.1000000000000001</v>
      </c>
      <c r="C11" s="60">
        <v>1.27</v>
      </c>
      <c r="D11" s="60">
        <v>1.37</v>
      </c>
      <c r="E11" s="60">
        <v>1.46</v>
      </c>
      <c r="F11" s="60">
        <v>1.51</v>
      </c>
      <c r="G11" s="60">
        <v>1.35</v>
      </c>
      <c r="H11" s="60">
        <v>1.34</v>
      </c>
      <c r="I11" s="60">
        <v>1.38</v>
      </c>
      <c r="J11" s="60">
        <v>1.31</v>
      </c>
      <c r="K11" s="60">
        <v>1.21</v>
      </c>
      <c r="L11" s="60">
        <v>1.1499999999999999</v>
      </c>
      <c r="M11" s="60">
        <v>1.1399999999999999</v>
      </c>
      <c r="N11" s="6">
        <v>1.1200000000000001</v>
      </c>
      <c r="O11" s="60">
        <v>1.08</v>
      </c>
      <c r="P11" s="60">
        <v>1.17162578352844</v>
      </c>
      <c r="Q11" s="60">
        <v>1.161836644315887</v>
      </c>
      <c r="R11" s="60">
        <v>1.1324223412011027</v>
      </c>
      <c r="S11" s="173">
        <v>1.0329906954638057</v>
      </c>
      <c r="T11"/>
    </row>
    <row r="12" spans="1:256" s="42" customFormat="1" ht="28.5" customHeight="1">
      <c r="A12" s="192" t="s">
        <v>393</v>
      </c>
      <c r="B12" s="174"/>
      <c r="C12" s="174"/>
      <c r="D12" s="174"/>
      <c r="E12" s="174"/>
      <c r="F12" s="174"/>
      <c r="G12" s="174"/>
      <c r="H12" s="174"/>
      <c r="I12" s="174"/>
      <c r="J12" s="174"/>
      <c r="K12" s="174"/>
      <c r="L12" s="174"/>
      <c r="M12" s="174"/>
      <c r="N12" s="175"/>
      <c r="O12" s="174"/>
      <c r="P12" s="174"/>
      <c r="T12"/>
    </row>
    <row r="13" spans="1:256" s="42" customFormat="1" ht="29.25" customHeight="1">
      <c r="A13" s="176" t="s">
        <v>283</v>
      </c>
      <c r="B13" s="159">
        <v>1001</v>
      </c>
      <c r="C13" s="159">
        <v>1603</v>
      </c>
      <c r="D13" s="159">
        <v>3026</v>
      </c>
      <c r="E13" s="159">
        <v>4544</v>
      </c>
      <c r="F13" s="159">
        <v>5424</v>
      </c>
      <c r="G13" s="159">
        <v>8522</v>
      </c>
      <c r="H13" s="159">
        <v>7430</v>
      </c>
      <c r="I13" s="159">
        <v>7758</v>
      </c>
      <c r="J13" s="159">
        <v>7353</v>
      </c>
      <c r="K13" s="159">
        <v>9683</v>
      </c>
      <c r="L13" s="159">
        <v>11223</v>
      </c>
      <c r="M13" s="159">
        <v>13941</v>
      </c>
      <c r="N13" s="159">
        <v>15639</v>
      </c>
      <c r="O13" s="159">
        <v>17933</v>
      </c>
      <c r="P13" s="159">
        <v>22430.384604000003</v>
      </c>
      <c r="Q13" s="159">
        <v>25614.684680449995</v>
      </c>
      <c r="R13" s="159">
        <v>26707.24013088303</v>
      </c>
      <c r="S13" s="159">
        <v>26017</v>
      </c>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c r="DL13" s="177"/>
      <c r="DM13" s="177"/>
      <c r="DN13" s="177"/>
      <c r="DO13" s="177"/>
      <c r="DP13" s="177"/>
      <c r="DQ13" s="177"/>
      <c r="DR13" s="177"/>
      <c r="DS13" s="177"/>
      <c r="DT13" s="177"/>
      <c r="DU13" s="177"/>
      <c r="DV13" s="177"/>
      <c r="DW13" s="177"/>
      <c r="DX13" s="177"/>
      <c r="DY13" s="177"/>
      <c r="DZ13" s="177"/>
      <c r="EA13" s="177"/>
      <c r="EB13" s="177"/>
      <c r="EC13" s="177"/>
      <c r="ED13" s="177"/>
      <c r="EE13" s="177"/>
      <c r="EF13" s="177"/>
      <c r="EG13" s="177"/>
      <c r="EH13" s="177"/>
      <c r="EI13" s="177"/>
      <c r="EJ13" s="177"/>
      <c r="EK13" s="177"/>
      <c r="EL13" s="177"/>
      <c r="EM13" s="177"/>
      <c r="EN13" s="177"/>
      <c r="EO13" s="177"/>
      <c r="EP13" s="177"/>
      <c r="EQ13" s="177"/>
      <c r="ER13" s="177"/>
      <c r="ES13" s="177"/>
      <c r="ET13" s="177"/>
      <c r="EU13" s="177"/>
      <c r="EV13" s="177"/>
      <c r="EW13" s="177"/>
      <c r="EX13" s="177"/>
      <c r="EY13" s="177"/>
      <c r="EZ13" s="177"/>
      <c r="FA13" s="177"/>
      <c r="FB13" s="177"/>
      <c r="FC13" s="177"/>
      <c r="FD13" s="177"/>
      <c r="FE13" s="177"/>
      <c r="FF13" s="177"/>
      <c r="FG13" s="177"/>
      <c r="FH13" s="177"/>
      <c r="FI13" s="177"/>
      <c r="FJ13" s="177"/>
      <c r="FK13" s="177"/>
      <c r="FL13" s="177"/>
      <c r="FM13" s="177"/>
      <c r="FN13" s="177"/>
      <c r="FO13" s="177"/>
      <c r="FP13" s="177"/>
      <c r="FQ13" s="177"/>
      <c r="FR13" s="177"/>
      <c r="FS13" s="177"/>
      <c r="FT13" s="177"/>
      <c r="FU13" s="177"/>
      <c r="FV13" s="177"/>
      <c r="FW13" s="177"/>
      <c r="FX13" s="177"/>
      <c r="FY13" s="177"/>
      <c r="FZ13" s="177"/>
      <c r="GA13" s="177"/>
      <c r="GB13" s="177"/>
      <c r="GC13" s="177"/>
      <c r="GD13" s="177"/>
      <c r="GE13" s="177"/>
      <c r="GF13" s="177"/>
      <c r="GG13" s="177"/>
      <c r="GH13" s="177"/>
      <c r="GI13" s="177"/>
      <c r="GJ13" s="177"/>
      <c r="GK13" s="177"/>
      <c r="GL13" s="177"/>
      <c r="GM13" s="177"/>
      <c r="GN13" s="177"/>
      <c r="GO13" s="177"/>
      <c r="GP13" s="177"/>
      <c r="GQ13" s="177"/>
      <c r="GR13" s="177"/>
      <c r="GS13" s="177"/>
      <c r="GT13" s="177"/>
      <c r="GU13" s="177"/>
      <c r="GV13" s="177"/>
      <c r="GW13" s="177"/>
      <c r="GX13" s="177"/>
      <c r="GY13" s="177"/>
      <c r="GZ13" s="177"/>
      <c r="HA13" s="177"/>
      <c r="HB13" s="177"/>
      <c r="HC13" s="177"/>
      <c r="HD13" s="177"/>
      <c r="HE13" s="177"/>
      <c r="HF13" s="177"/>
      <c r="HG13" s="177"/>
      <c r="HH13" s="177"/>
      <c r="HI13" s="177"/>
      <c r="HJ13" s="177"/>
      <c r="HK13" s="177"/>
      <c r="HL13" s="177"/>
      <c r="HM13" s="177"/>
      <c r="HN13" s="177"/>
      <c r="HO13" s="177"/>
      <c r="HP13" s="177"/>
      <c r="HQ13" s="177"/>
      <c r="HR13" s="177"/>
      <c r="HS13" s="177"/>
      <c r="HT13" s="177"/>
      <c r="HU13" s="177"/>
      <c r="HV13" s="177"/>
      <c r="HW13" s="177"/>
      <c r="HX13" s="177"/>
      <c r="HY13" s="177"/>
      <c r="HZ13" s="177"/>
      <c r="IA13" s="177"/>
      <c r="IB13" s="177"/>
      <c r="IC13" s="177"/>
      <c r="ID13" s="177"/>
      <c r="IE13" s="177"/>
      <c r="IF13" s="177"/>
      <c r="IG13" s="177"/>
      <c r="IH13" s="177"/>
      <c r="II13" s="177"/>
      <c r="IJ13" s="177"/>
      <c r="IK13" s="177"/>
      <c r="IL13" s="177"/>
      <c r="IM13" s="177"/>
      <c r="IN13" s="177"/>
      <c r="IO13" s="177"/>
      <c r="IP13" s="177"/>
      <c r="IQ13" s="177"/>
      <c r="IR13" s="177"/>
      <c r="IS13" s="177"/>
      <c r="IT13" s="177"/>
      <c r="IU13" s="177"/>
      <c r="IV13" s="177"/>
    </row>
    <row r="14" spans="1:256" s="42" customFormat="1" ht="28.5" customHeight="1">
      <c r="A14" s="176" t="s">
        <v>394</v>
      </c>
      <c r="B14" s="159">
        <v>14479</v>
      </c>
      <c r="C14" s="159">
        <v>17175</v>
      </c>
      <c r="D14" s="159">
        <v>17520</v>
      </c>
      <c r="E14" s="159">
        <v>16805</v>
      </c>
      <c r="F14" s="159">
        <v>16853</v>
      </c>
      <c r="G14" s="159">
        <v>14570</v>
      </c>
      <c r="H14" s="159">
        <v>16310</v>
      </c>
      <c r="I14" s="159">
        <v>16567</v>
      </c>
      <c r="J14" s="159">
        <v>16416</v>
      </c>
      <c r="K14" s="159">
        <v>14941</v>
      </c>
      <c r="L14" s="159">
        <v>12678</v>
      </c>
      <c r="M14" s="159">
        <v>11001</v>
      </c>
      <c r="N14" s="159">
        <v>9772</v>
      </c>
      <c r="O14" s="159">
        <v>9935</v>
      </c>
      <c r="P14" s="159">
        <v>9094.9059859999998</v>
      </c>
      <c r="Q14" s="159">
        <v>6520.6565799999998</v>
      </c>
      <c r="R14" s="159">
        <v>5492.8027699999993</v>
      </c>
      <c r="S14" s="159">
        <v>4093</v>
      </c>
      <c r="T14"/>
    </row>
    <row r="15" spans="1:256" s="42" customFormat="1" ht="33.75" customHeight="1" thickBot="1">
      <c r="A15" s="178" t="s">
        <v>395</v>
      </c>
      <c r="B15" s="179">
        <v>2276</v>
      </c>
      <c r="C15" s="179">
        <v>2131</v>
      </c>
      <c r="D15" s="179">
        <v>1935</v>
      </c>
      <c r="E15" s="179">
        <v>2822</v>
      </c>
      <c r="F15" s="179">
        <v>2652</v>
      </c>
      <c r="G15" s="179">
        <v>2042</v>
      </c>
      <c r="H15" s="179">
        <v>1634</v>
      </c>
      <c r="I15" s="179">
        <v>1793</v>
      </c>
      <c r="J15" s="179">
        <v>1246</v>
      </c>
      <c r="K15" s="179">
        <v>656</v>
      </c>
      <c r="L15" s="179">
        <v>460</v>
      </c>
      <c r="M15" s="179">
        <v>334</v>
      </c>
      <c r="N15" s="179">
        <v>437</v>
      </c>
      <c r="O15" s="179">
        <v>141</v>
      </c>
      <c r="P15" s="179">
        <v>58.381950000000003</v>
      </c>
      <c r="Q15" s="179">
        <v>73.880470000000003</v>
      </c>
      <c r="R15" s="179">
        <v>124.42947900000001</v>
      </c>
      <c r="S15" s="179">
        <v>174</v>
      </c>
      <c r="T15" s="180"/>
      <c r="U15" s="181"/>
      <c r="V15" s="182"/>
      <c r="W15" s="182"/>
      <c r="X15" s="183"/>
      <c r="Y15" s="184"/>
    </row>
    <row r="16" spans="1:256" s="42" customFormat="1" ht="16.5" customHeight="1">
      <c r="A16" s="185"/>
      <c r="U16" s="181"/>
      <c r="V16" s="182"/>
      <c r="W16" s="182"/>
      <c r="X16" s="186"/>
      <c r="Y16" s="184"/>
    </row>
    <row r="17" spans="1:25" s="42" customFormat="1" ht="12.75" customHeight="1">
      <c r="A17" s="187"/>
      <c r="X17" s="186"/>
      <c r="Y17" s="184"/>
    </row>
    <row r="18" spans="1:25" s="42" customFormat="1" ht="12" customHeight="1">
      <c r="A18" s="280"/>
      <c r="B18" s="280"/>
      <c r="C18" s="280"/>
      <c r="D18" s="280"/>
      <c r="E18" s="280"/>
      <c r="F18" s="280"/>
      <c r="G18" s="280"/>
      <c r="H18" s="280"/>
      <c r="I18" s="280"/>
      <c r="J18" s="280"/>
      <c r="K18" s="280"/>
      <c r="L18" s="280"/>
      <c r="X18" s="188"/>
      <c r="Y18" s="184"/>
    </row>
    <row r="19" spans="1:25" s="42" customFormat="1" ht="12" customHeight="1">
      <c r="A19" s="280"/>
      <c r="B19" s="280"/>
      <c r="C19" s="280"/>
      <c r="D19" s="280"/>
      <c r="E19" s="280"/>
      <c r="F19" s="280"/>
      <c r="G19" s="280"/>
      <c r="H19" s="280"/>
      <c r="I19" s="280"/>
      <c r="J19" s="280"/>
      <c r="K19" s="280"/>
      <c r="L19" s="280"/>
      <c r="X19" s="188"/>
      <c r="Y19" s="184"/>
    </row>
    <row r="20" spans="1:25" s="118" customFormat="1" ht="13.5" customHeight="1">
      <c r="A20" s="42"/>
      <c r="B20" s="148"/>
      <c r="C20" s="148"/>
      <c r="D20" s="148"/>
      <c r="E20" s="148"/>
      <c r="F20" s="148"/>
      <c r="G20" s="148"/>
      <c r="H20" s="148"/>
      <c r="I20" s="148"/>
      <c r="J20" s="148"/>
      <c r="K20" s="148"/>
      <c r="L20" s="148"/>
    </row>
    <row r="21" spans="1:25" s="118" customFormat="1" ht="13.5" customHeight="1"/>
    <row r="22" spans="1:25" s="191" customFormat="1" ht="12.75" customHeight="1">
      <c r="A22" s="189"/>
      <c r="B22" s="190"/>
      <c r="U22" s="181"/>
      <c r="V22" s="182"/>
      <c r="W22" s="182"/>
    </row>
    <row r="23" spans="1:25" s="191" customFormat="1" ht="13">
      <c r="B23" s="190"/>
    </row>
    <row r="37" spans="1:256" ht="16" thickBot="1">
      <c r="A37" s="192" t="s">
        <v>393</v>
      </c>
    </row>
    <row r="38" spans="1:256" s="42" customFormat="1" ht="21" customHeight="1">
      <c r="B38" s="158">
        <v>1994</v>
      </c>
      <c r="C38" s="158">
        <v>1995</v>
      </c>
      <c r="D38" s="158">
        <v>1996</v>
      </c>
      <c r="E38" s="158">
        <v>1997</v>
      </c>
      <c r="F38" s="158">
        <v>1998</v>
      </c>
      <c r="G38" s="158">
        <v>2001</v>
      </c>
      <c r="H38" s="158">
        <v>2002</v>
      </c>
      <c r="I38" s="158">
        <v>2003</v>
      </c>
      <c r="J38" s="158">
        <v>2004</v>
      </c>
      <c r="K38" s="158">
        <v>2006</v>
      </c>
      <c r="L38" s="158">
        <v>2008</v>
      </c>
      <c r="M38" s="158">
        <v>2010</v>
      </c>
      <c r="N38" s="158">
        <v>2012</v>
      </c>
      <c r="O38" s="158">
        <v>2014</v>
      </c>
      <c r="P38" s="158">
        <v>2016</v>
      </c>
      <c r="Q38" s="158">
        <v>2018</v>
      </c>
      <c r="R38" s="158">
        <v>2020</v>
      </c>
      <c r="S38" s="158">
        <v>2022</v>
      </c>
    </row>
    <row r="39" spans="1:256" s="42" customFormat="1" ht="26.25" hidden="1" customHeight="1">
      <c r="A39" s="192" t="s">
        <v>386</v>
      </c>
      <c r="B39" s="159">
        <v>2740</v>
      </c>
      <c r="C39" s="160">
        <v>2801</v>
      </c>
      <c r="D39" s="160">
        <v>2827</v>
      </c>
      <c r="E39" s="160">
        <v>2835</v>
      </c>
      <c r="F39" s="160">
        <v>2834</v>
      </c>
      <c r="G39" s="160">
        <v>3227</v>
      </c>
      <c r="H39" s="160">
        <v>3227</v>
      </c>
      <c r="I39" s="160">
        <v>3227</v>
      </c>
      <c r="J39" s="160">
        <v>3225</v>
      </c>
      <c r="K39" s="160">
        <v>3225</v>
      </c>
      <c r="L39" s="160">
        <v>3225</v>
      </c>
      <c r="M39" s="160">
        <v>2950</v>
      </c>
      <c r="N39" s="160">
        <v>2950</v>
      </c>
      <c r="O39" s="160">
        <v>1396</v>
      </c>
      <c r="P39" s="160">
        <v>1397</v>
      </c>
      <c r="Q39" s="161">
        <v>1399</v>
      </c>
      <c r="R39" s="160">
        <v>1389</v>
      </c>
      <c r="S39" s="160">
        <v>1391</v>
      </c>
    </row>
    <row r="40" spans="1:256" s="42" customFormat="1" ht="26.25" hidden="1" customHeight="1">
      <c r="A40" s="192" t="s">
        <v>387</v>
      </c>
      <c r="B40" s="159">
        <v>47597657</v>
      </c>
      <c r="C40" s="160">
        <v>47774543</v>
      </c>
      <c r="D40" s="160">
        <v>47843698</v>
      </c>
      <c r="E40" s="160">
        <v>47865511</v>
      </c>
      <c r="F40" s="160">
        <v>47862511</v>
      </c>
      <c r="G40" s="160">
        <v>53407613</v>
      </c>
      <c r="H40" s="160">
        <v>53421379</v>
      </c>
      <c r="I40" s="160">
        <v>53430733</v>
      </c>
      <c r="J40" s="160">
        <v>53935050</v>
      </c>
      <c r="K40" s="160">
        <v>58581515</v>
      </c>
      <c r="L40" s="160">
        <v>58581515</v>
      </c>
      <c r="M40" s="160">
        <v>61571332</v>
      </c>
      <c r="N40" s="160">
        <v>63743047</v>
      </c>
      <c r="O40" s="160">
        <v>72505107</v>
      </c>
      <c r="P40" s="160">
        <v>74911343</v>
      </c>
      <c r="Q40" s="161">
        <v>76888607</v>
      </c>
      <c r="R40" s="160">
        <v>78920614</v>
      </c>
      <c r="S40" s="162">
        <v>80785141</v>
      </c>
    </row>
    <row r="41" spans="1:256" s="42" customFormat="1" ht="29.25" customHeight="1">
      <c r="A41" s="176" t="s">
        <v>283</v>
      </c>
      <c r="B41" s="159">
        <v>1001</v>
      </c>
      <c r="C41" s="159">
        <v>1603</v>
      </c>
      <c r="D41" s="159">
        <v>3026</v>
      </c>
      <c r="E41" s="159">
        <v>4544</v>
      </c>
      <c r="F41" s="159">
        <v>5424</v>
      </c>
      <c r="G41" s="159">
        <v>8522</v>
      </c>
      <c r="H41" s="159">
        <v>7430</v>
      </c>
      <c r="I41" s="159">
        <v>7758</v>
      </c>
      <c r="J41" s="159">
        <v>7353</v>
      </c>
      <c r="K41" s="159">
        <v>9683</v>
      </c>
      <c r="L41" s="159">
        <v>11223</v>
      </c>
      <c r="M41" s="159">
        <v>13941</v>
      </c>
      <c r="N41" s="159">
        <v>15639</v>
      </c>
      <c r="O41" s="159">
        <v>17933</v>
      </c>
      <c r="P41" s="159">
        <v>22430.384604000003</v>
      </c>
      <c r="Q41" s="159">
        <v>25614.684680449995</v>
      </c>
      <c r="R41" s="159">
        <v>26707.24013088303</v>
      </c>
      <c r="S41" s="159">
        <v>26017</v>
      </c>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c r="CF41" s="177"/>
      <c r="CG41" s="177"/>
      <c r="CH41" s="177"/>
      <c r="CI41" s="177"/>
      <c r="CJ41" s="177"/>
      <c r="CK41" s="177"/>
      <c r="CL41" s="177"/>
      <c r="CM41" s="177"/>
      <c r="CN41" s="177"/>
      <c r="CO41" s="177"/>
      <c r="CP41" s="177"/>
      <c r="CQ41" s="177"/>
      <c r="CR41" s="177"/>
      <c r="CS41" s="177"/>
      <c r="CT41" s="177"/>
      <c r="CU41" s="177"/>
      <c r="CV41" s="177"/>
      <c r="CW41" s="177"/>
      <c r="CX41" s="177"/>
      <c r="CY41" s="177"/>
      <c r="CZ41" s="177"/>
      <c r="DA41" s="177"/>
      <c r="DB41" s="177"/>
      <c r="DC41" s="177"/>
      <c r="DD41" s="177"/>
      <c r="DE41" s="177"/>
      <c r="DF41" s="177"/>
      <c r="DG41" s="177"/>
      <c r="DH41" s="177"/>
      <c r="DI41" s="177"/>
      <c r="DJ41" s="177"/>
      <c r="DK41" s="177"/>
      <c r="DL41" s="177"/>
      <c r="DM41" s="177"/>
      <c r="DN41" s="177"/>
      <c r="DO41" s="177"/>
      <c r="DP41" s="177"/>
      <c r="DQ41" s="177"/>
      <c r="DR41" s="177"/>
      <c r="DS41" s="177"/>
      <c r="DT41" s="177"/>
      <c r="DU41" s="177"/>
      <c r="DV41" s="177"/>
      <c r="DW41" s="177"/>
      <c r="DX41" s="177"/>
      <c r="DY41" s="177"/>
      <c r="DZ41" s="177"/>
      <c r="EA41" s="177"/>
      <c r="EB41" s="177"/>
      <c r="EC41" s="177"/>
      <c r="ED41" s="177"/>
      <c r="EE41" s="177"/>
      <c r="EF41" s="177"/>
      <c r="EG41" s="177"/>
      <c r="EH41" s="177"/>
      <c r="EI41" s="177"/>
      <c r="EJ41" s="177"/>
      <c r="EK41" s="177"/>
      <c r="EL41" s="177"/>
      <c r="EM41" s="177"/>
      <c r="EN41" s="177"/>
      <c r="EO41" s="177"/>
      <c r="EP41" s="177"/>
      <c r="EQ41" s="177"/>
      <c r="ER41" s="177"/>
      <c r="ES41" s="177"/>
      <c r="ET41" s="177"/>
      <c r="EU41" s="177"/>
      <c r="EV41" s="177"/>
      <c r="EW41" s="177"/>
      <c r="EX41" s="177"/>
      <c r="EY41" s="177"/>
      <c r="EZ41" s="177"/>
      <c r="FA41" s="177"/>
      <c r="FB41" s="177"/>
      <c r="FC41" s="177"/>
      <c r="FD41" s="177"/>
      <c r="FE41" s="177"/>
      <c r="FF41" s="177"/>
      <c r="FG41" s="177"/>
      <c r="FH41" s="177"/>
      <c r="FI41" s="177"/>
      <c r="FJ41" s="177"/>
      <c r="FK41" s="177"/>
      <c r="FL41" s="177"/>
      <c r="FM41" s="177"/>
      <c r="FN41" s="177"/>
      <c r="FO41" s="177"/>
      <c r="FP41" s="177"/>
      <c r="FQ41" s="177"/>
      <c r="FR41" s="177"/>
      <c r="FS41" s="177"/>
      <c r="FT41" s="177"/>
      <c r="FU41" s="177"/>
      <c r="FV41" s="177"/>
      <c r="FW41" s="177"/>
      <c r="FX41" s="177"/>
      <c r="FY41" s="177"/>
      <c r="FZ41" s="177"/>
      <c r="GA41" s="177"/>
      <c r="GB41" s="177"/>
      <c r="GC41" s="177"/>
      <c r="GD41" s="177"/>
      <c r="GE41" s="177"/>
      <c r="GF41" s="177"/>
      <c r="GG41" s="177"/>
      <c r="GH41" s="177"/>
      <c r="GI41" s="177"/>
      <c r="GJ41" s="177"/>
      <c r="GK41" s="177"/>
      <c r="GL41" s="177"/>
      <c r="GM41" s="177"/>
      <c r="GN41" s="177"/>
      <c r="GO41" s="177"/>
      <c r="GP41" s="177"/>
      <c r="GQ41" s="177"/>
      <c r="GR41" s="177"/>
      <c r="GS41" s="177"/>
      <c r="GT41" s="177"/>
      <c r="GU41" s="177"/>
      <c r="GV41" s="177"/>
      <c r="GW41" s="177"/>
      <c r="GX41" s="177"/>
      <c r="GY41" s="177"/>
      <c r="GZ41" s="177"/>
      <c r="HA41" s="177"/>
      <c r="HB41" s="177"/>
      <c r="HC41" s="177"/>
      <c r="HD41" s="177"/>
      <c r="HE41" s="177"/>
      <c r="HF41" s="177"/>
      <c r="HG41" s="177"/>
      <c r="HH41" s="177"/>
      <c r="HI41" s="177"/>
      <c r="HJ41" s="177"/>
      <c r="HK41" s="177"/>
      <c r="HL41" s="177"/>
      <c r="HM41" s="177"/>
      <c r="HN41" s="177"/>
      <c r="HO41" s="177"/>
      <c r="HP41" s="177"/>
      <c r="HQ41" s="177"/>
      <c r="HR41" s="177"/>
      <c r="HS41" s="177"/>
      <c r="HT41" s="177"/>
      <c r="HU41" s="177"/>
      <c r="HV41" s="177"/>
      <c r="HW41" s="177"/>
      <c r="HX41" s="177"/>
      <c r="HY41" s="177"/>
      <c r="HZ41" s="177"/>
      <c r="IA41" s="177"/>
      <c r="IB41" s="177"/>
      <c r="IC41" s="177"/>
      <c r="ID41" s="177"/>
      <c r="IE41" s="177"/>
      <c r="IF41" s="177"/>
      <c r="IG41" s="177"/>
      <c r="IH41" s="177"/>
      <c r="II41" s="177"/>
      <c r="IJ41" s="177"/>
      <c r="IK41" s="177"/>
      <c r="IL41" s="177"/>
      <c r="IM41" s="177"/>
      <c r="IN41" s="177"/>
      <c r="IO41" s="177"/>
      <c r="IP41" s="177"/>
      <c r="IQ41" s="177"/>
      <c r="IR41" s="177"/>
      <c r="IS41" s="177"/>
      <c r="IT41" s="177"/>
      <c r="IU41" s="177"/>
      <c r="IV41" s="177"/>
    </row>
    <row r="42" spans="1:256" s="42" customFormat="1" ht="28.5" customHeight="1">
      <c r="A42" s="176" t="s">
        <v>394</v>
      </c>
      <c r="B42" s="159">
        <v>14479</v>
      </c>
      <c r="C42" s="159">
        <v>17175</v>
      </c>
      <c r="D42" s="159">
        <v>17520</v>
      </c>
      <c r="E42" s="159">
        <v>16805</v>
      </c>
      <c r="F42" s="159">
        <v>16853</v>
      </c>
      <c r="G42" s="159">
        <v>14570</v>
      </c>
      <c r="H42" s="159">
        <v>16310</v>
      </c>
      <c r="I42" s="159">
        <v>16567</v>
      </c>
      <c r="J42" s="159">
        <v>16416</v>
      </c>
      <c r="K42" s="159">
        <v>14941</v>
      </c>
      <c r="L42" s="159">
        <v>12678</v>
      </c>
      <c r="M42" s="159">
        <v>11001</v>
      </c>
      <c r="N42" s="159">
        <v>9772</v>
      </c>
      <c r="O42" s="159">
        <v>9935</v>
      </c>
      <c r="P42" s="159">
        <v>9094.9059859999998</v>
      </c>
      <c r="Q42" s="159">
        <v>6520.6565799999998</v>
      </c>
      <c r="R42" s="159">
        <v>5492.8027699999993</v>
      </c>
      <c r="S42" s="159">
        <v>4093</v>
      </c>
      <c r="T42"/>
    </row>
    <row r="43" spans="1:256" s="42" customFormat="1" ht="33.75" customHeight="1" thickBot="1">
      <c r="A43" s="178" t="s">
        <v>379</v>
      </c>
      <c r="B43" s="179">
        <v>2276</v>
      </c>
      <c r="C43" s="179">
        <v>2131</v>
      </c>
      <c r="D43" s="179">
        <v>1935</v>
      </c>
      <c r="E43" s="179">
        <v>2822</v>
      </c>
      <c r="F43" s="179">
        <v>2652</v>
      </c>
      <c r="G43" s="179">
        <v>2042</v>
      </c>
      <c r="H43" s="179">
        <v>1634</v>
      </c>
      <c r="I43" s="179">
        <v>1793</v>
      </c>
      <c r="J43" s="179">
        <v>1246</v>
      </c>
      <c r="K43" s="179">
        <v>656</v>
      </c>
      <c r="L43" s="179">
        <v>460</v>
      </c>
      <c r="M43" s="179">
        <v>334</v>
      </c>
      <c r="N43" s="179">
        <v>437</v>
      </c>
      <c r="O43" s="179">
        <v>141</v>
      </c>
      <c r="P43" s="179">
        <v>58.381950000000003</v>
      </c>
      <c r="Q43" s="179">
        <v>73.880470000000003</v>
      </c>
      <c r="R43" s="179">
        <v>124.42947900000001</v>
      </c>
      <c r="S43" s="179">
        <v>174</v>
      </c>
      <c r="T43" s="180"/>
      <c r="U43" s="181"/>
      <c r="V43" s="182"/>
      <c r="W43" s="182"/>
      <c r="X43" s="183"/>
      <c r="Y43" s="184"/>
    </row>
  </sheetData>
  <mergeCells count="2">
    <mergeCell ref="A18:L18"/>
    <mergeCell ref="A19:L1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5BEE-CA13-4768-B046-A0FA33FE2803}">
  <dimension ref="A1:D29"/>
  <sheetViews>
    <sheetView topLeftCell="A17" zoomScale="80" zoomScaleNormal="80" workbookViewId="0">
      <selection activeCell="P32" sqref="P32"/>
    </sheetView>
  </sheetViews>
  <sheetFormatPr baseColWidth="10" defaultColWidth="8.83203125" defaultRowHeight="15"/>
  <cols>
    <col min="1" max="1" width="53" bestFit="1" customWidth="1"/>
    <col min="4" max="4" width="20.83203125" customWidth="1"/>
  </cols>
  <sheetData>
    <row r="1" spans="1:4" s="198" customFormat="1" ht="31.5" customHeight="1" thickBot="1">
      <c r="A1" s="291" t="s">
        <v>404</v>
      </c>
      <c r="B1" s="291"/>
      <c r="C1" s="291"/>
      <c r="D1" s="291"/>
    </row>
    <row r="2" spans="1:4" s="198" customFormat="1" ht="17.25" customHeight="1">
      <c r="A2" s="199"/>
      <c r="B2" s="200">
        <v>2020</v>
      </c>
      <c r="C2" s="201"/>
      <c r="D2" s="200">
        <v>2022</v>
      </c>
    </row>
    <row r="3" spans="1:4" s="198" customFormat="1" ht="27" customHeight="1">
      <c r="A3" s="224" t="s">
        <v>405</v>
      </c>
      <c r="B3" s="203">
        <v>279066.80599999998</v>
      </c>
      <c r="C3" s="204"/>
      <c r="D3" s="205">
        <v>323140.11700000003</v>
      </c>
    </row>
    <row r="4" spans="1:4" s="198" customFormat="1" ht="15" customHeight="1">
      <c r="A4" s="202" t="s">
        <v>406</v>
      </c>
      <c r="B4" s="206">
        <v>116719.863</v>
      </c>
      <c r="C4" s="207"/>
      <c r="D4" s="208">
        <v>127267.95600000001</v>
      </c>
    </row>
    <row r="5" spans="1:4" s="198" customFormat="1" ht="15" customHeight="1">
      <c r="A5" s="224" t="s">
        <v>407</v>
      </c>
      <c r="B5" s="206">
        <v>162346.943</v>
      </c>
      <c r="C5" s="207"/>
      <c r="D5" s="208">
        <v>195872.16099999999</v>
      </c>
    </row>
    <row r="6" spans="1:4" s="209" customFormat="1" ht="38.25" customHeight="1">
      <c r="A6" s="225" t="s">
        <v>408</v>
      </c>
      <c r="B6" s="203"/>
      <c r="C6" s="204"/>
      <c r="D6" s="208"/>
    </row>
    <row r="7" spans="1:4" s="198" customFormat="1" ht="27" customHeight="1">
      <c r="A7" s="210" t="s">
        <v>409</v>
      </c>
      <c r="B7" s="211">
        <v>5557.4409999999998</v>
      </c>
      <c r="C7" s="212"/>
      <c r="D7" s="211">
        <v>7550.3419999999996</v>
      </c>
    </row>
    <row r="8" spans="1:4" s="198" customFormat="1" ht="27" customHeight="1">
      <c r="A8" s="213" t="s">
        <v>410</v>
      </c>
      <c r="B8" s="211">
        <v>207854.01300000001</v>
      </c>
      <c r="C8" s="212"/>
      <c r="D8" s="214">
        <v>243098.81400000001</v>
      </c>
    </row>
    <row r="9" spans="1:4" s="198" customFormat="1" ht="27" customHeight="1">
      <c r="A9" s="213" t="s">
        <v>411</v>
      </c>
      <c r="B9" s="211">
        <v>65655.351999999999</v>
      </c>
      <c r="C9" s="212"/>
      <c r="D9" s="214">
        <v>72490.960999999996</v>
      </c>
    </row>
    <row r="10" spans="1:4" s="198" customFormat="1" ht="15" customHeight="1">
      <c r="A10" s="213" t="s">
        <v>412</v>
      </c>
      <c r="B10" s="211">
        <v>38984.743999999999</v>
      </c>
      <c r="C10" s="212"/>
      <c r="D10" s="211">
        <v>45973.148000000001</v>
      </c>
    </row>
    <row r="11" spans="1:4" s="198" customFormat="1" ht="15" customHeight="1">
      <c r="A11" s="210" t="s">
        <v>413</v>
      </c>
      <c r="B11" s="211">
        <v>17291.159</v>
      </c>
      <c r="C11" s="215" t="s">
        <v>400</v>
      </c>
      <c r="D11" s="211">
        <v>15300.824000000001</v>
      </c>
    </row>
    <row r="12" spans="1:4" s="198" customFormat="1" ht="15" customHeight="1" thickBot="1">
      <c r="A12" s="216" t="s">
        <v>414</v>
      </c>
      <c r="B12" s="217">
        <v>9379.4490000000005</v>
      </c>
      <c r="C12" s="218" t="s">
        <v>400</v>
      </c>
      <c r="D12" s="217">
        <v>11216.989</v>
      </c>
    </row>
    <row r="13" spans="1:4" s="198" customFormat="1" ht="13.5" customHeight="1">
      <c r="A13" s="219"/>
      <c r="B13" s="220"/>
      <c r="C13" s="220"/>
      <c r="D13" s="221"/>
    </row>
    <row r="14" spans="1:4" s="198" customFormat="1" ht="13.5" customHeight="1">
      <c r="A14" s="222" t="s">
        <v>244</v>
      </c>
      <c r="B14" s="220"/>
      <c r="C14" s="221"/>
      <c r="D14" s="220"/>
    </row>
    <row r="15" spans="1:4" s="198" customFormat="1" ht="13.5" customHeight="1">
      <c r="A15" s="43" t="s">
        <v>245</v>
      </c>
      <c r="B15"/>
      <c r="C15" s="221"/>
      <c r="D15"/>
    </row>
    <row r="16" spans="1:4" s="198" customFormat="1" ht="15" customHeight="1">
      <c r="A16" s="223" t="s">
        <v>401</v>
      </c>
      <c r="B16"/>
      <c r="C16" s="221"/>
      <c r="D16"/>
    </row>
    <row r="17" spans="1:4" ht="31" customHeight="1">
      <c r="A17" s="293" t="s">
        <v>402</v>
      </c>
      <c r="B17" s="293"/>
      <c r="C17" s="293"/>
      <c r="D17" s="293"/>
    </row>
    <row r="18" spans="1:4" ht="14.25" customHeight="1">
      <c r="A18" s="43" t="s">
        <v>403</v>
      </c>
      <c r="B18" s="42"/>
      <c r="D18" s="42"/>
    </row>
    <row r="19" spans="1:4" s="198" customFormat="1" ht="24" customHeight="1">
      <c r="A19" s="292"/>
      <c r="B19" s="292"/>
      <c r="C19" s="292"/>
      <c r="D19" s="292"/>
    </row>
    <row r="20" spans="1:4" s="198" customFormat="1" ht="32.25" customHeight="1"/>
    <row r="21" spans="1:4" s="198" customFormat="1" ht="12.75" customHeight="1" thickBot="1">
      <c r="A21" s="225" t="s">
        <v>408</v>
      </c>
      <c r="B21" s="197"/>
      <c r="C21" s="197"/>
      <c r="D21" s="197"/>
    </row>
    <row r="22" spans="1:4" s="198" customFormat="1" ht="11.25" customHeight="1">
      <c r="A22" s="199"/>
      <c r="B22" s="200">
        <v>2020</v>
      </c>
      <c r="C22" s="226">
        <v>2022</v>
      </c>
      <c r="D22" s="226"/>
    </row>
    <row r="23" spans="1:4">
      <c r="B23" s="203"/>
      <c r="C23" s="204"/>
      <c r="D23" s="208"/>
    </row>
    <row r="24" spans="1:4">
      <c r="A24" s="210" t="s">
        <v>415</v>
      </c>
      <c r="B24" s="211">
        <v>5557.4409999999998</v>
      </c>
      <c r="C24" s="211">
        <v>7550.3419999999996</v>
      </c>
    </row>
    <row r="25" spans="1:4">
      <c r="A25" s="213" t="s">
        <v>416</v>
      </c>
      <c r="B25" s="211">
        <v>207854.01300000001</v>
      </c>
      <c r="C25" s="214">
        <v>243098.81400000001</v>
      </c>
    </row>
    <row r="26" spans="1:4">
      <c r="A26" s="213" t="s">
        <v>417</v>
      </c>
      <c r="B26" s="211">
        <v>65655.351999999999</v>
      </c>
      <c r="C26" s="214">
        <v>72490.960999999996</v>
      </c>
    </row>
    <row r="27" spans="1:4">
      <c r="A27" s="213" t="s">
        <v>412</v>
      </c>
      <c r="B27" s="211">
        <v>38984.743999999999</v>
      </c>
      <c r="C27" s="211">
        <v>45973.148000000001</v>
      </c>
    </row>
    <row r="28" spans="1:4">
      <c r="A28" s="210" t="s">
        <v>413</v>
      </c>
      <c r="B28" s="211">
        <v>17291.159</v>
      </c>
      <c r="C28" s="211">
        <v>15300.824000000001</v>
      </c>
    </row>
    <row r="29" spans="1:4" ht="16" thickBot="1">
      <c r="A29" s="216" t="s">
        <v>379</v>
      </c>
      <c r="B29" s="217">
        <v>9379.4490000000005</v>
      </c>
      <c r="C29" s="217">
        <v>11216.989</v>
      </c>
    </row>
  </sheetData>
  <mergeCells count="3">
    <mergeCell ref="A1:D1"/>
    <mergeCell ref="A19:D19"/>
    <mergeCell ref="A17:D1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13529-5D74-416B-BA74-EE147BA586F6}">
  <dimension ref="A1:I40"/>
  <sheetViews>
    <sheetView topLeftCell="A32" zoomScale="90" zoomScaleNormal="90" workbookViewId="0">
      <selection activeCell="A38" sqref="A38"/>
    </sheetView>
  </sheetViews>
  <sheetFormatPr baseColWidth="10" defaultColWidth="8.83203125" defaultRowHeight="15"/>
  <cols>
    <col min="1" max="1" width="63" bestFit="1" customWidth="1"/>
    <col min="2" max="3" width="9.83203125" bestFit="1" customWidth="1"/>
    <col min="5" max="6" width="11" bestFit="1" customWidth="1"/>
    <col min="7" max="7" width="60.1640625" bestFit="1" customWidth="1"/>
    <col min="8" max="9" width="9.83203125" bestFit="1" customWidth="1"/>
  </cols>
  <sheetData>
    <row r="1" spans="1:9" ht="16" thickBot="1">
      <c r="A1" s="296" t="s">
        <v>418</v>
      </c>
      <c r="B1" s="296"/>
      <c r="C1" s="296"/>
    </row>
    <row r="2" spans="1:9">
      <c r="A2" s="227"/>
      <c r="B2" s="228">
        <v>2020</v>
      </c>
      <c r="C2" s="228">
        <v>2022</v>
      </c>
    </row>
    <row r="3" spans="1:9">
      <c r="A3" s="231" t="s">
        <v>460</v>
      </c>
      <c r="B3" s="19">
        <v>24375355.524999999</v>
      </c>
      <c r="C3" s="19">
        <v>27815548.112999998</v>
      </c>
    </row>
    <row r="4" spans="1:9">
      <c r="A4" s="28" t="s">
        <v>461</v>
      </c>
      <c r="B4" s="18">
        <v>24365343.384</v>
      </c>
      <c r="C4" s="18">
        <v>27805035.839999996</v>
      </c>
    </row>
    <row r="5" spans="1:9">
      <c r="A5" s="28" t="s">
        <v>462</v>
      </c>
      <c r="B5" s="18">
        <v>10012.141</v>
      </c>
      <c r="C5" s="18">
        <v>10512.272999999999</v>
      </c>
    </row>
    <row r="6" spans="1:9">
      <c r="A6" s="229"/>
      <c r="B6" s="18"/>
      <c r="C6" s="18"/>
    </row>
    <row r="7" spans="1:9">
      <c r="G7" s="28"/>
      <c r="H7" s="18"/>
      <c r="I7" s="18"/>
    </row>
    <row r="8" spans="1:9">
      <c r="A8" s="231"/>
      <c r="B8" s="19"/>
      <c r="C8" s="230"/>
    </row>
    <row r="9" spans="1:9">
      <c r="A9" s="28"/>
      <c r="B9" s="18"/>
      <c r="C9" s="18"/>
    </row>
    <row r="10" spans="1:9">
      <c r="A10" s="232"/>
      <c r="B10" s="18"/>
      <c r="C10" s="18"/>
    </row>
    <row r="11" spans="1:9" ht="16" thickBot="1">
      <c r="A11" s="233"/>
      <c r="B11" s="234"/>
      <c r="C11" s="234"/>
    </row>
    <row r="12" spans="1:9">
      <c r="A12" s="297"/>
      <c r="B12" s="297"/>
      <c r="C12" s="297"/>
    </row>
    <row r="13" spans="1:9">
      <c r="A13" s="298" t="s">
        <v>244</v>
      </c>
      <c r="B13" s="298"/>
      <c r="C13" s="298"/>
    </row>
    <row r="14" spans="1:9">
      <c r="A14" s="298" t="s">
        <v>419</v>
      </c>
      <c r="B14" s="298"/>
      <c r="C14" s="298"/>
    </row>
    <row r="15" spans="1:9">
      <c r="A15" s="294" t="s">
        <v>422</v>
      </c>
      <c r="B15" s="299"/>
      <c r="C15" s="299"/>
    </row>
    <row r="16" spans="1:9">
      <c r="A16" s="294" t="s">
        <v>423</v>
      </c>
      <c r="B16" s="294"/>
      <c r="C16" s="294"/>
    </row>
    <row r="20" spans="1:3" ht="16" thickBot="1">
      <c r="A20" s="296" t="s">
        <v>418</v>
      </c>
      <c r="B20" s="296"/>
      <c r="C20" s="296"/>
    </row>
    <row r="21" spans="1:3">
      <c r="A21" s="227"/>
      <c r="B21" s="228">
        <v>2020</v>
      </c>
      <c r="C21" s="228">
        <v>2022</v>
      </c>
    </row>
    <row r="22" spans="1:3">
      <c r="A22" s="28" t="s">
        <v>461</v>
      </c>
      <c r="B22" s="18">
        <v>24365343.384</v>
      </c>
      <c r="C22" s="18">
        <v>27805035.839999996</v>
      </c>
    </row>
    <row r="23" spans="1:3">
      <c r="A23" s="28" t="s">
        <v>420</v>
      </c>
      <c r="B23" s="18">
        <v>19362266.535</v>
      </c>
      <c r="C23" s="18">
        <v>22956942.445999999</v>
      </c>
    </row>
    <row r="24" spans="1:3">
      <c r="A24" s="229" t="s">
        <v>421</v>
      </c>
      <c r="B24" s="18">
        <v>5003076.8490000004</v>
      </c>
      <c r="C24" s="18">
        <v>4848093.3939999994</v>
      </c>
    </row>
    <row r="26" spans="1:3">
      <c r="A26" s="28"/>
      <c r="B26" s="18"/>
      <c r="C26" s="18"/>
    </row>
    <row r="36" spans="1:4" ht="16" thickBot="1">
      <c r="A36" s="295" t="s">
        <v>425</v>
      </c>
      <c r="B36" s="296"/>
      <c r="C36" s="296"/>
    </row>
    <row r="37" spans="1:4">
      <c r="A37" s="231" t="s">
        <v>219</v>
      </c>
      <c r="B37" s="228">
        <v>2020</v>
      </c>
      <c r="C37" s="228">
        <v>2022</v>
      </c>
      <c r="D37" t="s">
        <v>424</v>
      </c>
    </row>
    <row r="38" spans="1:4">
      <c r="A38" s="28" t="s">
        <v>428</v>
      </c>
      <c r="B38" s="18">
        <v>20929936.026999999</v>
      </c>
      <c r="C38" s="18">
        <v>24453948.442000002</v>
      </c>
      <c r="D38">
        <f>(C38-B38)/B38*100</f>
        <v>16.837186747508269</v>
      </c>
    </row>
    <row r="39" spans="1:4">
      <c r="A39" s="235" t="s">
        <v>426</v>
      </c>
      <c r="B39" s="18">
        <v>3227051.8459999999</v>
      </c>
      <c r="C39" s="18">
        <v>3157193.2030000002</v>
      </c>
      <c r="D39">
        <f t="shared" ref="D39:D40" si="0">(C39-B39)/B39*100</f>
        <v>-2.1647821706549579</v>
      </c>
    </row>
    <row r="40" spans="1:4" ht="16" thickBot="1">
      <c r="A40" s="233" t="s">
        <v>427</v>
      </c>
      <c r="B40" s="234">
        <v>218367.652</v>
      </c>
      <c r="C40" s="234">
        <v>204406.46799999999</v>
      </c>
      <c r="D40">
        <f t="shared" si="0"/>
        <v>-6.3934304701870452</v>
      </c>
    </row>
  </sheetData>
  <mergeCells count="8">
    <mergeCell ref="A16:C16"/>
    <mergeCell ref="A36:C36"/>
    <mergeCell ref="A20:C20"/>
    <mergeCell ref="A1:C1"/>
    <mergeCell ref="A12:C12"/>
    <mergeCell ref="A13:C13"/>
    <mergeCell ref="A14:C14"/>
    <mergeCell ref="A15:C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8A52-FC7A-43D3-A127-C210FC7603D5}">
  <dimension ref="A1:AF17"/>
  <sheetViews>
    <sheetView workbookViewId="0">
      <selection activeCell="C10" sqref="C10"/>
    </sheetView>
  </sheetViews>
  <sheetFormatPr baseColWidth="10" defaultColWidth="8.83203125" defaultRowHeight="15"/>
  <cols>
    <col min="1" max="1" width="13.33203125" bestFit="1" customWidth="1"/>
    <col min="2" max="2" width="30" bestFit="1" customWidth="1"/>
    <col min="3" max="3" width="19.1640625" bestFit="1" customWidth="1"/>
  </cols>
  <sheetData>
    <row r="1" spans="1:32">
      <c r="A1" t="s">
        <v>429</v>
      </c>
      <c r="B1" t="s">
        <v>430</v>
      </c>
      <c r="C1" t="s">
        <v>431</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row>
    <row r="2" spans="1:32">
      <c r="A2" t="s">
        <v>90</v>
      </c>
      <c r="B2" t="s">
        <v>432</v>
      </c>
      <c r="C2" t="s">
        <v>433</v>
      </c>
      <c r="D2">
        <v>477.19024000000002</v>
      </c>
      <c r="E2">
        <v>493.60793999999999</v>
      </c>
      <c r="F2">
        <v>555.04630999999995</v>
      </c>
      <c r="G2">
        <v>631.18064000000004</v>
      </c>
      <c r="H2">
        <v>526.56011000000001</v>
      </c>
      <c r="I2">
        <v>599.87689999999998</v>
      </c>
      <c r="J2">
        <v>652.55359999999996</v>
      </c>
      <c r="K2">
        <v>663.16268000000002</v>
      </c>
      <c r="L2">
        <v>715.79417999999998</v>
      </c>
      <c r="M2">
        <v>656.98495000000003</v>
      </c>
      <c r="N2">
        <v>662.38012000000003</v>
      </c>
      <c r="O2">
        <v>506.00259999999997</v>
      </c>
      <c r="P2">
        <v>550.01820999999995</v>
      </c>
      <c r="Q2">
        <v>589.94384000000002</v>
      </c>
      <c r="R2">
        <v>649.11749999999995</v>
      </c>
      <c r="S2">
        <v>741.55191000000002</v>
      </c>
      <c r="T2">
        <v>847.59592999999995</v>
      </c>
      <c r="U2">
        <v>984.17102999999997</v>
      </c>
      <c r="V2">
        <v>980.16414999999995</v>
      </c>
      <c r="W2">
        <v>897.23346000000004</v>
      </c>
      <c r="X2">
        <v>1117.18416</v>
      </c>
      <c r="Y2">
        <v>1296.43254</v>
      </c>
      <c r="Z2">
        <v>1280.84357</v>
      </c>
      <c r="AA2">
        <v>1396.8150800000001</v>
      </c>
      <c r="AB2">
        <v>1309.79078</v>
      </c>
      <c r="AC2">
        <v>1389.4443900000001</v>
      </c>
      <c r="AD2">
        <v>1301.63878</v>
      </c>
      <c r="AE2">
        <v>1272.58464</v>
      </c>
      <c r="AF2">
        <v>1413.8254099999999</v>
      </c>
    </row>
    <row r="3" spans="1:32">
      <c r="A3" t="s">
        <v>90</v>
      </c>
      <c r="B3" t="s">
        <v>434</v>
      </c>
      <c r="C3" t="s">
        <v>435</v>
      </c>
      <c r="D3">
        <v>326.28850999999997</v>
      </c>
      <c r="E3">
        <v>288.30029999999999</v>
      </c>
      <c r="F3">
        <v>152.69291999999999</v>
      </c>
      <c r="G3">
        <v>139.58833999999999</v>
      </c>
      <c r="H3">
        <v>158.05828</v>
      </c>
      <c r="I3">
        <v>253.82253</v>
      </c>
      <c r="J3">
        <v>461.98367999999999</v>
      </c>
      <c r="K3">
        <v>537.61913000000004</v>
      </c>
      <c r="L3">
        <v>468.66957000000002</v>
      </c>
      <c r="M3">
        <v>401.80824000000001</v>
      </c>
      <c r="N3">
        <v>547.74765000000002</v>
      </c>
      <c r="O3">
        <v>385.50209000000001</v>
      </c>
      <c r="P3">
        <v>441.56817000000001</v>
      </c>
      <c r="Q3">
        <v>635.70791999999994</v>
      </c>
      <c r="R3">
        <v>777.82974999999999</v>
      </c>
      <c r="S3">
        <v>847.33807000000002</v>
      </c>
      <c r="T3">
        <v>870.34613999999999</v>
      </c>
      <c r="U3">
        <v>968.95068000000003</v>
      </c>
      <c r="V3">
        <v>876.69005000000004</v>
      </c>
      <c r="W3">
        <v>753.80142000000001</v>
      </c>
      <c r="X3">
        <v>861.67129999999997</v>
      </c>
      <c r="Y3">
        <v>909.92111</v>
      </c>
      <c r="Z3">
        <v>707.66111000000001</v>
      </c>
      <c r="AA3">
        <v>826.99734000000001</v>
      </c>
      <c r="AB3">
        <v>720.78655000000003</v>
      </c>
      <c r="AC3">
        <v>711.99967000000004</v>
      </c>
      <c r="AD3">
        <v>727.23793999999998</v>
      </c>
      <c r="AE3">
        <v>742.79510000000005</v>
      </c>
      <c r="AF3">
        <v>720.07719999999995</v>
      </c>
    </row>
    <row r="4" spans="1:32">
      <c r="A4" t="s">
        <v>90</v>
      </c>
      <c r="B4" t="s">
        <v>436</v>
      </c>
      <c r="C4" t="s">
        <v>437</v>
      </c>
      <c r="D4">
        <v>57.156109999999998</v>
      </c>
      <c r="E4">
        <v>44.165660000000003</v>
      </c>
      <c r="F4">
        <v>65.189319999999995</v>
      </c>
      <c r="G4">
        <v>71.165229999999994</v>
      </c>
      <c r="H4">
        <v>64.856849999999994</v>
      </c>
      <c r="I4">
        <v>73.654330000000002</v>
      </c>
      <c r="J4">
        <v>81.649659999999997</v>
      </c>
      <c r="K4">
        <v>88.360609999999994</v>
      </c>
      <c r="L4">
        <v>93.959509999999995</v>
      </c>
      <c r="M4">
        <v>93.160259999999994</v>
      </c>
      <c r="N4">
        <v>93.928319999999999</v>
      </c>
      <c r="O4">
        <v>78.342020000000005</v>
      </c>
      <c r="P4">
        <v>81.512230000000002</v>
      </c>
      <c r="Q4">
        <v>90.040679999999995</v>
      </c>
      <c r="R4">
        <v>92.472459999999998</v>
      </c>
      <c r="S4">
        <v>97.269990000000007</v>
      </c>
      <c r="T4">
        <v>101.22996999999999</v>
      </c>
      <c r="U4">
        <v>109.32239</v>
      </c>
      <c r="V4">
        <v>115.28193</v>
      </c>
      <c r="W4">
        <v>99.689070000000001</v>
      </c>
      <c r="X4">
        <v>119.20782</v>
      </c>
      <c r="Y4">
        <v>127.84514</v>
      </c>
      <c r="Z4">
        <v>124.89512999999999</v>
      </c>
      <c r="AA4">
        <v>133.45365000000001</v>
      </c>
      <c r="AB4">
        <v>134.22874999999999</v>
      </c>
      <c r="AC4">
        <v>137.49420000000001</v>
      </c>
      <c r="AD4">
        <v>139.19902999999999</v>
      </c>
      <c r="AE4">
        <v>147.16863000000001</v>
      </c>
      <c r="AF4">
        <v>134.47776999999999</v>
      </c>
    </row>
    <row r="5" spans="1:32">
      <c r="A5" t="s">
        <v>90</v>
      </c>
      <c r="B5" t="s">
        <v>438</v>
      </c>
      <c r="C5" t="s">
        <v>439</v>
      </c>
      <c r="D5">
        <v>2520.39147</v>
      </c>
      <c r="E5">
        <v>2500.3479200000002</v>
      </c>
      <c r="F5">
        <v>3104.2843800000001</v>
      </c>
      <c r="G5">
        <v>3428.9239600000001</v>
      </c>
      <c r="H5">
        <v>3101.07204</v>
      </c>
      <c r="I5">
        <v>3535.0576000000001</v>
      </c>
      <c r="J5">
        <v>3888.7315899999999</v>
      </c>
      <c r="K5">
        <v>4207.0265099999997</v>
      </c>
      <c r="L5">
        <v>4366.4318000000003</v>
      </c>
      <c r="M5">
        <v>4408.2065400000001</v>
      </c>
      <c r="N5">
        <v>4477.6018000000004</v>
      </c>
      <c r="O5">
        <v>3613.1451200000001</v>
      </c>
      <c r="P5">
        <v>3958.11294</v>
      </c>
      <c r="Q5">
        <v>4329.1628099999998</v>
      </c>
      <c r="R5">
        <v>4561.6267500000004</v>
      </c>
      <c r="S5">
        <v>4738.4566400000003</v>
      </c>
      <c r="T5">
        <v>5053.8783599999997</v>
      </c>
      <c r="U5">
        <v>5340.1354700000002</v>
      </c>
      <c r="V5">
        <v>5629.4400100000003</v>
      </c>
      <c r="W5">
        <v>4932.5908099999997</v>
      </c>
      <c r="X5">
        <v>5947.5345100000004</v>
      </c>
      <c r="Y5">
        <v>6427.5013099999996</v>
      </c>
      <c r="Z5">
        <v>6345.8889399999998</v>
      </c>
      <c r="AA5">
        <v>6846.2262000000001</v>
      </c>
      <c r="AB5">
        <v>6841.10646</v>
      </c>
      <c r="AC5">
        <v>7110.9372999999996</v>
      </c>
      <c r="AD5">
        <v>7225.5425100000002</v>
      </c>
      <c r="AE5">
        <v>7593.2344800000001</v>
      </c>
      <c r="AF5">
        <v>7013.6862300000003</v>
      </c>
    </row>
    <row r="6" spans="1:32">
      <c r="A6" t="s">
        <v>90</v>
      </c>
      <c r="B6" t="s">
        <v>440</v>
      </c>
      <c r="C6" t="s">
        <v>441</v>
      </c>
      <c r="D6">
        <v>44.053730000000002</v>
      </c>
      <c r="E6">
        <v>44.722169999999998</v>
      </c>
      <c r="F6">
        <v>46.843310000000002</v>
      </c>
      <c r="G6">
        <v>48.859160000000003</v>
      </c>
      <c r="H6">
        <v>44.137149999999998</v>
      </c>
      <c r="I6">
        <v>46.873489999999997</v>
      </c>
      <c r="J6">
        <v>48.024410000000003</v>
      </c>
      <c r="K6">
        <v>46.618780000000001</v>
      </c>
      <c r="L6">
        <v>46.89443</v>
      </c>
      <c r="M6">
        <v>50.213659999999997</v>
      </c>
      <c r="N6">
        <v>50.802349999999997</v>
      </c>
      <c r="O6">
        <v>42.886110000000002</v>
      </c>
      <c r="P6">
        <v>47.454799999999999</v>
      </c>
      <c r="Q6">
        <v>52.116439999999997</v>
      </c>
      <c r="R6">
        <v>51.327750000000002</v>
      </c>
      <c r="S6">
        <v>54.24109</v>
      </c>
      <c r="T6">
        <v>56.371810000000004</v>
      </c>
      <c r="U6">
        <v>56.708869999999997</v>
      </c>
      <c r="V6">
        <v>57.437170000000002</v>
      </c>
      <c r="W6">
        <v>55.472740000000002</v>
      </c>
      <c r="X6">
        <v>65.346410000000006</v>
      </c>
      <c r="Y6">
        <v>67.255650000000003</v>
      </c>
      <c r="Z6">
        <v>61.937280000000001</v>
      </c>
      <c r="AA6">
        <v>62.138590000000001</v>
      </c>
      <c r="AB6">
        <v>61.159300000000002</v>
      </c>
      <c r="AC6">
        <v>61.332639999999998</v>
      </c>
      <c r="AD6">
        <v>61.747599999999998</v>
      </c>
      <c r="AE6">
        <v>64.158479999999997</v>
      </c>
      <c r="AF6">
        <v>58.893729999999998</v>
      </c>
    </row>
    <row r="7" spans="1:32">
      <c r="A7" t="s">
        <v>90</v>
      </c>
      <c r="B7" t="s">
        <v>442</v>
      </c>
      <c r="C7" t="s">
        <v>443</v>
      </c>
      <c r="D7">
        <v>1058.5326</v>
      </c>
      <c r="E7">
        <v>1065.85124</v>
      </c>
      <c r="F7">
        <v>1051.7859900000001</v>
      </c>
      <c r="G7">
        <v>1091.0285100000001</v>
      </c>
      <c r="H7">
        <v>1015.95973</v>
      </c>
      <c r="I7">
        <v>1045.16742</v>
      </c>
      <c r="J7">
        <v>1054.39644</v>
      </c>
      <c r="K7">
        <v>1012.49823</v>
      </c>
      <c r="L7">
        <v>1037.09202</v>
      </c>
      <c r="M7">
        <v>1036.8402000000001</v>
      </c>
      <c r="N7">
        <v>1009.14409</v>
      </c>
      <c r="O7">
        <v>908.803</v>
      </c>
      <c r="P7">
        <v>983.47694000000001</v>
      </c>
      <c r="Q7">
        <v>1010.60272</v>
      </c>
      <c r="R7">
        <v>1008.6023</v>
      </c>
      <c r="S7">
        <v>1048.5160800000001</v>
      </c>
      <c r="T7">
        <v>1039.0243399999999</v>
      </c>
      <c r="U7">
        <v>1027.8175200000001</v>
      </c>
      <c r="V7">
        <v>1024.8159700000001</v>
      </c>
      <c r="W7">
        <v>997.52340000000004</v>
      </c>
      <c r="X7">
        <v>1078.4135699999999</v>
      </c>
      <c r="Y7">
        <v>1089.2756199999999</v>
      </c>
      <c r="Z7">
        <v>1046.87472</v>
      </c>
      <c r="AA7">
        <v>1074.3089500000001</v>
      </c>
      <c r="AB7">
        <v>1052.3240000000001</v>
      </c>
      <c r="AC7">
        <v>1054.7122199999999</v>
      </c>
      <c r="AD7">
        <v>1053.6604500000001</v>
      </c>
      <c r="AE7">
        <v>1062.22146</v>
      </c>
      <c r="AF7">
        <v>974.51597000000004</v>
      </c>
    </row>
    <row r="8" spans="1:32">
      <c r="A8" t="s">
        <v>90</v>
      </c>
      <c r="B8" t="s">
        <v>444</v>
      </c>
      <c r="C8" t="s">
        <v>445</v>
      </c>
      <c r="D8">
        <v>193.60900000000001</v>
      </c>
      <c r="E8">
        <v>217.77257</v>
      </c>
      <c r="F8">
        <v>242.96426</v>
      </c>
      <c r="G8">
        <v>258.50673</v>
      </c>
      <c r="H8">
        <v>222.38963000000001</v>
      </c>
      <c r="I8">
        <v>257.19330000000002</v>
      </c>
      <c r="J8">
        <v>276.02498000000003</v>
      </c>
      <c r="K8">
        <v>282.46658000000002</v>
      </c>
      <c r="L8">
        <v>287.89760999999999</v>
      </c>
      <c r="M8">
        <v>290.38274000000001</v>
      </c>
      <c r="N8">
        <v>323.77048000000002</v>
      </c>
      <c r="O8">
        <v>258.13029999999998</v>
      </c>
      <c r="P8">
        <v>284.37454000000002</v>
      </c>
      <c r="Q8">
        <v>311.97003999999998</v>
      </c>
      <c r="R8">
        <v>338.93101999999999</v>
      </c>
      <c r="S8">
        <v>362.41455000000002</v>
      </c>
      <c r="T8">
        <v>412.10345000000001</v>
      </c>
      <c r="U8">
        <v>434.76659000000001</v>
      </c>
      <c r="V8">
        <v>427.12569999999999</v>
      </c>
      <c r="W8">
        <v>392.24117000000001</v>
      </c>
      <c r="X8">
        <v>450.16241000000002</v>
      </c>
      <c r="Y8">
        <v>485.45612</v>
      </c>
      <c r="Z8">
        <v>490.29897999999997</v>
      </c>
      <c r="AA8">
        <v>510.26024000000001</v>
      </c>
      <c r="AB8">
        <v>514.13435000000004</v>
      </c>
      <c r="AC8">
        <v>509.80407000000002</v>
      </c>
      <c r="AD8">
        <v>532.49856</v>
      </c>
      <c r="AE8">
        <v>561.39943000000005</v>
      </c>
      <c r="AF8">
        <v>532.46231999999998</v>
      </c>
    </row>
    <row r="9" spans="1:32">
      <c r="A9" t="s">
        <v>90</v>
      </c>
      <c r="B9" t="s">
        <v>446</v>
      </c>
      <c r="C9" t="s">
        <v>445</v>
      </c>
      <c r="D9">
        <v>155.19126</v>
      </c>
      <c r="E9">
        <v>171.92166</v>
      </c>
      <c r="F9">
        <v>190.09485000000001</v>
      </c>
      <c r="G9">
        <v>202.34475</v>
      </c>
      <c r="H9">
        <v>173.36877000000001</v>
      </c>
      <c r="I9">
        <v>201.15018000000001</v>
      </c>
      <c r="J9">
        <v>216.74441999999999</v>
      </c>
      <c r="K9">
        <v>222.79606999999999</v>
      </c>
      <c r="L9">
        <v>227.99554000000001</v>
      </c>
      <c r="M9">
        <v>228.91537</v>
      </c>
      <c r="N9">
        <v>255.32235</v>
      </c>
      <c r="O9">
        <v>203.32169999999999</v>
      </c>
      <c r="P9">
        <v>227.18906999999999</v>
      </c>
      <c r="Q9">
        <v>251.42362</v>
      </c>
      <c r="R9">
        <v>275.66928999999999</v>
      </c>
      <c r="S9">
        <v>293.09663999999998</v>
      </c>
      <c r="T9">
        <v>327.02874000000003</v>
      </c>
      <c r="U9">
        <v>353.84586999999999</v>
      </c>
      <c r="V9">
        <v>342.79399999999998</v>
      </c>
      <c r="W9">
        <v>312.15595000000002</v>
      </c>
      <c r="X9">
        <v>358.38596000000001</v>
      </c>
      <c r="Y9">
        <v>388.56851</v>
      </c>
      <c r="Z9">
        <v>392.10631000000001</v>
      </c>
      <c r="AA9">
        <v>404.68698999999998</v>
      </c>
      <c r="AB9">
        <v>407.44024000000002</v>
      </c>
      <c r="AC9">
        <v>403.55408999999997</v>
      </c>
      <c r="AD9">
        <v>418.88756999999998</v>
      </c>
      <c r="AE9">
        <v>447.5797</v>
      </c>
      <c r="AF9">
        <v>423.75141000000002</v>
      </c>
    </row>
    <row r="10" spans="1:32">
      <c r="A10" t="s">
        <v>90</v>
      </c>
      <c r="B10" t="s">
        <v>447</v>
      </c>
      <c r="C10" t="s">
        <v>448</v>
      </c>
      <c r="D10">
        <v>447.07891999999998</v>
      </c>
      <c r="E10">
        <v>488.58803</v>
      </c>
      <c r="F10">
        <v>511.73917999999998</v>
      </c>
      <c r="G10">
        <v>548.20268999999996</v>
      </c>
      <c r="H10">
        <v>468.96532000000002</v>
      </c>
      <c r="I10">
        <v>519.16264000000001</v>
      </c>
      <c r="J10">
        <v>564.71543999999994</v>
      </c>
      <c r="K10">
        <v>583.65367000000003</v>
      </c>
      <c r="L10">
        <v>609.68782999999996</v>
      </c>
      <c r="M10">
        <v>576.94624999999996</v>
      </c>
      <c r="N10">
        <v>641.47326999999996</v>
      </c>
      <c r="O10">
        <v>507.79813000000001</v>
      </c>
      <c r="P10">
        <v>563.46420000000001</v>
      </c>
      <c r="Q10">
        <v>619.34695999999997</v>
      </c>
      <c r="R10">
        <v>660.36775</v>
      </c>
      <c r="S10">
        <v>685.75548000000003</v>
      </c>
      <c r="T10">
        <v>754.7482</v>
      </c>
      <c r="U10">
        <v>812.34942000000001</v>
      </c>
      <c r="V10">
        <v>762.72148000000004</v>
      </c>
      <c r="W10">
        <v>699.01287000000002</v>
      </c>
      <c r="X10">
        <v>773.35672</v>
      </c>
      <c r="Y10">
        <v>836.93309999999997</v>
      </c>
      <c r="Z10">
        <v>831.95473000000004</v>
      </c>
      <c r="AA10">
        <v>862.88504</v>
      </c>
      <c r="AB10">
        <v>856.91039000000001</v>
      </c>
      <c r="AC10">
        <v>828.24145999999996</v>
      </c>
      <c r="AD10">
        <v>884.21190000000001</v>
      </c>
      <c r="AE10">
        <v>920.86874</v>
      </c>
      <c r="AF10">
        <v>861.87528999999995</v>
      </c>
    </row>
    <row r="11" spans="1:32">
      <c r="A11" t="s">
        <v>90</v>
      </c>
      <c r="B11" t="s">
        <v>449</v>
      </c>
      <c r="C11" t="s">
        <v>450</v>
      </c>
      <c r="D11">
        <v>14893.92664</v>
      </c>
      <c r="E11">
        <v>14273.36197</v>
      </c>
      <c r="F11">
        <v>14826.827219999999</v>
      </c>
      <c r="G11">
        <v>16378.49433</v>
      </c>
      <c r="H11">
        <v>13776.06421</v>
      </c>
      <c r="I11">
        <v>14358.594499999999</v>
      </c>
      <c r="J11">
        <v>14778.531510000001</v>
      </c>
      <c r="K11">
        <v>14513.138070000001</v>
      </c>
      <c r="L11">
        <v>16809.287130000001</v>
      </c>
      <c r="M11">
        <v>15018.63041</v>
      </c>
      <c r="N11">
        <v>16519.86636</v>
      </c>
      <c r="O11">
        <v>14342.317139999999</v>
      </c>
      <c r="P11">
        <v>16114.279070000001</v>
      </c>
      <c r="Q11">
        <v>15806.87154</v>
      </c>
      <c r="R11">
        <v>16991.30243</v>
      </c>
      <c r="S11">
        <v>18026.05214</v>
      </c>
      <c r="T11">
        <v>19357.807980000001</v>
      </c>
      <c r="U11">
        <v>18046.816360000001</v>
      </c>
      <c r="V11">
        <v>17942.477220000001</v>
      </c>
      <c r="W11">
        <v>17366.819520000001</v>
      </c>
      <c r="X11">
        <v>19855.582340000001</v>
      </c>
      <c r="Y11">
        <v>19742.983939999998</v>
      </c>
      <c r="Z11">
        <v>18684.202379999999</v>
      </c>
      <c r="AA11">
        <v>19203.960950000001</v>
      </c>
      <c r="AB11">
        <v>15360.812540000001</v>
      </c>
      <c r="AC11">
        <v>15411.46056</v>
      </c>
      <c r="AD11">
        <v>14892.00489</v>
      </c>
      <c r="AE11">
        <v>15066.61327</v>
      </c>
      <c r="AF11">
        <v>14369.64227</v>
      </c>
    </row>
    <row r="12" spans="1:32">
      <c r="A12" t="s">
        <v>90</v>
      </c>
      <c r="B12" t="s">
        <v>451</v>
      </c>
      <c r="C12" t="s">
        <v>452</v>
      </c>
      <c r="D12">
        <v>490443.31368000002</v>
      </c>
      <c r="E12">
        <v>472173.77312999999</v>
      </c>
      <c r="F12">
        <v>485305.62761999998</v>
      </c>
      <c r="G12">
        <v>535921.36967000004</v>
      </c>
      <c r="H12">
        <v>450698.83116</v>
      </c>
      <c r="I12">
        <v>466951.36718</v>
      </c>
      <c r="J12">
        <v>484096.25946999999</v>
      </c>
      <c r="K12">
        <v>478935.41801000002</v>
      </c>
      <c r="L12">
        <v>564748.47947000002</v>
      </c>
      <c r="M12">
        <v>489785.52864999999</v>
      </c>
      <c r="N12">
        <v>540531.90087999997</v>
      </c>
      <c r="O12">
        <v>461464.85392000002</v>
      </c>
      <c r="P12">
        <v>522118.66960999998</v>
      </c>
      <c r="Q12">
        <v>517777.74595000001</v>
      </c>
      <c r="R12">
        <v>567025.13260000001</v>
      </c>
      <c r="S12">
        <v>601307.15755999996</v>
      </c>
      <c r="T12">
        <v>645318.65275999997</v>
      </c>
      <c r="U12">
        <v>596082.02523000003</v>
      </c>
      <c r="V12">
        <v>594612.91186999995</v>
      </c>
      <c r="W12">
        <v>573816.04110999999</v>
      </c>
      <c r="X12">
        <v>644930.30981000001</v>
      </c>
      <c r="Y12">
        <v>640054.46732000005</v>
      </c>
      <c r="Z12">
        <v>600974.32721000002</v>
      </c>
      <c r="AA12">
        <v>614738.82986000006</v>
      </c>
      <c r="AB12">
        <v>501172.48544999998</v>
      </c>
      <c r="AC12">
        <v>504828.03829</v>
      </c>
      <c r="AD12">
        <v>494171.99602000002</v>
      </c>
      <c r="AE12">
        <v>504459.22407</v>
      </c>
      <c r="AF12">
        <v>485710.29126000003</v>
      </c>
    </row>
    <row r="13" spans="1:32">
      <c r="A13" t="s">
        <v>90</v>
      </c>
      <c r="B13" t="s">
        <v>453</v>
      </c>
      <c r="C13" t="s">
        <v>454</v>
      </c>
      <c r="D13">
        <v>2159.02988</v>
      </c>
      <c r="E13">
        <v>2262.3596299999999</v>
      </c>
      <c r="F13">
        <v>2372.6592900000001</v>
      </c>
      <c r="G13">
        <v>2615.2357299999999</v>
      </c>
      <c r="H13">
        <v>2147.53793</v>
      </c>
      <c r="I13">
        <v>2295.9461299999998</v>
      </c>
      <c r="J13">
        <v>2469.0644400000001</v>
      </c>
      <c r="K13">
        <v>2423.07654</v>
      </c>
      <c r="L13">
        <v>2701.2747800000002</v>
      </c>
      <c r="M13">
        <v>2644.7721799999999</v>
      </c>
      <c r="N13">
        <v>2726.48675</v>
      </c>
      <c r="O13">
        <v>2240.4326500000002</v>
      </c>
      <c r="P13">
        <v>2471.6499199999998</v>
      </c>
      <c r="Q13">
        <v>2698.8914100000002</v>
      </c>
      <c r="R13">
        <v>2842.1023500000001</v>
      </c>
      <c r="S13">
        <v>3023.9456</v>
      </c>
      <c r="T13">
        <v>3168.9365499999999</v>
      </c>
      <c r="U13">
        <v>3257.1785399999999</v>
      </c>
      <c r="V13">
        <v>3119.0309099999999</v>
      </c>
      <c r="W13">
        <v>3047.4551900000001</v>
      </c>
      <c r="X13">
        <v>3322.5649600000002</v>
      </c>
      <c r="Y13">
        <v>3413.7939799999999</v>
      </c>
      <c r="Z13">
        <v>3444.1976300000001</v>
      </c>
      <c r="AA13">
        <v>3771.3887800000002</v>
      </c>
      <c r="AB13">
        <v>3706.4646299999999</v>
      </c>
      <c r="AC13">
        <v>3642.3546700000002</v>
      </c>
      <c r="AD13">
        <v>4091.24188</v>
      </c>
      <c r="AE13">
        <v>4125.1256199999998</v>
      </c>
      <c r="AF13">
        <v>4373.2079800000001</v>
      </c>
    </row>
    <row r="14" spans="1:32">
      <c r="A14" t="s">
        <v>90</v>
      </c>
      <c r="B14" t="s">
        <v>455</v>
      </c>
      <c r="D14">
        <v>0.6</v>
      </c>
      <c r="E14">
        <v>0.6</v>
      </c>
      <c r="F14">
        <v>0.61</v>
      </c>
      <c r="G14">
        <v>0.62</v>
      </c>
      <c r="H14">
        <v>0.62</v>
      </c>
      <c r="I14">
        <v>0.62</v>
      </c>
      <c r="J14">
        <v>0.63</v>
      </c>
      <c r="K14">
        <v>0.64</v>
      </c>
      <c r="L14">
        <v>0.65</v>
      </c>
      <c r="M14">
        <v>0.66</v>
      </c>
      <c r="N14">
        <v>0.67</v>
      </c>
      <c r="O14">
        <v>0.67</v>
      </c>
      <c r="P14">
        <v>0.68</v>
      </c>
      <c r="Q14">
        <v>0.69</v>
      </c>
      <c r="R14">
        <v>0.7</v>
      </c>
      <c r="S14">
        <v>0.7</v>
      </c>
      <c r="T14">
        <v>0.71</v>
      </c>
      <c r="U14">
        <v>0.72</v>
      </c>
      <c r="V14">
        <v>0.72</v>
      </c>
      <c r="W14">
        <v>0.73</v>
      </c>
      <c r="X14">
        <v>0.75</v>
      </c>
      <c r="Y14">
        <v>0.76</v>
      </c>
      <c r="Z14">
        <v>0.77</v>
      </c>
      <c r="AA14">
        <v>0.8</v>
      </c>
      <c r="AB14">
        <v>0.81</v>
      </c>
      <c r="AC14">
        <v>0.82</v>
      </c>
      <c r="AD14">
        <v>0.82</v>
      </c>
      <c r="AE14">
        <v>0.83</v>
      </c>
      <c r="AF14">
        <v>0.84</v>
      </c>
    </row>
    <row r="15" spans="1:32">
      <c r="A15" t="s">
        <v>90</v>
      </c>
      <c r="B15" t="s">
        <v>456</v>
      </c>
      <c r="AC15">
        <v>3.1</v>
      </c>
      <c r="AD15">
        <v>3.1</v>
      </c>
      <c r="AE15">
        <v>3</v>
      </c>
      <c r="AF15">
        <v>1.8</v>
      </c>
    </row>
    <row r="16" spans="1:32">
      <c r="A16" t="s">
        <v>90</v>
      </c>
      <c r="B16" t="s">
        <v>457</v>
      </c>
      <c r="C16" t="s">
        <v>458</v>
      </c>
      <c r="D16">
        <v>288739.51867000002</v>
      </c>
      <c r="E16">
        <v>290819.24888999999</v>
      </c>
      <c r="F16">
        <v>305463.84460000001</v>
      </c>
      <c r="G16">
        <v>328835.69345000002</v>
      </c>
      <c r="H16">
        <v>313485.15869000001</v>
      </c>
      <c r="I16">
        <v>338182.35610999999</v>
      </c>
      <c r="J16">
        <v>363139.07929999998</v>
      </c>
      <c r="K16">
        <v>390656.53729000001</v>
      </c>
      <c r="L16">
        <v>400048.50744000002</v>
      </c>
      <c r="M16">
        <v>386994.25092999998</v>
      </c>
      <c r="N16">
        <v>413825.48998999997</v>
      </c>
      <c r="O16">
        <v>390030.49719000002</v>
      </c>
      <c r="P16">
        <v>415178.57955000002</v>
      </c>
      <c r="Q16">
        <v>439106.17664000002</v>
      </c>
      <c r="R16">
        <v>482120.73838</v>
      </c>
      <c r="S16">
        <v>525474.50534000003</v>
      </c>
      <c r="T16">
        <v>561984.41136000003</v>
      </c>
      <c r="U16">
        <v>590328.13971999998</v>
      </c>
      <c r="V16">
        <v>595139.45912000001</v>
      </c>
      <c r="W16">
        <v>566434.96677000006</v>
      </c>
      <c r="X16">
        <v>614169.03234000003</v>
      </c>
      <c r="Y16">
        <v>682956.64312999998</v>
      </c>
      <c r="Z16">
        <v>715659.97221000004</v>
      </c>
      <c r="AA16">
        <v>776389.56776999997</v>
      </c>
      <c r="AB16">
        <v>814741.00095999998</v>
      </c>
      <c r="AC16">
        <v>864313.81047000003</v>
      </c>
      <c r="AD16">
        <v>893035.68622000003</v>
      </c>
      <c r="AE16">
        <v>960031.20097000001</v>
      </c>
      <c r="AF16">
        <v>988958.66824000003</v>
      </c>
    </row>
    <row r="17" spans="1:32">
      <c r="A17" t="s">
        <v>90</v>
      </c>
      <c r="B17" t="s">
        <v>459</v>
      </c>
      <c r="D17">
        <v>54324142</v>
      </c>
      <c r="E17">
        <v>55321172</v>
      </c>
      <c r="F17">
        <v>56302037</v>
      </c>
      <c r="G17">
        <v>57296008</v>
      </c>
      <c r="H17">
        <v>58310245</v>
      </c>
      <c r="I17">
        <v>59305490</v>
      </c>
      <c r="J17">
        <v>60293786</v>
      </c>
      <c r="K17">
        <v>61277426</v>
      </c>
      <c r="L17">
        <v>62242204</v>
      </c>
      <c r="M17">
        <v>63185615</v>
      </c>
      <c r="N17">
        <v>64113547</v>
      </c>
      <c r="O17">
        <v>65072018</v>
      </c>
      <c r="P17">
        <v>65988663</v>
      </c>
      <c r="Q17">
        <v>66867327</v>
      </c>
      <c r="R17">
        <v>67785075</v>
      </c>
      <c r="S17">
        <v>68704715</v>
      </c>
      <c r="T17">
        <v>69601333</v>
      </c>
      <c r="U17">
        <v>70158112</v>
      </c>
      <c r="V17">
        <v>71051678</v>
      </c>
      <c r="W17">
        <v>72039206</v>
      </c>
      <c r="X17">
        <v>73142150</v>
      </c>
      <c r="Y17">
        <v>74223629</v>
      </c>
      <c r="Z17">
        <v>75175827</v>
      </c>
      <c r="AA17">
        <v>76147624</v>
      </c>
      <c r="AB17">
        <v>77181884</v>
      </c>
      <c r="AC17">
        <v>78218479</v>
      </c>
      <c r="AD17">
        <v>79277962</v>
      </c>
      <c r="AE17">
        <v>80312698</v>
      </c>
      <c r="AF17">
        <v>81407204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0479-4631-4089-AEEC-2EE56A480D75}">
  <dimension ref="A1:AD57"/>
  <sheetViews>
    <sheetView topLeftCell="A52" workbookViewId="0">
      <selection activeCell="C65" sqref="C65"/>
    </sheetView>
  </sheetViews>
  <sheetFormatPr baseColWidth="10" defaultColWidth="8.83203125" defaultRowHeight="15"/>
  <cols>
    <col min="1" max="1" width="30" bestFit="1" customWidth="1"/>
  </cols>
  <sheetData>
    <row r="1" spans="1:30">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row>
    <row r="2" spans="1:30">
      <c r="A2" t="s">
        <v>432</v>
      </c>
      <c r="B2">
        <v>477.19024000000002</v>
      </c>
      <c r="C2">
        <v>493.60793999999999</v>
      </c>
      <c r="D2">
        <v>555.04630999999995</v>
      </c>
      <c r="E2">
        <v>631.18064000000004</v>
      </c>
      <c r="F2">
        <v>526.56011000000001</v>
      </c>
      <c r="G2">
        <v>599.87689999999998</v>
      </c>
      <c r="H2">
        <v>652.55359999999996</v>
      </c>
      <c r="I2">
        <v>663.16268000000002</v>
      </c>
      <c r="J2">
        <v>715.79417999999998</v>
      </c>
      <c r="K2">
        <v>656.98495000000003</v>
      </c>
      <c r="L2">
        <v>662.38012000000003</v>
      </c>
      <c r="M2">
        <v>506.00259999999997</v>
      </c>
      <c r="N2">
        <v>550.01820999999995</v>
      </c>
      <c r="O2">
        <v>589.94384000000002</v>
      </c>
      <c r="P2">
        <v>649.11749999999995</v>
      </c>
      <c r="Q2">
        <v>741.55191000000002</v>
      </c>
      <c r="R2">
        <v>847.59592999999995</v>
      </c>
      <c r="S2">
        <v>984.17102999999997</v>
      </c>
      <c r="T2">
        <v>980.16414999999995</v>
      </c>
      <c r="U2">
        <v>897.23346000000004</v>
      </c>
      <c r="V2">
        <v>1117.18416</v>
      </c>
      <c r="W2">
        <v>1296.43254</v>
      </c>
      <c r="X2">
        <v>1280.84357</v>
      </c>
      <c r="Y2">
        <v>1396.8150800000001</v>
      </c>
      <c r="Z2">
        <v>1309.79078</v>
      </c>
      <c r="AA2">
        <v>1389.4443900000001</v>
      </c>
      <c r="AB2">
        <v>1301.63878</v>
      </c>
      <c r="AC2">
        <v>1272.58464</v>
      </c>
      <c r="AD2">
        <v>1413.8254099999999</v>
      </c>
    </row>
    <row r="3" spans="1:30">
      <c r="A3" t="s">
        <v>434</v>
      </c>
      <c r="B3">
        <v>326.28850999999997</v>
      </c>
      <c r="C3">
        <v>288.30029999999999</v>
      </c>
      <c r="D3">
        <v>152.69291999999999</v>
      </c>
      <c r="E3">
        <v>139.58833999999999</v>
      </c>
      <c r="F3">
        <v>158.05828</v>
      </c>
      <c r="G3">
        <v>253.82253</v>
      </c>
      <c r="H3">
        <v>461.98367999999999</v>
      </c>
      <c r="I3">
        <v>537.61913000000004</v>
      </c>
      <c r="J3">
        <v>468.66957000000002</v>
      </c>
      <c r="K3">
        <v>401.80824000000001</v>
      </c>
      <c r="L3">
        <v>547.74765000000002</v>
      </c>
      <c r="M3">
        <v>385.50209000000001</v>
      </c>
      <c r="N3">
        <v>441.56817000000001</v>
      </c>
      <c r="O3">
        <v>635.70791999999994</v>
      </c>
      <c r="P3">
        <v>777.82974999999999</v>
      </c>
      <c r="Q3">
        <v>847.33807000000002</v>
      </c>
      <c r="R3">
        <v>870.34613999999999</v>
      </c>
      <c r="S3">
        <v>968.95068000000003</v>
      </c>
      <c r="T3">
        <v>876.69005000000004</v>
      </c>
      <c r="U3">
        <v>753.80142000000001</v>
      </c>
      <c r="V3">
        <v>861.67129999999997</v>
      </c>
      <c r="W3">
        <v>909.92111</v>
      </c>
      <c r="X3">
        <v>707.66111000000001</v>
      </c>
      <c r="Y3">
        <v>826.99734000000001</v>
      </c>
      <c r="Z3">
        <v>720.78655000000003</v>
      </c>
      <c r="AA3">
        <v>711.99967000000004</v>
      </c>
      <c r="AB3">
        <v>727.23793999999998</v>
      </c>
      <c r="AC3">
        <v>742.79510000000005</v>
      </c>
      <c r="AD3">
        <v>720.07719999999995</v>
      </c>
    </row>
    <row r="4" spans="1:30">
      <c r="A4" t="s">
        <v>436</v>
      </c>
      <c r="B4">
        <v>57.156109999999998</v>
      </c>
      <c r="C4">
        <v>44.165660000000003</v>
      </c>
      <c r="D4">
        <v>65.189319999999995</v>
      </c>
      <c r="E4">
        <v>71.165229999999994</v>
      </c>
      <c r="F4">
        <v>64.856849999999994</v>
      </c>
      <c r="G4">
        <v>73.654330000000002</v>
      </c>
      <c r="H4">
        <v>81.649659999999997</v>
      </c>
      <c r="I4">
        <v>88.360609999999994</v>
      </c>
      <c r="J4">
        <v>93.959509999999995</v>
      </c>
      <c r="K4">
        <v>93.160259999999994</v>
      </c>
      <c r="L4">
        <v>93.928319999999999</v>
      </c>
      <c r="M4">
        <v>78.342020000000005</v>
      </c>
      <c r="N4">
        <v>81.512230000000002</v>
      </c>
      <c r="O4">
        <v>90.040679999999995</v>
      </c>
      <c r="P4">
        <v>92.472459999999998</v>
      </c>
      <c r="Q4">
        <v>97.269990000000007</v>
      </c>
      <c r="R4">
        <v>101.22996999999999</v>
      </c>
      <c r="S4">
        <v>109.32239</v>
      </c>
      <c r="T4">
        <v>115.28193</v>
      </c>
      <c r="U4">
        <v>99.689070000000001</v>
      </c>
      <c r="V4">
        <v>119.20782</v>
      </c>
      <c r="W4">
        <v>127.84514</v>
      </c>
      <c r="X4">
        <v>124.89512999999999</v>
      </c>
      <c r="Y4">
        <v>133.45365000000001</v>
      </c>
      <c r="Z4">
        <v>134.22874999999999</v>
      </c>
      <c r="AA4">
        <v>137.49420000000001</v>
      </c>
      <c r="AB4">
        <v>139.19902999999999</v>
      </c>
      <c r="AC4">
        <v>147.16863000000001</v>
      </c>
      <c r="AD4">
        <v>134.47776999999999</v>
      </c>
    </row>
    <row r="5" spans="1:30">
      <c r="A5" t="s">
        <v>444</v>
      </c>
      <c r="B5">
        <v>193.60900000000001</v>
      </c>
      <c r="C5">
        <v>217.77257</v>
      </c>
      <c r="D5">
        <v>242.96426</v>
      </c>
      <c r="E5">
        <v>258.50673</v>
      </c>
      <c r="F5">
        <v>222.38963000000001</v>
      </c>
      <c r="G5">
        <v>257.19330000000002</v>
      </c>
      <c r="H5">
        <v>276.02498000000003</v>
      </c>
      <c r="I5">
        <v>282.46658000000002</v>
      </c>
      <c r="J5">
        <v>287.89760999999999</v>
      </c>
      <c r="K5">
        <v>290.38274000000001</v>
      </c>
      <c r="L5">
        <v>323.77048000000002</v>
      </c>
      <c r="M5">
        <v>258.13029999999998</v>
      </c>
      <c r="N5">
        <v>284.37454000000002</v>
      </c>
      <c r="O5">
        <v>311.97003999999998</v>
      </c>
      <c r="P5">
        <v>338.93101999999999</v>
      </c>
      <c r="Q5">
        <v>362.41455000000002</v>
      </c>
      <c r="R5">
        <v>412.10345000000001</v>
      </c>
      <c r="S5">
        <v>434.76659000000001</v>
      </c>
      <c r="T5">
        <v>427.12569999999999</v>
      </c>
      <c r="U5">
        <v>392.24117000000001</v>
      </c>
      <c r="V5">
        <v>450.16241000000002</v>
      </c>
      <c r="W5">
        <v>485.45612</v>
      </c>
      <c r="X5">
        <v>490.29897999999997</v>
      </c>
      <c r="Y5">
        <v>510.26024000000001</v>
      </c>
      <c r="Z5">
        <v>514.13435000000004</v>
      </c>
      <c r="AA5">
        <v>509.80407000000002</v>
      </c>
      <c r="AB5">
        <v>532.49856</v>
      </c>
      <c r="AC5">
        <v>561.39943000000005</v>
      </c>
      <c r="AD5">
        <v>532.46231999999998</v>
      </c>
    </row>
    <row r="6" spans="1:30">
      <c r="A6" t="s">
        <v>446</v>
      </c>
      <c r="B6">
        <v>155.19126</v>
      </c>
      <c r="C6">
        <v>171.92166</v>
      </c>
      <c r="D6">
        <v>190.09485000000001</v>
      </c>
      <c r="E6">
        <v>202.34475</v>
      </c>
      <c r="F6">
        <v>173.36877000000001</v>
      </c>
      <c r="G6">
        <v>201.15018000000001</v>
      </c>
      <c r="H6">
        <v>216.74441999999999</v>
      </c>
      <c r="I6">
        <v>222.79606999999999</v>
      </c>
      <c r="J6">
        <v>227.99554000000001</v>
      </c>
      <c r="K6">
        <v>228.91537</v>
      </c>
      <c r="L6">
        <v>255.32235</v>
      </c>
      <c r="M6">
        <v>203.32169999999999</v>
      </c>
      <c r="N6">
        <v>227.18906999999999</v>
      </c>
      <c r="O6">
        <v>251.42362</v>
      </c>
      <c r="P6">
        <v>275.66928999999999</v>
      </c>
      <c r="Q6">
        <v>293.09663999999998</v>
      </c>
      <c r="R6">
        <v>327.02874000000003</v>
      </c>
      <c r="S6">
        <v>353.84586999999999</v>
      </c>
      <c r="T6">
        <v>342.79399999999998</v>
      </c>
      <c r="U6">
        <v>312.15595000000002</v>
      </c>
      <c r="V6">
        <v>358.38596000000001</v>
      </c>
      <c r="W6">
        <v>388.56851</v>
      </c>
      <c r="X6">
        <v>392.10631000000001</v>
      </c>
      <c r="Y6">
        <v>404.68698999999998</v>
      </c>
      <c r="Z6">
        <v>407.44024000000002</v>
      </c>
      <c r="AA6">
        <v>403.55408999999997</v>
      </c>
      <c r="AB6">
        <v>418.88756999999998</v>
      </c>
      <c r="AC6">
        <v>447.5797</v>
      </c>
      <c r="AD6">
        <v>423.75141000000002</v>
      </c>
    </row>
    <row r="7" spans="1:30">
      <c r="A7" t="s">
        <v>447</v>
      </c>
      <c r="B7">
        <v>447.07891999999998</v>
      </c>
      <c r="C7">
        <v>488.58803</v>
      </c>
      <c r="D7">
        <v>511.73917999999998</v>
      </c>
      <c r="E7">
        <v>548.20268999999996</v>
      </c>
      <c r="F7">
        <v>468.96532000000002</v>
      </c>
      <c r="G7">
        <v>519.16264000000001</v>
      </c>
      <c r="H7">
        <v>564.71543999999994</v>
      </c>
      <c r="I7">
        <v>583.65367000000003</v>
      </c>
      <c r="J7">
        <v>609.68782999999996</v>
      </c>
      <c r="K7">
        <v>576.94624999999996</v>
      </c>
      <c r="L7">
        <v>641.47326999999996</v>
      </c>
      <c r="M7">
        <v>507.79813000000001</v>
      </c>
      <c r="N7">
        <v>563.46420000000001</v>
      </c>
      <c r="O7">
        <v>619.34695999999997</v>
      </c>
      <c r="P7">
        <v>660.36775</v>
      </c>
      <c r="Q7">
        <v>685.75548000000003</v>
      </c>
      <c r="R7">
        <v>754.7482</v>
      </c>
      <c r="S7">
        <v>812.34942000000001</v>
      </c>
      <c r="T7">
        <v>762.72148000000004</v>
      </c>
      <c r="U7">
        <v>699.01287000000002</v>
      </c>
      <c r="V7">
        <v>773.35672</v>
      </c>
      <c r="W7">
        <v>836.93309999999997</v>
      </c>
      <c r="X7">
        <v>831.95473000000004</v>
      </c>
      <c r="Y7">
        <v>862.88504</v>
      </c>
      <c r="Z7">
        <v>856.91039000000001</v>
      </c>
      <c r="AA7">
        <v>828.24145999999996</v>
      </c>
      <c r="AB7">
        <v>884.21190000000001</v>
      </c>
      <c r="AC7">
        <v>920.86874</v>
      </c>
      <c r="AD7">
        <v>861.87528999999995</v>
      </c>
    </row>
    <row r="8" spans="1:30">
      <c r="A8" t="s">
        <v>455</v>
      </c>
      <c r="B8">
        <v>0.6</v>
      </c>
      <c r="C8">
        <v>0.6</v>
      </c>
      <c r="D8">
        <v>0.61</v>
      </c>
      <c r="E8">
        <v>0.62</v>
      </c>
      <c r="F8">
        <v>0.62</v>
      </c>
      <c r="G8">
        <v>0.62</v>
      </c>
      <c r="H8">
        <v>0.63</v>
      </c>
      <c r="I8">
        <v>0.64</v>
      </c>
      <c r="J8">
        <v>0.65</v>
      </c>
      <c r="K8">
        <v>0.66</v>
      </c>
      <c r="L8">
        <v>0.67</v>
      </c>
      <c r="M8">
        <v>0.67</v>
      </c>
      <c r="N8">
        <v>0.68</v>
      </c>
      <c r="O8">
        <v>0.69</v>
      </c>
      <c r="P8">
        <v>0.7</v>
      </c>
      <c r="Q8">
        <v>0.7</v>
      </c>
      <c r="R8">
        <v>0.71</v>
      </c>
      <c r="S8">
        <v>0.72</v>
      </c>
      <c r="T8">
        <v>0.72</v>
      </c>
      <c r="U8">
        <v>0.73</v>
      </c>
      <c r="V8">
        <v>0.75</v>
      </c>
      <c r="W8">
        <v>0.76</v>
      </c>
      <c r="X8">
        <v>0.77</v>
      </c>
      <c r="Y8">
        <v>0.8</v>
      </c>
      <c r="Z8">
        <v>0.81</v>
      </c>
      <c r="AA8">
        <v>0.82</v>
      </c>
      <c r="AB8">
        <v>0.82</v>
      </c>
      <c r="AC8">
        <v>0.83</v>
      </c>
      <c r="AD8">
        <v>0.84</v>
      </c>
    </row>
    <row r="9" spans="1:30">
      <c r="A9" t="s">
        <v>456</v>
      </c>
      <c r="AA9">
        <v>3.1</v>
      </c>
      <c r="AB9">
        <v>3.1</v>
      </c>
      <c r="AC9">
        <v>3</v>
      </c>
      <c r="AD9">
        <v>1.8</v>
      </c>
    </row>
    <row r="10" spans="1:30">
      <c r="A10" t="s">
        <v>457</v>
      </c>
      <c r="B10" s="236">
        <v>288739.51867000002</v>
      </c>
      <c r="C10" s="236">
        <v>290819.24888999999</v>
      </c>
      <c r="D10" s="236">
        <v>305463.84460000001</v>
      </c>
      <c r="E10" s="236">
        <v>328835.69345000002</v>
      </c>
      <c r="F10" s="236">
        <v>313485.15869000001</v>
      </c>
      <c r="G10" s="236">
        <v>338182.35610999999</v>
      </c>
      <c r="H10" s="236">
        <v>363139.07929999998</v>
      </c>
      <c r="I10" s="236">
        <v>390656.53729000001</v>
      </c>
      <c r="J10" s="236">
        <v>400048.50744000002</v>
      </c>
      <c r="K10" s="236">
        <v>386994.25092999998</v>
      </c>
      <c r="L10" s="236">
        <v>413825.48998999997</v>
      </c>
      <c r="M10" s="236">
        <v>390030.49719000002</v>
      </c>
      <c r="N10" s="236">
        <v>415178.57955000002</v>
      </c>
      <c r="O10" s="236">
        <v>439106.17664000002</v>
      </c>
      <c r="P10" s="236">
        <v>482120.73838</v>
      </c>
      <c r="Q10" s="236">
        <v>525474.50534000003</v>
      </c>
      <c r="R10" s="236">
        <v>561984.41136000003</v>
      </c>
      <c r="S10" s="236">
        <v>590328.13971999998</v>
      </c>
      <c r="T10" s="236">
        <v>595139.45912000001</v>
      </c>
      <c r="U10" s="236">
        <v>566434.96677000006</v>
      </c>
      <c r="V10" s="236">
        <v>614169.03234000003</v>
      </c>
      <c r="W10" s="236">
        <v>682956.64312999998</v>
      </c>
      <c r="X10" s="236">
        <v>715659.97221000004</v>
      </c>
      <c r="Y10" s="236">
        <v>776389.56776999997</v>
      </c>
      <c r="Z10" s="236">
        <v>814741.00095999998</v>
      </c>
      <c r="AA10" s="236">
        <v>864313.81047000003</v>
      </c>
      <c r="AB10" s="236">
        <v>893035.68622000003</v>
      </c>
      <c r="AC10" s="236">
        <v>960031.20097000001</v>
      </c>
      <c r="AD10" s="236">
        <v>988958.66824000003</v>
      </c>
    </row>
    <row r="30" spans="1:30">
      <c r="B30">
        <v>1990</v>
      </c>
      <c r="C30">
        <v>1991</v>
      </c>
      <c r="D30">
        <v>1992</v>
      </c>
      <c r="E30">
        <v>1993</v>
      </c>
      <c r="F30">
        <v>1994</v>
      </c>
      <c r="G30">
        <v>1995</v>
      </c>
      <c r="H30">
        <v>1996</v>
      </c>
      <c r="I30">
        <v>1997</v>
      </c>
      <c r="J30">
        <v>1998</v>
      </c>
      <c r="K30">
        <v>1999</v>
      </c>
      <c r="L30">
        <v>2000</v>
      </c>
      <c r="M30">
        <v>2001</v>
      </c>
      <c r="N30">
        <v>2002</v>
      </c>
      <c r="O30">
        <v>2003</v>
      </c>
      <c r="P30">
        <v>2004</v>
      </c>
      <c r="Q30">
        <v>2005</v>
      </c>
      <c r="R30">
        <v>2006</v>
      </c>
      <c r="S30">
        <v>2007</v>
      </c>
      <c r="T30">
        <v>2008</v>
      </c>
      <c r="U30">
        <v>2009</v>
      </c>
      <c r="V30">
        <v>2010</v>
      </c>
      <c r="W30">
        <v>2011</v>
      </c>
      <c r="X30">
        <v>2012</v>
      </c>
      <c r="Y30">
        <v>2013</v>
      </c>
      <c r="Z30">
        <v>2014</v>
      </c>
      <c r="AA30">
        <v>2015</v>
      </c>
      <c r="AB30">
        <v>2016</v>
      </c>
      <c r="AC30">
        <v>2017</v>
      </c>
      <c r="AD30">
        <v>2018</v>
      </c>
    </row>
    <row r="31" spans="1:30">
      <c r="A31" t="s">
        <v>463</v>
      </c>
      <c r="B31" s="236">
        <v>447.07891999999998</v>
      </c>
      <c r="C31" s="236">
        <v>488.58803</v>
      </c>
      <c r="D31" s="236">
        <v>511.73917999999998</v>
      </c>
      <c r="E31" s="236">
        <v>548.20268999999996</v>
      </c>
      <c r="F31" s="236">
        <v>468.96532000000002</v>
      </c>
      <c r="G31" s="236">
        <v>519.16264000000001</v>
      </c>
      <c r="H31" s="236">
        <v>564.71543999999994</v>
      </c>
      <c r="I31" s="236">
        <v>583.65367000000003</v>
      </c>
      <c r="J31" s="236">
        <v>609.68782999999996</v>
      </c>
      <c r="K31" s="236">
        <v>576.94624999999996</v>
      </c>
      <c r="L31" s="236">
        <v>641.47326999999996</v>
      </c>
      <c r="M31" s="236">
        <v>507.79813000000001</v>
      </c>
      <c r="N31" s="236">
        <v>563.46420000000001</v>
      </c>
      <c r="O31" s="236">
        <v>619.34695999999997</v>
      </c>
      <c r="P31" s="236">
        <v>660.36775</v>
      </c>
      <c r="Q31" s="236">
        <v>685.75548000000003</v>
      </c>
      <c r="R31" s="236">
        <v>754.7482</v>
      </c>
      <c r="S31" s="236">
        <v>812.34942000000001</v>
      </c>
      <c r="T31" s="236">
        <v>762.72148000000004</v>
      </c>
      <c r="U31" s="236">
        <v>699.01287000000002</v>
      </c>
      <c r="V31" s="236">
        <v>773.35672</v>
      </c>
      <c r="W31" s="236">
        <v>836.93309999999997</v>
      </c>
      <c r="X31" s="236">
        <v>831.95473000000004</v>
      </c>
      <c r="Y31" s="236">
        <v>862.88504</v>
      </c>
      <c r="Z31" s="236">
        <v>856.91039000000001</v>
      </c>
      <c r="AA31" s="236">
        <v>828.24145999999996</v>
      </c>
      <c r="AB31" s="236">
        <v>884.21190000000001</v>
      </c>
      <c r="AC31" s="236">
        <v>920.86874</v>
      </c>
      <c r="AD31" s="236">
        <v>861.87528999999995</v>
      </c>
    </row>
    <row r="32" spans="1:30" hidden="1">
      <c r="A32" t="s">
        <v>455</v>
      </c>
      <c r="B32">
        <v>0.6</v>
      </c>
      <c r="C32">
        <v>0.6</v>
      </c>
      <c r="D32">
        <v>0.61</v>
      </c>
      <c r="E32">
        <v>0.62</v>
      </c>
      <c r="F32">
        <v>0.62</v>
      </c>
      <c r="G32">
        <v>0.62</v>
      </c>
      <c r="H32">
        <v>0.63</v>
      </c>
      <c r="I32">
        <v>0.64</v>
      </c>
      <c r="J32">
        <v>0.65</v>
      </c>
      <c r="K32">
        <v>0.66</v>
      </c>
      <c r="L32">
        <v>0.67</v>
      </c>
      <c r="M32">
        <v>0.67</v>
      </c>
      <c r="N32">
        <v>0.68</v>
      </c>
      <c r="O32">
        <v>0.69</v>
      </c>
      <c r="P32">
        <v>0.7</v>
      </c>
      <c r="Q32">
        <v>0.7</v>
      </c>
      <c r="R32">
        <v>0.71</v>
      </c>
      <c r="S32">
        <v>0.72</v>
      </c>
      <c r="T32">
        <v>0.72</v>
      </c>
      <c r="U32">
        <v>0.73</v>
      </c>
      <c r="V32">
        <v>0.75</v>
      </c>
      <c r="W32">
        <v>0.76</v>
      </c>
      <c r="X32">
        <v>0.77</v>
      </c>
      <c r="Y32">
        <v>0.8</v>
      </c>
      <c r="Z32">
        <v>0.81</v>
      </c>
      <c r="AA32">
        <v>0.82</v>
      </c>
      <c r="AB32">
        <v>0.82</v>
      </c>
      <c r="AC32">
        <v>0.83</v>
      </c>
      <c r="AD32">
        <v>0.84</v>
      </c>
    </row>
    <row r="33" spans="1:30" hidden="1">
      <c r="A33" t="s">
        <v>456</v>
      </c>
      <c r="AA33">
        <v>3.1</v>
      </c>
      <c r="AB33">
        <v>3.1</v>
      </c>
      <c r="AC33">
        <v>3</v>
      </c>
      <c r="AD33">
        <v>1.8</v>
      </c>
    </row>
    <row r="34" spans="1:30">
      <c r="A34" t="s">
        <v>457</v>
      </c>
      <c r="B34" s="236">
        <v>288739.51867000002</v>
      </c>
      <c r="C34" s="236">
        <v>290819.24888999999</v>
      </c>
      <c r="D34" s="236">
        <v>305463.84460000001</v>
      </c>
      <c r="E34" s="236">
        <v>328835.69345000002</v>
      </c>
      <c r="F34" s="236">
        <v>313485.15869000001</v>
      </c>
      <c r="G34" s="236">
        <v>338182.35610999999</v>
      </c>
      <c r="H34" s="236">
        <v>363139.07929999998</v>
      </c>
      <c r="I34" s="236">
        <v>390656.53729000001</v>
      </c>
      <c r="J34" s="236">
        <v>400048.50744000002</v>
      </c>
      <c r="K34" s="236">
        <v>386994.25092999998</v>
      </c>
      <c r="L34" s="236">
        <v>413825.48998999997</v>
      </c>
      <c r="M34" s="236">
        <v>390030.49719000002</v>
      </c>
      <c r="N34" s="236">
        <v>415178.57955000002</v>
      </c>
      <c r="O34" s="236">
        <v>439106.17664000002</v>
      </c>
      <c r="P34" s="236">
        <v>482120.73838</v>
      </c>
      <c r="Q34" s="236">
        <v>525474.50534000003</v>
      </c>
      <c r="R34" s="236">
        <v>561984.41136000003</v>
      </c>
      <c r="S34" s="236">
        <v>590328.13971999998</v>
      </c>
      <c r="T34" s="236">
        <v>595139.45912000001</v>
      </c>
      <c r="U34" s="236">
        <v>566434.96677000006</v>
      </c>
      <c r="V34" s="236">
        <v>614169.03234000003</v>
      </c>
      <c r="W34" s="236">
        <v>682956.64312999998</v>
      </c>
      <c r="X34" s="236">
        <v>715659.97221000004</v>
      </c>
      <c r="Y34" s="236">
        <v>776389.56776999997</v>
      </c>
      <c r="Z34" s="236">
        <v>814741.00095999998</v>
      </c>
      <c r="AA34" s="236">
        <v>864313.81047000003</v>
      </c>
      <c r="AB34" s="236">
        <v>893035.68622000003</v>
      </c>
      <c r="AC34" s="236">
        <v>960031.20097000001</v>
      </c>
      <c r="AD34" s="236">
        <v>988958.66824000003</v>
      </c>
    </row>
    <row r="35" spans="1:30">
      <c r="A35" t="s">
        <v>464</v>
      </c>
      <c r="B35" s="236">
        <v>155.19126</v>
      </c>
      <c r="C35" s="236">
        <v>171.92166</v>
      </c>
      <c r="D35" s="236">
        <v>190.09485000000001</v>
      </c>
      <c r="E35" s="236">
        <v>202.34475</v>
      </c>
      <c r="F35" s="236">
        <v>173.36877000000001</v>
      </c>
      <c r="G35" s="236">
        <v>201.15018000000001</v>
      </c>
      <c r="H35" s="236">
        <v>216.74441999999999</v>
      </c>
      <c r="I35" s="236">
        <v>222.79606999999999</v>
      </c>
      <c r="J35" s="236">
        <v>227.99554000000001</v>
      </c>
      <c r="K35" s="236">
        <v>228.91537</v>
      </c>
      <c r="L35" s="236">
        <v>255.32235</v>
      </c>
      <c r="M35" s="236">
        <v>203.32169999999999</v>
      </c>
      <c r="N35" s="236">
        <v>227.18906999999999</v>
      </c>
      <c r="O35" s="236">
        <v>251.42362</v>
      </c>
      <c r="P35" s="236">
        <v>275.66928999999999</v>
      </c>
      <c r="Q35" s="236">
        <v>293.09663999999998</v>
      </c>
      <c r="R35" s="236">
        <v>327.02874000000003</v>
      </c>
      <c r="S35" s="236">
        <v>353.84586999999999</v>
      </c>
      <c r="T35" s="236">
        <v>342.79399999999998</v>
      </c>
      <c r="U35" s="236">
        <v>312.15595000000002</v>
      </c>
      <c r="V35" s="236">
        <v>358.38596000000001</v>
      </c>
      <c r="W35" s="236">
        <v>388.56851</v>
      </c>
      <c r="X35" s="236">
        <v>392.10631000000001</v>
      </c>
      <c r="Y35" s="236">
        <v>404.68698999999998</v>
      </c>
      <c r="Z35" s="236">
        <v>407.44024000000002</v>
      </c>
      <c r="AA35" s="236">
        <v>403.55408999999997</v>
      </c>
      <c r="AB35" s="236">
        <v>418.88756999999998</v>
      </c>
      <c r="AC35" s="236">
        <v>447.5797</v>
      </c>
      <c r="AD35" s="236">
        <v>423.75141000000002</v>
      </c>
    </row>
    <row r="55" spans="1:30">
      <c r="B55">
        <v>1990</v>
      </c>
      <c r="C55">
        <v>1991</v>
      </c>
      <c r="D55">
        <v>1992</v>
      </c>
      <c r="E55">
        <v>1993</v>
      </c>
      <c r="F55">
        <v>1994</v>
      </c>
      <c r="G55">
        <v>1995</v>
      </c>
      <c r="H55">
        <v>1996</v>
      </c>
      <c r="I55">
        <v>1997</v>
      </c>
      <c r="J55">
        <v>1998</v>
      </c>
      <c r="K55">
        <v>1999</v>
      </c>
      <c r="L55">
        <v>2000</v>
      </c>
      <c r="M55">
        <v>2001</v>
      </c>
      <c r="N55">
        <v>2002</v>
      </c>
      <c r="O55">
        <v>2003</v>
      </c>
      <c r="P55">
        <v>2004</v>
      </c>
      <c r="Q55">
        <v>2005</v>
      </c>
      <c r="R55">
        <v>2006</v>
      </c>
      <c r="S55">
        <v>2007</v>
      </c>
      <c r="T55">
        <v>2008</v>
      </c>
      <c r="U55">
        <v>2009</v>
      </c>
      <c r="V55">
        <v>2010</v>
      </c>
      <c r="W55">
        <v>2011</v>
      </c>
      <c r="X55">
        <v>2012</v>
      </c>
      <c r="Y55">
        <v>2013</v>
      </c>
      <c r="Z55">
        <v>2014</v>
      </c>
      <c r="AA55">
        <v>2015</v>
      </c>
      <c r="AB55">
        <v>2016</v>
      </c>
      <c r="AC55">
        <v>2017</v>
      </c>
      <c r="AD55">
        <v>2018</v>
      </c>
    </row>
    <row r="56" spans="1:30">
      <c r="A56" t="s">
        <v>455</v>
      </c>
      <c r="B56">
        <v>0.6</v>
      </c>
      <c r="C56">
        <v>0.6</v>
      </c>
      <c r="D56">
        <v>0.61</v>
      </c>
      <c r="E56">
        <v>0.62</v>
      </c>
      <c r="F56">
        <v>0.62</v>
      </c>
      <c r="G56">
        <v>0.62</v>
      </c>
      <c r="H56">
        <v>0.63</v>
      </c>
      <c r="I56">
        <v>0.64</v>
      </c>
      <c r="J56">
        <v>0.65</v>
      </c>
      <c r="K56">
        <v>0.66</v>
      </c>
      <c r="L56">
        <v>0.67</v>
      </c>
      <c r="M56">
        <v>0.67</v>
      </c>
      <c r="N56">
        <v>0.68</v>
      </c>
      <c r="O56">
        <v>0.69</v>
      </c>
      <c r="P56">
        <v>0.7</v>
      </c>
      <c r="Q56">
        <v>0.7</v>
      </c>
      <c r="R56">
        <v>0.71</v>
      </c>
      <c r="S56">
        <v>0.72</v>
      </c>
      <c r="T56">
        <v>0.72</v>
      </c>
      <c r="U56">
        <v>0.73</v>
      </c>
      <c r="V56">
        <v>0.75</v>
      </c>
      <c r="W56">
        <v>0.76</v>
      </c>
      <c r="X56">
        <v>0.77</v>
      </c>
      <c r="Y56">
        <v>0.8</v>
      </c>
      <c r="Z56">
        <v>0.81</v>
      </c>
      <c r="AA56">
        <v>0.82</v>
      </c>
      <c r="AB56">
        <v>0.82</v>
      </c>
      <c r="AC56">
        <v>0.83</v>
      </c>
      <c r="AD56">
        <v>0.84</v>
      </c>
    </row>
    <row r="57" spans="1:30">
      <c r="A57" t="s">
        <v>456</v>
      </c>
      <c r="AA57">
        <v>3.1</v>
      </c>
      <c r="AB57">
        <v>3.1</v>
      </c>
      <c r="AC57">
        <v>3</v>
      </c>
      <c r="AD57">
        <v>1.8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DF70-83FB-4127-8148-04854CF6ABD9}">
  <dimension ref="A1:U33"/>
  <sheetViews>
    <sheetView topLeftCell="M1" workbookViewId="0">
      <selection activeCell="T9" sqref="T9"/>
    </sheetView>
  </sheetViews>
  <sheetFormatPr baseColWidth="10" defaultColWidth="8.83203125" defaultRowHeight="15"/>
  <cols>
    <col min="1" max="1" width="36.5" customWidth="1"/>
    <col min="2" max="2" width="30.1640625" customWidth="1"/>
    <col min="3" max="3" width="13.5" customWidth="1"/>
    <col min="4" max="4" width="16" customWidth="1"/>
    <col min="7" max="7" width="13.5" bestFit="1" customWidth="1"/>
    <col min="10" max="10" width="13.5" bestFit="1" customWidth="1"/>
    <col min="14" max="14" width="30.1640625" customWidth="1"/>
    <col min="19" max="19" width="14.6640625" customWidth="1"/>
  </cols>
  <sheetData>
    <row r="1" spans="1:21" ht="28" thickBot="1">
      <c r="A1" s="300" t="s">
        <v>467</v>
      </c>
      <c r="B1" s="301"/>
      <c r="C1" s="301"/>
      <c r="D1" s="301"/>
      <c r="F1" s="157"/>
      <c r="G1" s="157"/>
      <c r="H1" s="237">
        <v>2020</v>
      </c>
      <c r="I1" s="237">
        <v>2022</v>
      </c>
      <c r="J1" t="s">
        <v>494</v>
      </c>
      <c r="N1" s="157"/>
      <c r="O1" s="237">
        <v>2020</v>
      </c>
      <c r="P1" s="237">
        <v>2022</v>
      </c>
      <c r="S1" s="252" t="s">
        <v>497</v>
      </c>
      <c r="T1">
        <v>2020</v>
      </c>
      <c r="U1">
        <v>2022</v>
      </c>
    </row>
    <row r="2" spans="1:21" ht="43.5" customHeight="1">
      <c r="A2" s="157"/>
      <c r="B2" s="157"/>
      <c r="C2" s="237">
        <v>2020</v>
      </c>
      <c r="D2" s="237">
        <v>2022</v>
      </c>
      <c r="G2" s="251" t="s">
        <v>468</v>
      </c>
      <c r="H2" s="238">
        <v>2752</v>
      </c>
      <c r="I2" s="238">
        <v>3136</v>
      </c>
      <c r="J2" s="236">
        <f>(I2-H2)/H2*100</f>
        <v>13.953488372093023</v>
      </c>
      <c r="N2" s="252" t="s">
        <v>495</v>
      </c>
      <c r="O2" s="253">
        <v>184</v>
      </c>
      <c r="P2" s="254">
        <v>200</v>
      </c>
      <c r="S2" s="255" t="s">
        <v>491</v>
      </c>
      <c r="T2" s="253">
        <v>9</v>
      </c>
      <c r="U2" s="253">
        <v>11</v>
      </c>
    </row>
    <row r="3" spans="1:21" ht="27">
      <c r="A3" s="302" t="s">
        <v>468</v>
      </c>
      <c r="B3" s="303"/>
      <c r="C3" s="238">
        <v>2752</v>
      </c>
      <c r="D3" s="238">
        <v>3136</v>
      </c>
      <c r="N3" s="252" t="s">
        <v>480</v>
      </c>
      <c r="O3" s="253">
        <v>2568</v>
      </c>
      <c r="P3" s="253">
        <v>2936</v>
      </c>
      <c r="S3" s="114" t="s">
        <v>492</v>
      </c>
      <c r="T3" s="241">
        <v>50</v>
      </c>
      <c r="U3" s="243">
        <v>59</v>
      </c>
    </row>
    <row r="4" spans="1:21" ht="27">
      <c r="B4" s="248" t="s">
        <v>469</v>
      </c>
      <c r="C4" s="239">
        <v>184</v>
      </c>
      <c r="D4" s="240">
        <v>200</v>
      </c>
      <c r="N4" s="114"/>
      <c r="O4" s="241"/>
      <c r="P4" s="241"/>
      <c r="S4" s="114" t="s">
        <v>496</v>
      </c>
      <c r="T4" s="241">
        <v>2509</v>
      </c>
      <c r="U4" s="241">
        <v>2866</v>
      </c>
    </row>
    <row r="5" spans="1:21">
      <c r="B5" s="249" t="s">
        <v>489</v>
      </c>
      <c r="C5" s="241">
        <v>174</v>
      </c>
      <c r="D5" s="243">
        <v>191</v>
      </c>
    </row>
    <row r="6" spans="1:21">
      <c r="B6" s="242"/>
      <c r="N6" s="255"/>
      <c r="O6" s="253"/>
      <c r="P6" s="253"/>
    </row>
    <row r="7" spans="1:21">
      <c r="B7" s="242" t="s">
        <v>470</v>
      </c>
      <c r="C7" s="241" t="s">
        <v>465</v>
      </c>
      <c r="D7" s="241" t="s">
        <v>466</v>
      </c>
      <c r="N7" s="114"/>
      <c r="O7" s="241"/>
      <c r="P7" s="243"/>
    </row>
    <row r="8" spans="1:21">
      <c r="B8" s="242" t="s">
        <v>471</v>
      </c>
      <c r="C8" s="241">
        <v>661189005</v>
      </c>
      <c r="D8" s="241">
        <v>682017415</v>
      </c>
      <c r="N8" s="114"/>
      <c r="O8" s="241"/>
      <c r="P8" s="241"/>
    </row>
    <row r="9" spans="1:21" ht="27">
      <c r="B9" s="244" t="s">
        <v>472</v>
      </c>
      <c r="C9" s="241">
        <v>77762423.196999997</v>
      </c>
      <c r="D9" s="241">
        <v>80996499.774000004</v>
      </c>
    </row>
    <row r="10" spans="1:21" ht="27">
      <c r="B10" s="245" t="s">
        <v>473</v>
      </c>
      <c r="C10" s="241">
        <v>31884940.934999999</v>
      </c>
      <c r="D10" s="241">
        <v>28845805.414000001</v>
      </c>
    </row>
    <row r="11" spans="1:21" ht="27">
      <c r="B11" s="245" t="s">
        <v>474</v>
      </c>
      <c r="C11" s="241">
        <v>45877482.262000002</v>
      </c>
      <c r="D11" s="241">
        <v>52150694.359999999</v>
      </c>
    </row>
    <row r="12" spans="1:21">
      <c r="B12" s="195" t="s">
        <v>490</v>
      </c>
      <c r="C12" s="241">
        <v>10</v>
      </c>
      <c r="D12" s="241">
        <v>9</v>
      </c>
    </row>
    <row r="13" spans="1:21">
      <c r="B13" s="242" t="s">
        <v>475</v>
      </c>
    </row>
    <row r="14" spans="1:21">
      <c r="B14" s="244" t="s">
        <v>476</v>
      </c>
      <c r="C14" s="241">
        <v>842222</v>
      </c>
      <c r="D14" s="241">
        <v>747462</v>
      </c>
    </row>
    <row r="15" spans="1:21" ht="27">
      <c r="B15" s="244" t="s">
        <v>477</v>
      </c>
      <c r="C15" s="241">
        <v>570979.65099999995</v>
      </c>
      <c r="D15" s="241">
        <v>449531.62899999996</v>
      </c>
    </row>
    <row r="16" spans="1:21" ht="27">
      <c r="B16" s="245" t="s">
        <v>478</v>
      </c>
      <c r="C16" s="241" t="s">
        <v>223</v>
      </c>
      <c r="D16" s="241" t="s">
        <v>223</v>
      </c>
    </row>
    <row r="17" spans="2:4" ht="27">
      <c r="B17" s="245" t="s">
        <v>479</v>
      </c>
      <c r="C17" s="241" t="s">
        <v>223</v>
      </c>
      <c r="D17" s="241" t="s">
        <v>223</v>
      </c>
    </row>
    <row r="18" spans="2:4">
      <c r="B18" s="250" t="s">
        <v>480</v>
      </c>
      <c r="C18" s="239">
        <v>2568</v>
      </c>
      <c r="D18" s="239">
        <v>2936</v>
      </c>
    </row>
    <row r="19" spans="2:4">
      <c r="B19" s="195" t="s">
        <v>491</v>
      </c>
      <c r="C19" s="241">
        <v>9</v>
      </c>
      <c r="D19" s="241">
        <v>11</v>
      </c>
    </row>
    <row r="20" spans="2:4">
      <c r="B20" s="242"/>
    </row>
    <row r="21" spans="2:4">
      <c r="B21" s="246" t="s">
        <v>476</v>
      </c>
      <c r="C21" s="241">
        <v>651150</v>
      </c>
      <c r="D21" s="241">
        <v>722253</v>
      </c>
    </row>
    <row r="22" spans="2:4" ht="27">
      <c r="B22" s="244" t="s">
        <v>481</v>
      </c>
      <c r="C22" s="241">
        <v>127046.29</v>
      </c>
      <c r="D22" s="241">
        <v>120095.7</v>
      </c>
    </row>
    <row r="23" spans="2:4">
      <c r="B23" s="244" t="s">
        <v>482</v>
      </c>
      <c r="C23" s="241">
        <v>34834</v>
      </c>
      <c r="D23" s="241">
        <v>30152</v>
      </c>
    </row>
    <row r="24" spans="2:4">
      <c r="B24" s="195" t="s">
        <v>492</v>
      </c>
      <c r="C24" s="241">
        <v>50</v>
      </c>
      <c r="D24" s="243">
        <v>59</v>
      </c>
    </row>
    <row r="25" spans="2:4">
      <c r="B25" s="242"/>
    </row>
    <row r="26" spans="2:4">
      <c r="B26" s="244" t="s">
        <v>483</v>
      </c>
      <c r="C26" s="241">
        <v>1298579.0604999999</v>
      </c>
      <c r="D26" s="241">
        <v>3154269.8331499998</v>
      </c>
    </row>
    <row r="27" spans="2:4" ht="27">
      <c r="B27" s="245" t="s">
        <v>484</v>
      </c>
      <c r="C27" s="241">
        <v>542126.67799999996</v>
      </c>
      <c r="D27" s="241">
        <v>621280.82515000005</v>
      </c>
    </row>
    <row r="28" spans="2:4" ht="27">
      <c r="B28" s="245" t="s">
        <v>485</v>
      </c>
      <c r="C28" s="241">
        <v>756452.38249999995</v>
      </c>
      <c r="D28" s="241">
        <v>2532989.0079999999</v>
      </c>
    </row>
    <row r="29" spans="2:4">
      <c r="B29" s="114" t="s">
        <v>493</v>
      </c>
      <c r="C29" s="241">
        <v>2509</v>
      </c>
      <c r="D29" s="241">
        <v>2866</v>
      </c>
    </row>
    <row r="30" spans="2:4">
      <c r="B30" s="242"/>
    </row>
    <row r="31" spans="2:4" ht="27">
      <c r="B31" s="244" t="s">
        <v>486</v>
      </c>
      <c r="C31" s="241">
        <v>47642204.111143</v>
      </c>
      <c r="D31" s="241">
        <v>48462777.774712011</v>
      </c>
    </row>
    <row r="32" spans="2:4" ht="27">
      <c r="B32" s="245" t="s">
        <v>487</v>
      </c>
      <c r="C32" s="241">
        <v>1810314.7876200001</v>
      </c>
      <c r="D32" s="241">
        <v>1736972.2421500001</v>
      </c>
    </row>
    <row r="33" spans="2:4" ht="28" thickBot="1">
      <c r="B33" s="245" t="s">
        <v>488</v>
      </c>
      <c r="C33" s="247">
        <v>45831889.323523</v>
      </c>
      <c r="D33" s="247">
        <v>46725805.532562003</v>
      </c>
    </row>
  </sheetData>
  <mergeCells count="2">
    <mergeCell ref="A1:D1"/>
    <mergeCell ref="A3:B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01AA-8067-4DF2-A05F-51A609B40B3B}">
  <dimension ref="A1:D14"/>
  <sheetViews>
    <sheetView zoomScale="80" zoomScaleNormal="80" workbookViewId="0">
      <selection activeCell="G3" sqref="G3"/>
    </sheetView>
  </sheetViews>
  <sheetFormatPr baseColWidth="10" defaultColWidth="8.83203125" defaultRowHeight="15"/>
  <cols>
    <col min="1" max="1" width="16.5" customWidth="1"/>
    <col min="2" max="2" width="40.33203125" customWidth="1"/>
    <col min="3" max="3" width="14.83203125" customWidth="1"/>
    <col min="4" max="4" width="19.1640625" customWidth="1"/>
  </cols>
  <sheetData>
    <row r="1" spans="1:4" ht="16" thickBot="1">
      <c r="A1" s="304" t="s">
        <v>498</v>
      </c>
      <c r="B1" s="304"/>
      <c r="C1" s="304"/>
      <c r="D1" s="304"/>
    </row>
    <row r="2" spans="1:4">
      <c r="A2" s="256"/>
      <c r="B2" s="256"/>
      <c r="C2" s="305" t="s">
        <v>499</v>
      </c>
      <c r="D2" s="306"/>
    </row>
    <row r="3" spans="1:4">
      <c r="A3" s="269" t="s">
        <v>500</v>
      </c>
      <c r="B3" s="269"/>
      <c r="C3" s="257">
        <v>2020</v>
      </c>
      <c r="D3" s="258">
        <v>2022</v>
      </c>
    </row>
    <row r="4" spans="1:4" hidden="1">
      <c r="A4" s="259"/>
      <c r="B4" s="268" t="s">
        <v>501</v>
      </c>
      <c r="C4" s="260">
        <v>23867866.292999998</v>
      </c>
      <c r="D4" s="260">
        <v>27969021.306845002</v>
      </c>
    </row>
    <row r="5" spans="1:4" ht="35" customHeight="1">
      <c r="A5" s="261"/>
      <c r="B5" s="242" t="s">
        <v>502</v>
      </c>
      <c r="C5" s="262">
        <v>1191621.436</v>
      </c>
      <c r="D5" s="262">
        <v>1385195.422</v>
      </c>
    </row>
    <row r="6" spans="1:4" ht="34" customHeight="1">
      <c r="A6" s="263"/>
      <c r="B6" s="265" t="s">
        <v>503</v>
      </c>
      <c r="C6" s="262">
        <v>642513.79799999995</v>
      </c>
      <c r="D6" s="262">
        <v>824363.77</v>
      </c>
    </row>
    <row r="7" spans="1:4" ht="31.5" customHeight="1">
      <c r="A7" s="263"/>
      <c r="B7" s="265" t="s">
        <v>505</v>
      </c>
      <c r="C7" s="262">
        <v>190157.48500000002</v>
      </c>
      <c r="D7" s="262">
        <v>426437.89299999998</v>
      </c>
    </row>
    <row r="8" spans="1:4" ht="35" customHeight="1">
      <c r="A8" s="264"/>
      <c r="B8" s="265" t="s">
        <v>506</v>
      </c>
      <c r="C8" s="262">
        <v>1112228.6359999999</v>
      </c>
      <c r="D8" s="262">
        <v>1346807.225845</v>
      </c>
    </row>
    <row r="9" spans="1:4" ht="33" customHeight="1">
      <c r="A9" s="263"/>
      <c r="B9" s="265" t="s">
        <v>504</v>
      </c>
      <c r="C9" s="262">
        <v>51582.034999999996</v>
      </c>
      <c r="D9" s="262">
        <v>67194.087999999989</v>
      </c>
    </row>
    <row r="10" spans="1:4" ht="26" customHeight="1">
      <c r="A10" s="265"/>
      <c r="B10" s="265" t="s">
        <v>507</v>
      </c>
      <c r="C10" s="262">
        <v>5565586.6400000006</v>
      </c>
      <c r="D10" s="262">
        <v>6129197.6370000001</v>
      </c>
    </row>
    <row r="11" spans="1:4" ht="26.5" customHeight="1">
      <c r="A11" s="261"/>
      <c r="B11" s="242" t="s">
        <v>508</v>
      </c>
      <c r="C11" s="262">
        <v>1205415.9890000001</v>
      </c>
      <c r="D11" s="262">
        <v>1275497.034</v>
      </c>
    </row>
    <row r="12" spans="1:4" ht="27" customHeight="1">
      <c r="A12" s="261"/>
      <c r="B12" s="242" t="s">
        <v>509</v>
      </c>
      <c r="C12" s="262">
        <v>12075948.597000001</v>
      </c>
      <c r="D12" s="262">
        <v>14376602.234000001</v>
      </c>
    </row>
    <row r="13" spans="1:4" ht="24" customHeight="1">
      <c r="A13" s="261"/>
      <c r="B13" s="242" t="s">
        <v>510</v>
      </c>
      <c r="C13" s="262">
        <v>1588996.446</v>
      </c>
      <c r="D13" s="262">
        <v>1904584.5989999999</v>
      </c>
    </row>
    <row r="14" spans="1:4" ht="16" thickBot="1">
      <c r="A14" s="266"/>
      <c r="B14" s="216" t="s">
        <v>511</v>
      </c>
      <c r="C14" s="267">
        <v>243815.231</v>
      </c>
      <c r="D14" s="267">
        <v>233141.40400000001</v>
      </c>
    </row>
  </sheetData>
  <mergeCells count="2">
    <mergeCell ref="A1:D1"/>
    <mergeCell ref="C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ED11-7555-4356-9E76-E7B59891B6EB}">
  <dimension ref="A1:AO2"/>
  <sheetViews>
    <sheetView workbookViewId="0">
      <selection activeCell="F1" sqref="F1"/>
    </sheetView>
  </sheetViews>
  <sheetFormatPr baseColWidth="10" defaultColWidth="8.83203125" defaultRowHeight="15"/>
  <sheetData>
    <row r="1" spans="1:41">
      <c r="A1" t="s">
        <v>48</v>
      </c>
      <c r="B1" t="s">
        <v>49</v>
      </c>
      <c r="C1" t="s">
        <v>50</v>
      </c>
      <c r="D1" t="s">
        <v>51</v>
      </c>
      <c r="E1" t="s">
        <v>52</v>
      </c>
      <c r="F1" t="s">
        <v>53</v>
      </c>
      <c r="G1" t="s">
        <v>54</v>
      </c>
      <c r="H1" t="s">
        <v>55</v>
      </c>
      <c r="I1" t="s">
        <v>56</v>
      </c>
      <c r="J1" t="s">
        <v>57</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c r="AJ1" t="s">
        <v>83</v>
      </c>
      <c r="AK1" t="s">
        <v>84</v>
      </c>
      <c r="AL1" t="s">
        <v>85</v>
      </c>
      <c r="AM1" t="s">
        <v>86</v>
      </c>
      <c r="AN1" t="s">
        <v>87</v>
      </c>
      <c r="AO1" t="s">
        <v>88</v>
      </c>
    </row>
    <row r="2" spans="1:41">
      <c r="A2" t="s">
        <v>39</v>
      </c>
      <c r="B2" t="s">
        <v>89</v>
      </c>
      <c r="C2" t="s">
        <v>90</v>
      </c>
      <c r="D2" t="s">
        <v>91</v>
      </c>
      <c r="E2">
        <v>28289.087889999999</v>
      </c>
      <c r="F2">
        <v>64</v>
      </c>
      <c r="I2" t="s">
        <v>92</v>
      </c>
      <c r="J2" t="s">
        <v>92</v>
      </c>
      <c r="L2">
        <v>83429616</v>
      </c>
      <c r="O2">
        <v>623000</v>
      </c>
      <c r="P2">
        <v>3432426</v>
      </c>
      <c r="S2">
        <v>35374156</v>
      </c>
      <c r="AA2">
        <v>88.12</v>
      </c>
      <c r="AF2">
        <v>1</v>
      </c>
      <c r="AJ2">
        <v>44</v>
      </c>
      <c r="AM2">
        <v>54</v>
      </c>
      <c r="AN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3F23-CA6A-4C69-A8E3-2AF9BB6F4566}">
  <dimension ref="A1:DI3"/>
  <sheetViews>
    <sheetView workbookViewId="0">
      <selection activeCell="E3" sqref="E3"/>
    </sheetView>
  </sheetViews>
  <sheetFormatPr baseColWidth="10" defaultColWidth="8.83203125" defaultRowHeight="15"/>
  <cols>
    <col min="6" max="20" width="0" hidden="1" customWidth="1"/>
    <col min="27" max="28" width="0" hidden="1" customWidth="1"/>
    <col min="30" max="40" width="0" hidden="1" customWidth="1"/>
  </cols>
  <sheetData>
    <row r="1" spans="1:113">
      <c r="A1" t="s">
        <v>48</v>
      </c>
      <c r="B1" t="s">
        <v>49</v>
      </c>
      <c r="C1" t="s">
        <v>50</v>
      </c>
      <c r="D1" t="s">
        <v>51</v>
      </c>
      <c r="E1" t="s">
        <v>93</v>
      </c>
      <c r="F1" t="s">
        <v>94</v>
      </c>
      <c r="G1" t="s">
        <v>95</v>
      </c>
      <c r="H1" t="s">
        <v>96</v>
      </c>
      <c r="I1" t="s">
        <v>97</v>
      </c>
      <c r="J1" t="s">
        <v>98</v>
      </c>
      <c r="K1" t="s">
        <v>99</v>
      </c>
      <c r="L1" t="s">
        <v>100</v>
      </c>
      <c r="M1" t="s">
        <v>101</v>
      </c>
      <c r="N1" t="s">
        <v>102</v>
      </c>
      <c r="O1" t="s">
        <v>103</v>
      </c>
      <c r="P1" t="s">
        <v>104</v>
      </c>
      <c r="Q1" t="s">
        <v>105</v>
      </c>
      <c r="R1" t="s">
        <v>106</v>
      </c>
      <c r="S1" t="s">
        <v>107</v>
      </c>
      <c r="T1" t="s">
        <v>108</v>
      </c>
      <c r="U1" t="s">
        <v>53</v>
      </c>
      <c r="V1" t="s">
        <v>109</v>
      </c>
      <c r="W1" t="s">
        <v>110</v>
      </c>
      <c r="X1" t="s">
        <v>111</v>
      </c>
      <c r="Y1" t="s">
        <v>112</v>
      </c>
      <c r="Z1" t="s">
        <v>113</v>
      </c>
      <c r="AA1" t="s">
        <v>114</v>
      </c>
      <c r="AB1" t="s">
        <v>115</v>
      </c>
      <c r="AC1" t="s">
        <v>54</v>
      </c>
      <c r="AD1" t="s">
        <v>116</v>
      </c>
      <c r="AE1" t="s">
        <v>117</v>
      </c>
      <c r="AF1" t="s">
        <v>118</v>
      </c>
      <c r="AG1" t="s">
        <v>119</v>
      </c>
      <c r="AH1" t="s">
        <v>120</v>
      </c>
      <c r="AI1" t="s">
        <v>121</v>
      </c>
      <c r="AJ1" t="s">
        <v>122</v>
      </c>
      <c r="AK1" t="s">
        <v>123</v>
      </c>
      <c r="AL1" t="s">
        <v>124</v>
      </c>
      <c r="AM1" t="s">
        <v>125</v>
      </c>
      <c r="AN1" t="s">
        <v>126</v>
      </c>
      <c r="AO1" t="s">
        <v>127</v>
      </c>
      <c r="AP1" t="s">
        <v>128</v>
      </c>
      <c r="AQ1" t="s">
        <v>129</v>
      </c>
      <c r="AR1" t="s">
        <v>130</v>
      </c>
      <c r="AS1" t="s">
        <v>131</v>
      </c>
      <c r="AT1" t="s">
        <v>59</v>
      </c>
      <c r="AU1" t="s">
        <v>132</v>
      </c>
      <c r="AV1" t="s">
        <v>133</v>
      </c>
      <c r="AW1" t="s">
        <v>134</v>
      </c>
      <c r="AX1" t="s">
        <v>135</v>
      </c>
      <c r="AY1" t="s">
        <v>136</v>
      </c>
      <c r="AZ1" t="s">
        <v>137</v>
      </c>
      <c r="BA1" t="s">
        <v>138</v>
      </c>
      <c r="BB1" t="s">
        <v>139</v>
      </c>
      <c r="BC1" t="s">
        <v>140</v>
      </c>
      <c r="BD1" t="s">
        <v>141</v>
      </c>
      <c r="BE1" t="s">
        <v>66</v>
      </c>
      <c r="BF1" t="s">
        <v>142</v>
      </c>
      <c r="BG1" t="s">
        <v>143</v>
      </c>
      <c r="BH1" t="s">
        <v>144</v>
      </c>
      <c r="BI1" t="s">
        <v>145</v>
      </c>
      <c r="BJ1" t="s">
        <v>146</v>
      </c>
      <c r="BK1" t="s">
        <v>147</v>
      </c>
      <c r="BL1" t="s">
        <v>148</v>
      </c>
      <c r="BM1" t="s">
        <v>149</v>
      </c>
      <c r="BN1" t="s">
        <v>150</v>
      </c>
      <c r="BO1" t="s">
        <v>151</v>
      </c>
      <c r="BP1" t="s">
        <v>152</v>
      </c>
      <c r="BQ1" t="s">
        <v>153</v>
      </c>
      <c r="BR1" t="s">
        <v>154</v>
      </c>
      <c r="BS1" t="s">
        <v>155</v>
      </c>
      <c r="BT1" t="s">
        <v>156</v>
      </c>
      <c r="BU1" t="s">
        <v>157</v>
      </c>
      <c r="BV1" t="s">
        <v>158</v>
      </c>
      <c r="BW1" t="s">
        <v>159</v>
      </c>
      <c r="BX1" t="s">
        <v>160</v>
      </c>
      <c r="BY1" t="s">
        <v>161</v>
      </c>
      <c r="BZ1" t="s">
        <v>162</v>
      </c>
      <c r="CA1" t="s">
        <v>163</v>
      </c>
      <c r="CB1" t="s">
        <v>164</v>
      </c>
      <c r="CC1" t="s">
        <v>165</v>
      </c>
      <c r="CD1" t="s">
        <v>166</v>
      </c>
      <c r="CE1" t="s">
        <v>167</v>
      </c>
      <c r="CF1" t="s">
        <v>168</v>
      </c>
      <c r="CG1" t="s">
        <v>169</v>
      </c>
      <c r="CH1" t="s">
        <v>170</v>
      </c>
      <c r="CI1" t="s">
        <v>171</v>
      </c>
      <c r="CJ1" t="s">
        <v>172</v>
      </c>
      <c r="CK1" t="s">
        <v>173</v>
      </c>
      <c r="CL1" t="s">
        <v>174</v>
      </c>
      <c r="CM1" t="s">
        <v>175</v>
      </c>
      <c r="CN1" t="s">
        <v>176</v>
      </c>
      <c r="CO1" t="s">
        <v>177</v>
      </c>
      <c r="CP1" t="s">
        <v>178</v>
      </c>
      <c r="CQ1" t="s">
        <v>179</v>
      </c>
      <c r="CR1" t="s">
        <v>180</v>
      </c>
      <c r="CS1" t="s">
        <v>181</v>
      </c>
      <c r="CT1" t="s">
        <v>182</v>
      </c>
      <c r="CU1" t="s">
        <v>183</v>
      </c>
      <c r="CV1" t="s">
        <v>184</v>
      </c>
      <c r="CW1" t="s">
        <v>185</v>
      </c>
      <c r="CX1" t="s">
        <v>186</v>
      </c>
      <c r="CY1" t="s">
        <v>187</v>
      </c>
      <c r="CZ1" t="s">
        <v>79</v>
      </c>
      <c r="DA1" t="s">
        <v>80</v>
      </c>
      <c r="DB1" t="s">
        <v>81</v>
      </c>
      <c r="DC1" t="s">
        <v>82</v>
      </c>
      <c r="DD1" t="s">
        <v>83</v>
      </c>
      <c r="DE1" t="s">
        <v>84</v>
      </c>
      <c r="DF1" t="s">
        <v>85</v>
      </c>
      <c r="DG1" t="s">
        <v>86</v>
      </c>
      <c r="DH1" t="s">
        <v>87</v>
      </c>
      <c r="DI1" t="s">
        <v>88</v>
      </c>
    </row>
    <row r="2" spans="1:113">
      <c r="A2" t="s">
        <v>39</v>
      </c>
      <c r="B2" t="s">
        <v>89</v>
      </c>
      <c r="C2" t="s">
        <v>90</v>
      </c>
      <c r="D2" t="s">
        <v>91</v>
      </c>
      <c r="E2" t="s">
        <v>188</v>
      </c>
      <c r="U2">
        <v>40.6</v>
      </c>
      <c r="V2">
        <v>4.4000000000000004</v>
      </c>
      <c r="W2">
        <v>2.4</v>
      </c>
      <c r="X2">
        <v>24.5</v>
      </c>
      <c r="Y2">
        <v>11.8</v>
      </c>
      <c r="Z2">
        <v>15.9</v>
      </c>
      <c r="AC2">
        <v>0.5</v>
      </c>
      <c r="AT2">
        <v>925662</v>
      </c>
      <c r="BB2" t="s">
        <v>92</v>
      </c>
      <c r="BE2">
        <v>358139</v>
      </c>
      <c r="BM2" t="s">
        <v>189</v>
      </c>
      <c r="BO2">
        <v>3</v>
      </c>
      <c r="BQ2">
        <v>0</v>
      </c>
      <c r="DF2">
        <v>2.4900000000000002</v>
      </c>
      <c r="DH2">
        <v>97.51</v>
      </c>
    </row>
    <row r="3" spans="1:113">
      <c r="A3" t="s">
        <v>39</v>
      </c>
      <c r="B3" t="s">
        <v>89</v>
      </c>
      <c r="C3" t="s">
        <v>90</v>
      </c>
      <c r="D3" t="s">
        <v>91</v>
      </c>
      <c r="E3" t="s">
        <v>190</v>
      </c>
      <c r="U3">
        <v>39.4</v>
      </c>
      <c r="V3">
        <v>4.9000000000000004</v>
      </c>
      <c r="W3">
        <v>0.5</v>
      </c>
      <c r="X3">
        <v>21.3</v>
      </c>
      <c r="Y3">
        <v>18.5</v>
      </c>
      <c r="Z3">
        <v>15.5</v>
      </c>
      <c r="AO3" t="s">
        <v>92</v>
      </c>
      <c r="AP3" t="s">
        <v>92</v>
      </c>
      <c r="AT3">
        <v>2764826</v>
      </c>
      <c r="BE3">
        <v>1069711</v>
      </c>
      <c r="BM3" t="s">
        <v>189</v>
      </c>
      <c r="BR3">
        <v>0</v>
      </c>
      <c r="BZ3" t="s">
        <v>191</v>
      </c>
      <c r="CA3">
        <v>13568388</v>
      </c>
      <c r="CI3">
        <v>3605306</v>
      </c>
      <c r="CJ3">
        <v>3.4</v>
      </c>
      <c r="CQ3">
        <v>110.36</v>
      </c>
      <c r="CS3">
        <v>3.3</v>
      </c>
      <c r="CW3">
        <v>7033986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7A1E-3C5E-472C-AE7C-F659A04647C7}">
  <dimension ref="A1:A41"/>
  <sheetViews>
    <sheetView topLeftCell="A3" workbookViewId="0">
      <selection activeCell="A7" sqref="A7"/>
    </sheetView>
  </sheetViews>
  <sheetFormatPr baseColWidth="10" defaultColWidth="8.83203125" defaultRowHeight="15"/>
  <sheetData>
    <row r="1" spans="1:1" ht="19">
      <c r="A1" s="2" t="s">
        <v>196</v>
      </c>
    </row>
    <row r="3" spans="1:1">
      <c r="A3" t="s">
        <v>197</v>
      </c>
    </row>
    <row r="5" spans="1:1" ht="16">
      <c r="A5" s="3" t="s">
        <v>198</v>
      </c>
    </row>
    <row r="6" spans="1:1">
      <c r="A6" s="4"/>
    </row>
    <row r="7" spans="1:1">
      <c r="A7" s="4" t="s">
        <v>199</v>
      </c>
    </row>
    <row r="8" spans="1:1">
      <c r="A8" s="4"/>
    </row>
    <row r="9" spans="1:1">
      <c r="A9" s="4" t="s">
        <v>200</v>
      </c>
    </row>
    <row r="11" spans="1:1" ht="16">
      <c r="A11" s="3" t="s">
        <v>201</v>
      </c>
    </row>
    <row r="12" spans="1:1">
      <c r="A12" s="4"/>
    </row>
    <row r="13" spans="1:1">
      <c r="A13" s="4" t="s">
        <v>202</v>
      </c>
    </row>
    <row r="14" spans="1:1">
      <c r="A14" s="4"/>
    </row>
    <row r="15" spans="1:1">
      <c r="A15" s="4" t="s">
        <v>203</v>
      </c>
    </row>
    <row r="17" spans="1:1" ht="16">
      <c r="A17" s="3" t="s">
        <v>204</v>
      </c>
    </row>
    <row r="18" spans="1:1">
      <c r="A18" s="4"/>
    </row>
    <row r="19" spans="1:1">
      <c r="A19" s="4" t="s">
        <v>205</v>
      </c>
    </row>
    <row r="21" spans="1:1" ht="16">
      <c r="A21" s="3" t="s">
        <v>206</v>
      </c>
    </row>
    <row r="22" spans="1:1">
      <c r="A22" s="4"/>
    </row>
    <row r="23" spans="1:1">
      <c r="A23" s="4" t="s">
        <v>207</v>
      </c>
    </row>
    <row r="25" spans="1:1" ht="16">
      <c r="A25" s="3" t="s">
        <v>208</v>
      </c>
    </row>
    <row r="26" spans="1:1">
      <c r="A26" s="4"/>
    </row>
    <row r="27" spans="1:1">
      <c r="A27" s="4" t="s">
        <v>209</v>
      </c>
    </row>
    <row r="29" spans="1:1" ht="16">
      <c r="A29" s="3" t="s">
        <v>210</v>
      </c>
    </row>
    <row r="30" spans="1:1">
      <c r="A30" s="4"/>
    </row>
    <row r="31" spans="1:1">
      <c r="A31" s="4" t="s">
        <v>211</v>
      </c>
    </row>
    <row r="33" spans="1:1" ht="16">
      <c r="A33" s="3" t="s">
        <v>212</v>
      </c>
    </row>
    <row r="34" spans="1:1">
      <c r="A34" s="4"/>
    </row>
    <row r="35" spans="1:1">
      <c r="A35" s="4" t="s">
        <v>213</v>
      </c>
    </row>
    <row r="37" spans="1:1" ht="16">
      <c r="A37" s="3" t="s">
        <v>214</v>
      </c>
    </row>
    <row r="38" spans="1:1">
      <c r="A38" s="4"/>
    </row>
    <row r="39" spans="1:1">
      <c r="A39" s="4" t="s">
        <v>215</v>
      </c>
    </row>
    <row r="40" spans="1:1">
      <c r="A40" s="4"/>
    </row>
    <row r="41" spans="1:1">
      <c r="A41" s="4" t="s">
        <v>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6238-3085-41C1-8734-FFDBC38EC93D}">
  <dimension ref="A1:AS20"/>
  <sheetViews>
    <sheetView workbookViewId="0">
      <pane xSplit="1" topLeftCell="B1" activePane="topRight" state="frozen"/>
      <selection pane="topRight" activeCell="AM2" sqref="AM2:AO2"/>
    </sheetView>
  </sheetViews>
  <sheetFormatPr baseColWidth="10" defaultColWidth="8.83203125" defaultRowHeight="15"/>
  <cols>
    <col min="1" max="1" width="53.1640625" bestFit="1" customWidth="1"/>
    <col min="4" max="4" width="8.6640625" customWidth="1"/>
    <col min="5" max="5" width="11.83203125" bestFit="1" customWidth="1"/>
    <col min="9" max="9" width="11.83203125" bestFit="1" customWidth="1"/>
  </cols>
  <sheetData>
    <row r="1" spans="1:45" s="6" customFormat="1" ht="16.5" customHeight="1">
      <c r="A1" s="39" t="s">
        <v>230</v>
      </c>
    </row>
    <row r="2" spans="1:45" s="6" customFormat="1" ht="12" customHeight="1" thickBot="1">
      <c r="A2" s="31"/>
      <c r="B2" s="31"/>
      <c r="C2" s="31"/>
      <c r="D2" s="31"/>
      <c r="E2" s="31"/>
      <c r="F2" s="31"/>
      <c r="G2" s="31"/>
      <c r="H2" s="31"/>
      <c r="I2" s="31"/>
      <c r="J2" s="31"/>
      <c r="K2" s="31"/>
      <c r="L2" s="31"/>
      <c r="M2" s="31"/>
      <c r="N2" s="31"/>
      <c r="O2" s="31"/>
      <c r="P2" s="31"/>
      <c r="Q2" s="31"/>
      <c r="R2" s="31"/>
      <c r="V2" s="31"/>
      <c r="W2" s="31"/>
      <c r="X2" s="31"/>
      <c r="Y2" s="31"/>
      <c r="Z2" s="31"/>
      <c r="AA2" s="270"/>
      <c r="AB2" s="270"/>
      <c r="AC2" s="270"/>
      <c r="AD2" s="31"/>
      <c r="AE2" s="270"/>
      <c r="AF2" s="270"/>
      <c r="AG2" s="270"/>
      <c r="AH2" s="41"/>
      <c r="AI2" s="270"/>
      <c r="AJ2" s="270"/>
      <c r="AK2" s="270"/>
      <c r="AL2" s="40"/>
      <c r="AM2" s="270" t="s">
        <v>231</v>
      </c>
      <c r="AN2" s="270"/>
      <c r="AO2" s="270"/>
    </row>
    <row r="3" spans="1:45" s="6" customFormat="1" ht="17.25" customHeight="1">
      <c r="A3" s="5"/>
      <c r="C3" s="271">
        <v>2000</v>
      </c>
      <c r="D3" s="271"/>
      <c r="E3" s="271"/>
      <c r="G3" s="271">
        <v>2004</v>
      </c>
      <c r="H3" s="271"/>
      <c r="I3" s="271"/>
      <c r="K3" s="271">
        <v>2008</v>
      </c>
      <c r="L3" s="271"/>
      <c r="M3" s="271"/>
      <c r="O3" s="271">
        <v>2010</v>
      </c>
      <c r="P3" s="271"/>
      <c r="Q3" s="271"/>
      <c r="S3" s="271">
        <v>2012</v>
      </c>
      <c r="T3" s="271"/>
      <c r="U3" s="271"/>
      <c r="V3" s="7"/>
      <c r="W3" s="272">
        <v>2014</v>
      </c>
      <c r="X3" s="272"/>
      <c r="Y3" s="272"/>
      <c r="Z3" s="7"/>
      <c r="AA3" s="271">
        <v>2016</v>
      </c>
      <c r="AB3" s="271"/>
      <c r="AC3" s="271"/>
      <c r="AE3" s="272">
        <v>2018</v>
      </c>
      <c r="AF3" s="272"/>
      <c r="AG3" s="272"/>
      <c r="AH3" s="7"/>
      <c r="AI3" s="272">
        <v>2020</v>
      </c>
      <c r="AJ3" s="272"/>
      <c r="AK3" s="272"/>
      <c r="AM3" s="271">
        <v>2022</v>
      </c>
      <c r="AN3" s="271"/>
      <c r="AO3" s="271"/>
    </row>
    <row r="4" spans="1:45" s="6" customFormat="1" ht="16.5" customHeight="1">
      <c r="A4" s="8"/>
      <c r="B4" s="8"/>
      <c r="C4" s="9" t="s">
        <v>217</v>
      </c>
      <c r="D4" s="9" t="s">
        <v>193</v>
      </c>
      <c r="E4" s="9" t="s">
        <v>194</v>
      </c>
      <c r="F4" s="8"/>
      <c r="G4" s="9" t="s">
        <v>217</v>
      </c>
      <c r="H4" s="9" t="s">
        <v>193</v>
      </c>
      <c r="I4" s="9" t="s">
        <v>194</v>
      </c>
      <c r="J4" s="8"/>
      <c r="K4" s="9" t="s">
        <v>217</v>
      </c>
      <c r="L4" s="9" t="s">
        <v>193</v>
      </c>
      <c r="M4" s="9" t="s">
        <v>194</v>
      </c>
      <c r="N4" s="10"/>
      <c r="O4" s="9" t="s">
        <v>217</v>
      </c>
      <c r="P4" s="9" t="s">
        <v>193</v>
      </c>
      <c r="Q4" s="9" t="s">
        <v>194</v>
      </c>
      <c r="R4" s="11"/>
      <c r="S4" s="9" t="s">
        <v>217</v>
      </c>
      <c r="T4" s="9" t="s">
        <v>193</v>
      </c>
      <c r="U4" s="9" t="s">
        <v>194</v>
      </c>
      <c r="V4" s="12"/>
      <c r="W4" s="9" t="s">
        <v>217</v>
      </c>
      <c r="X4" s="9" t="s">
        <v>193</v>
      </c>
      <c r="Y4" s="9" t="s">
        <v>194</v>
      </c>
      <c r="Z4" s="12"/>
      <c r="AA4" s="9" t="s">
        <v>217</v>
      </c>
      <c r="AB4" s="9" t="s">
        <v>193</v>
      </c>
      <c r="AC4" s="9" t="s">
        <v>194</v>
      </c>
      <c r="AE4" s="9" t="s">
        <v>217</v>
      </c>
      <c r="AF4" s="9" t="s">
        <v>193</v>
      </c>
      <c r="AG4" s="9" t="s">
        <v>194</v>
      </c>
      <c r="AH4" s="12"/>
      <c r="AI4" s="9" t="s">
        <v>217</v>
      </c>
      <c r="AJ4" s="9" t="s">
        <v>193</v>
      </c>
      <c r="AK4" s="9" t="s">
        <v>194</v>
      </c>
      <c r="AM4" s="9" t="s">
        <v>217</v>
      </c>
      <c r="AN4" s="9" t="s">
        <v>193</v>
      </c>
      <c r="AO4" s="9" t="s">
        <v>194</v>
      </c>
    </row>
    <row r="5" spans="1:45" s="6" customFormat="1" ht="3" customHeight="1">
      <c r="A5" s="13"/>
    </row>
    <row r="6" spans="1:45" s="6" customFormat="1" ht="16.5" customHeight="1">
      <c r="A6" s="14" t="s">
        <v>218</v>
      </c>
      <c r="C6" s="15">
        <v>17059</v>
      </c>
      <c r="D6" s="15" t="s">
        <v>195</v>
      </c>
      <c r="E6" s="15" t="s">
        <v>195</v>
      </c>
      <c r="G6" s="15">
        <v>17497</v>
      </c>
      <c r="H6" s="15">
        <v>1196</v>
      </c>
      <c r="I6" s="15">
        <v>16301</v>
      </c>
      <c r="K6" s="15">
        <v>12482</v>
      </c>
      <c r="L6" s="15">
        <v>1136</v>
      </c>
      <c r="M6" s="15">
        <v>11346</v>
      </c>
      <c r="O6" s="15">
        <v>13366</v>
      </c>
      <c r="P6" s="15">
        <v>964</v>
      </c>
      <c r="Q6" s="15">
        <v>12402</v>
      </c>
      <c r="S6" s="15">
        <v>14420.31935</v>
      </c>
      <c r="T6" s="15">
        <v>806.36389499999996</v>
      </c>
      <c r="U6" s="15">
        <v>13613.955459999999</v>
      </c>
      <c r="V6" s="15"/>
      <c r="W6" s="16">
        <v>15733.489858999999</v>
      </c>
      <c r="X6" s="16">
        <v>1008.314722</v>
      </c>
      <c r="Y6" s="16">
        <v>14725.175137</v>
      </c>
      <c r="Z6" s="15"/>
      <c r="AA6" s="17">
        <v>16266.735489999999</v>
      </c>
      <c r="AB6" s="17">
        <v>1194.328407</v>
      </c>
      <c r="AC6" s="17">
        <v>15072.407083</v>
      </c>
      <c r="AE6" s="17">
        <v>22881.143873000001</v>
      </c>
      <c r="AF6" s="17">
        <v>3677.3198729999999</v>
      </c>
      <c r="AG6" s="17">
        <v>19203.824000000001</v>
      </c>
      <c r="AH6" s="17"/>
      <c r="AI6" s="18">
        <v>23867.866293000003</v>
      </c>
      <c r="AJ6" s="18">
        <v>4597.2737180000004</v>
      </c>
      <c r="AK6" s="18">
        <v>19270.592574999999</v>
      </c>
      <c r="AL6" s="18"/>
      <c r="AM6" s="18">
        <v>27969.021306845003</v>
      </c>
      <c r="AN6" s="18">
        <v>5439.8827089999995</v>
      </c>
      <c r="AO6" s="18">
        <v>22529.138597844998</v>
      </c>
      <c r="AP6" s="19"/>
      <c r="AQ6" s="19"/>
      <c r="AR6" s="19"/>
      <c r="AS6" s="20"/>
    </row>
    <row r="7" spans="1:45" s="6" customFormat="1" ht="16.5" customHeight="1">
      <c r="A7" s="14" t="s">
        <v>219</v>
      </c>
      <c r="C7" s="15"/>
      <c r="D7" s="15"/>
      <c r="E7" s="15"/>
      <c r="G7" s="15"/>
      <c r="H7" s="15"/>
      <c r="I7" s="15"/>
      <c r="K7" s="15"/>
      <c r="L7" s="15"/>
      <c r="M7" s="15"/>
      <c r="O7" s="15"/>
      <c r="P7" s="15"/>
      <c r="Q7" s="15"/>
      <c r="S7" s="15"/>
      <c r="T7" s="15"/>
      <c r="U7" s="15"/>
      <c r="V7" s="15"/>
      <c r="W7" s="16"/>
      <c r="X7" s="16"/>
      <c r="Y7" s="16"/>
      <c r="Z7" s="15"/>
      <c r="AA7" s="17"/>
      <c r="AB7" s="17"/>
      <c r="AC7" s="17"/>
      <c r="AE7" s="17"/>
      <c r="AF7" s="17"/>
      <c r="AG7" s="17"/>
      <c r="AH7" s="17"/>
      <c r="AI7" s="18"/>
      <c r="AJ7" s="18"/>
      <c r="AK7" s="18"/>
      <c r="AL7" s="18"/>
      <c r="AM7" s="18">
        <v>0</v>
      </c>
      <c r="AN7" s="18">
        <v>0</v>
      </c>
      <c r="AO7" s="18">
        <v>0</v>
      </c>
      <c r="AP7" s="19"/>
      <c r="AQ7" s="19"/>
      <c r="AR7" s="19"/>
      <c r="AS7" s="20"/>
    </row>
    <row r="8" spans="1:45" s="6" customFormat="1" ht="17.25" customHeight="1">
      <c r="A8" s="22" t="s">
        <v>220</v>
      </c>
      <c r="C8" s="15">
        <v>1460</v>
      </c>
      <c r="D8" s="15" t="s">
        <v>195</v>
      </c>
      <c r="E8" s="15" t="s">
        <v>195</v>
      </c>
      <c r="G8" s="15">
        <v>1346</v>
      </c>
      <c r="H8" s="15">
        <v>71</v>
      </c>
      <c r="I8" s="15">
        <v>1275</v>
      </c>
      <c r="K8" s="15">
        <v>614</v>
      </c>
      <c r="L8" s="15">
        <v>7</v>
      </c>
      <c r="M8" s="15">
        <v>607</v>
      </c>
      <c r="O8" s="15">
        <v>887</v>
      </c>
      <c r="P8" s="15">
        <v>11</v>
      </c>
      <c r="Q8" s="15">
        <v>876</v>
      </c>
      <c r="S8" s="15">
        <v>716.817003</v>
      </c>
      <c r="T8" s="15">
        <v>4.8594799999999996</v>
      </c>
      <c r="U8" s="15">
        <v>711.95752300000004</v>
      </c>
      <c r="V8" s="15"/>
      <c r="W8" s="16">
        <v>856.54237999999998</v>
      </c>
      <c r="X8" s="16">
        <v>2.5945429999999998</v>
      </c>
      <c r="Y8" s="16">
        <v>853.94783700000005</v>
      </c>
      <c r="Z8" s="15"/>
      <c r="AA8" s="17">
        <v>1931.606286</v>
      </c>
      <c r="AB8" s="17">
        <v>5.6533449999999998</v>
      </c>
      <c r="AC8" s="17">
        <v>1925.952941</v>
      </c>
      <c r="AE8" s="17">
        <v>2100.076556</v>
      </c>
      <c r="AF8" s="17">
        <v>0.77643899999999999</v>
      </c>
      <c r="AG8" s="17">
        <v>2099.3001170000002</v>
      </c>
      <c r="AH8" s="17"/>
      <c r="AI8" s="18">
        <v>1677.694812</v>
      </c>
      <c r="AJ8" s="18">
        <v>12.324308</v>
      </c>
      <c r="AK8" s="18">
        <v>1665.370504</v>
      </c>
      <c r="AL8" s="18"/>
      <c r="AM8" s="18">
        <v>4056.402570403</v>
      </c>
      <c r="AN8" s="18">
        <v>2217.0234909999999</v>
      </c>
      <c r="AO8" s="18">
        <v>1839.3790794029999</v>
      </c>
      <c r="AP8" s="19"/>
      <c r="AQ8" s="19"/>
      <c r="AR8" s="19"/>
      <c r="AS8" s="20"/>
    </row>
    <row r="9" spans="1:45" s="6" customFormat="1" ht="16.5" customHeight="1">
      <c r="A9" s="22" t="s">
        <v>221</v>
      </c>
      <c r="C9" s="15">
        <v>5917</v>
      </c>
      <c r="D9" s="15" t="s">
        <v>195</v>
      </c>
      <c r="E9" s="15" t="s">
        <v>195</v>
      </c>
      <c r="G9" s="15">
        <v>7943</v>
      </c>
      <c r="H9" s="15">
        <v>248</v>
      </c>
      <c r="I9" s="15">
        <v>7695</v>
      </c>
      <c r="K9" s="15">
        <v>4559</v>
      </c>
      <c r="L9" s="15">
        <v>229</v>
      </c>
      <c r="M9" s="15">
        <v>4330</v>
      </c>
      <c r="O9" s="15">
        <v>3745</v>
      </c>
      <c r="P9" s="15">
        <v>183</v>
      </c>
      <c r="Q9" s="15">
        <v>3561</v>
      </c>
      <c r="S9" s="15">
        <v>6246.9304840000004</v>
      </c>
      <c r="T9" s="15">
        <v>309.09343100000001</v>
      </c>
      <c r="U9" s="15">
        <v>5937.8370530000002</v>
      </c>
      <c r="V9" s="15"/>
      <c r="W9" s="16">
        <v>7100.1319299999996</v>
      </c>
      <c r="X9" s="16">
        <v>590.48384899999996</v>
      </c>
      <c r="Y9" s="16">
        <v>6509.6480810000003</v>
      </c>
      <c r="Z9" s="15"/>
      <c r="AA9" s="17">
        <v>8958.234837</v>
      </c>
      <c r="AB9" s="17">
        <v>847.09867199999997</v>
      </c>
      <c r="AC9" s="17">
        <v>8111.1361649999999</v>
      </c>
      <c r="AE9" s="17">
        <v>13109.283541999999</v>
      </c>
      <c r="AF9" s="17">
        <v>1187.4104790000001</v>
      </c>
      <c r="AG9" s="17">
        <v>11921.873062999999</v>
      </c>
      <c r="AH9" s="17"/>
      <c r="AI9" s="18">
        <v>13438.779456</v>
      </c>
      <c r="AJ9" s="18">
        <v>1055.7546050000001</v>
      </c>
      <c r="AK9" s="18">
        <v>12383.024851</v>
      </c>
      <c r="AL9" s="18"/>
      <c r="AM9" s="18">
        <v>17678.297772999998</v>
      </c>
      <c r="AN9" s="18">
        <v>1362.5515270000001</v>
      </c>
      <c r="AO9" s="18">
        <v>16315.746245999999</v>
      </c>
      <c r="AP9" s="19"/>
      <c r="AQ9" s="19"/>
      <c r="AR9" s="19"/>
      <c r="AS9" s="20"/>
    </row>
    <row r="10" spans="1:45" s="6" customFormat="1" ht="16.5" customHeight="1">
      <c r="A10" s="25" t="s">
        <v>222</v>
      </c>
      <c r="C10" s="15">
        <v>2646</v>
      </c>
      <c r="D10" s="15" t="s">
        <v>195</v>
      </c>
      <c r="E10" s="15" t="s">
        <v>195</v>
      </c>
      <c r="G10" s="15">
        <v>629</v>
      </c>
      <c r="H10" s="15">
        <v>5</v>
      </c>
      <c r="I10" s="15">
        <v>624</v>
      </c>
      <c r="K10" s="15">
        <v>3190</v>
      </c>
      <c r="L10" s="15">
        <v>12</v>
      </c>
      <c r="M10" s="15">
        <v>3177</v>
      </c>
      <c r="O10" s="15" t="s">
        <v>223</v>
      </c>
      <c r="P10" s="15" t="s">
        <v>223</v>
      </c>
      <c r="Q10" s="15" t="s">
        <v>223</v>
      </c>
      <c r="S10" s="15">
        <v>212.04359299999999</v>
      </c>
      <c r="T10" s="26">
        <v>0</v>
      </c>
      <c r="U10" s="15">
        <v>212.04359299999999</v>
      </c>
      <c r="V10" s="15"/>
      <c r="W10" s="16">
        <v>138.46437399999999</v>
      </c>
      <c r="X10" s="26">
        <v>0</v>
      </c>
      <c r="Y10" s="16">
        <v>138.46437399999999</v>
      </c>
      <c r="Z10" s="15"/>
      <c r="AA10" s="17">
        <v>116.395428</v>
      </c>
      <c r="AB10" s="24">
        <v>0</v>
      </c>
      <c r="AC10" s="17">
        <v>116.395428</v>
      </c>
      <c r="AE10" s="17">
        <v>93.037972999999994</v>
      </c>
      <c r="AF10" s="24">
        <v>0</v>
      </c>
      <c r="AG10" s="17">
        <v>93.037972999999994</v>
      </c>
      <c r="AH10" s="17"/>
      <c r="AI10" s="18">
        <v>97.555199999999999</v>
      </c>
      <c r="AJ10" s="27">
        <v>0</v>
      </c>
      <c r="AK10" s="18">
        <v>97.555199999999999</v>
      </c>
      <c r="AL10" s="18"/>
      <c r="AM10" s="18">
        <v>93.222155000000001</v>
      </c>
      <c r="AN10" s="27">
        <v>0</v>
      </c>
      <c r="AO10" s="18">
        <v>93.222155000000001</v>
      </c>
      <c r="AP10" s="19"/>
      <c r="AQ10" s="19"/>
      <c r="AR10" s="19"/>
      <c r="AS10" s="20"/>
    </row>
    <row r="11" spans="1:45" s="6" customFormat="1" ht="16.5" customHeight="1">
      <c r="A11" s="22" t="s">
        <v>224</v>
      </c>
      <c r="C11" s="15">
        <v>26</v>
      </c>
      <c r="D11" s="15" t="s">
        <v>195</v>
      </c>
      <c r="E11" s="15" t="s">
        <v>195</v>
      </c>
      <c r="G11" s="15">
        <v>200</v>
      </c>
      <c r="H11" s="15">
        <v>184</v>
      </c>
      <c r="I11" s="15">
        <v>16</v>
      </c>
      <c r="K11" s="15">
        <v>228</v>
      </c>
      <c r="L11" s="15">
        <v>194</v>
      </c>
      <c r="M11" s="15">
        <v>34</v>
      </c>
      <c r="O11" s="15" t="s">
        <v>223</v>
      </c>
      <c r="P11" s="15" t="s">
        <v>223</v>
      </c>
      <c r="Q11" s="15" t="s">
        <v>223</v>
      </c>
      <c r="S11" s="15">
        <v>160.198216</v>
      </c>
      <c r="T11" s="15">
        <v>55.113934999999998</v>
      </c>
      <c r="U11" s="15">
        <v>105.084281</v>
      </c>
      <c r="V11" s="15"/>
      <c r="W11" s="16">
        <v>202.63153600000001</v>
      </c>
      <c r="X11" s="16">
        <v>45.353043</v>
      </c>
      <c r="Y11" s="16">
        <v>157.278493</v>
      </c>
      <c r="Z11" s="15"/>
      <c r="AA11" s="17">
        <v>473.520151</v>
      </c>
      <c r="AB11" s="17">
        <v>47.437182999999997</v>
      </c>
      <c r="AC11" s="17">
        <v>426.08296799999999</v>
      </c>
      <c r="AE11" s="17">
        <v>465.61466200000001</v>
      </c>
      <c r="AF11" s="17">
        <v>45.009624000000002</v>
      </c>
      <c r="AG11" s="17">
        <v>420.60503799999998</v>
      </c>
      <c r="AH11" s="17"/>
      <c r="AI11" s="18">
        <v>400.95478600000001</v>
      </c>
      <c r="AJ11" s="18">
        <v>47.480807999999996</v>
      </c>
      <c r="AK11" s="18">
        <v>353.47397799999999</v>
      </c>
      <c r="AL11" s="18"/>
      <c r="AM11" s="18">
        <v>569.73712044199999</v>
      </c>
      <c r="AN11" s="18">
        <v>50.497636</v>
      </c>
      <c r="AO11" s="18">
        <v>519.23948444200005</v>
      </c>
      <c r="AP11" s="19"/>
      <c r="AQ11" s="19"/>
      <c r="AR11" s="19"/>
      <c r="AS11" s="20"/>
    </row>
    <row r="12" spans="1:45" s="6" customFormat="1" ht="16.5" customHeight="1">
      <c r="A12" s="28" t="s">
        <v>225</v>
      </c>
      <c r="C12" s="15">
        <v>1242</v>
      </c>
      <c r="D12" s="15" t="s">
        <v>195</v>
      </c>
      <c r="E12" s="15" t="s">
        <v>195</v>
      </c>
      <c r="G12" s="15">
        <v>1646</v>
      </c>
      <c r="H12" s="15">
        <v>18</v>
      </c>
      <c r="I12" s="15">
        <v>1628</v>
      </c>
      <c r="K12" s="15">
        <v>970</v>
      </c>
      <c r="L12" s="15">
        <v>63</v>
      </c>
      <c r="M12" s="15">
        <v>907</v>
      </c>
      <c r="O12" s="15">
        <v>1017</v>
      </c>
      <c r="P12" s="15">
        <v>25</v>
      </c>
      <c r="Q12" s="15">
        <v>992</v>
      </c>
      <c r="S12" s="15">
        <v>547.15675499999998</v>
      </c>
      <c r="T12" s="15" t="s">
        <v>223</v>
      </c>
      <c r="U12" s="15" t="s">
        <v>223</v>
      </c>
      <c r="V12" s="15"/>
      <c r="W12" s="16">
        <v>679.03106600000001</v>
      </c>
      <c r="X12" s="29" t="s">
        <v>223</v>
      </c>
      <c r="Y12" s="29" t="s">
        <v>223</v>
      </c>
      <c r="Z12" s="15"/>
      <c r="AA12" s="17">
        <v>595.72522600000002</v>
      </c>
      <c r="AB12" s="17" t="s">
        <v>223</v>
      </c>
      <c r="AC12" s="17" t="s">
        <v>223</v>
      </c>
      <c r="AE12" s="17">
        <v>1023.5015550000001</v>
      </c>
      <c r="AF12" s="17">
        <v>3.6131909999999996</v>
      </c>
      <c r="AG12" s="17">
        <v>1019.8883639999999</v>
      </c>
      <c r="AH12" s="17"/>
      <c r="AI12" s="18">
        <v>763.53444100000002</v>
      </c>
      <c r="AJ12" s="18">
        <v>1.07318</v>
      </c>
      <c r="AK12" s="18">
        <v>762.46126100000004</v>
      </c>
      <c r="AL12" s="18"/>
      <c r="AM12" s="18">
        <v>857.49418299999991</v>
      </c>
      <c r="AN12" s="18">
        <v>1.60012</v>
      </c>
      <c r="AO12" s="18">
        <v>855.89406299999996</v>
      </c>
      <c r="AP12" s="19"/>
      <c r="AQ12" s="19"/>
      <c r="AR12" s="19"/>
      <c r="AS12" s="20"/>
    </row>
    <row r="13" spans="1:45" s="6" customFormat="1" ht="16.5" customHeight="1">
      <c r="A13" s="22" t="s">
        <v>226</v>
      </c>
      <c r="C13" s="15">
        <v>303</v>
      </c>
      <c r="D13" s="15" t="s">
        <v>195</v>
      </c>
      <c r="E13" s="15" t="s">
        <v>195</v>
      </c>
      <c r="G13" s="15">
        <v>894</v>
      </c>
      <c r="H13" s="15">
        <v>585</v>
      </c>
      <c r="I13" s="15">
        <v>309</v>
      </c>
      <c r="K13" s="15">
        <v>921</v>
      </c>
      <c r="L13" s="15">
        <v>599</v>
      </c>
      <c r="M13" s="15">
        <v>323</v>
      </c>
      <c r="O13" s="15">
        <v>1032</v>
      </c>
      <c r="P13" s="15" t="s">
        <v>223</v>
      </c>
      <c r="Q13" s="15" t="s">
        <v>223</v>
      </c>
      <c r="S13" s="15">
        <v>4827.0118750000001</v>
      </c>
      <c r="T13" s="15" t="s">
        <v>223</v>
      </c>
      <c r="U13" s="15" t="s">
        <v>223</v>
      </c>
      <c r="V13" s="15"/>
      <c r="W13" s="16">
        <v>4886.2108399999997</v>
      </c>
      <c r="X13" s="29" t="s">
        <v>223</v>
      </c>
      <c r="Y13" s="29" t="s">
        <v>223</v>
      </c>
      <c r="Z13" s="15"/>
      <c r="AA13" s="17">
        <v>2311.2873760000002</v>
      </c>
      <c r="AB13" s="17" t="s">
        <v>223</v>
      </c>
      <c r="AC13" s="17" t="s">
        <v>223</v>
      </c>
      <c r="AE13" s="17">
        <v>4794.7898380000006</v>
      </c>
      <c r="AF13" s="17">
        <v>2436.3082549999999</v>
      </c>
      <c r="AG13" s="17">
        <v>2358.4815830000002</v>
      </c>
      <c r="AH13" s="17"/>
      <c r="AI13" s="18">
        <v>5776.9359100000001</v>
      </c>
      <c r="AJ13" s="18">
        <v>3474.1845199999998</v>
      </c>
      <c r="AK13" s="18">
        <v>2302.7513900000004</v>
      </c>
      <c r="AL13" s="18"/>
      <c r="AM13" s="18">
        <v>3767.2397630000005</v>
      </c>
      <c r="AN13" s="18">
        <v>1792.0799750000001</v>
      </c>
      <c r="AO13" s="18">
        <v>1975.1597879999999</v>
      </c>
      <c r="AP13" s="19"/>
      <c r="AQ13" s="19"/>
      <c r="AR13" s="19"/>
      <c r="AS13" s="20"/>
    </row>
    <row r="14" spans="1:45" s="6" customFormat="1" ht="16.5" customHeight="1">
      <c r="A14" s="22" t="s">
        <v>227</v>
      </c>
      <c r="C14" s="15">
        <v>2125</v>
      </c>
      <c r="D14" s="15" t="s">
        <v>195</v>
      </c>
      <c r="E14" s="15" t="s">
        <v>195</v>
      </c>
      <c r="G14" s="15">
        <v>767</v>
      </c>
      <c r="H14" s="15">
        <v>61</v>
      </c>
      <c r="I14" s="15">
        <v>706</v>
      </c>
      <c r="K14" s="15">
        <v>1843</v>
      </c>
      <c r="L14" s="15">
        <v>24</v>
      </c>
      <c r="M14" s="15">
        <v>1818</v>
      </c>
      <c r="O14" s="15">
        <v>2692</v>
      </c>
      <c r="P14" s="15">
        <v>14</v>
      </c>
      <c r="Q14" s="15">
        <v>2678</v>
      </c>
      <c r="S14" s="15">
        <v>1555.5005080000001</v>
      </c>
      <c r="T14" s="15">
        <v>9.6777289999999994</v>
      </c>
      <c r="U14" s="15">
        <v>1545.8227790000001</v>
      </c>
      <c r="V14" s="15"/>
      <c r="W14" s="16">
        <v>1854.408533</v>
      </c>
      <c r="X14" s="29" t="s">
        <v>223</v>
      </c>
      <c r="Y14" s="29" t="s">
        <v>223</v>
      </c>
      <c r="Z14" s="15"/>
      <c r="AA14" s="17">
        <v>1857.686557</v>
      </c>
      <c r="AB14" s="17">
        <v>1.0857760000000001</v>
      </c>
      <c r="AC14" s="17">
        <v>1856.6007810000001</v>
      </c>
      <c r="AE14" s="17">
        <v>1257.2648770000001</v>
      </c>
      <c r="AF14" s="17">
        <v>4.2018849999999999</v>
      </c>
      <c r="AG14" s="17">
        <v>1253.0629920000001</v>
      </c>
      <c r="AH14" s="17"/>
      <c r="AI14" s="18">
        <v>1693.2876859999999</v>
      </c>
      <c r="AJ14" s="18">
        <v>6.4562969999999993</v>
      </c>
      <c r="AK14" s="18">
        <v>1686.8313889999999</v>
      </c>
      <c r="AL14" s="18"/>
      <c r="AM14" s="18">
        <v>924.35640699999999</v>
      </c>
      <c r="AN14" s="18">
        <v>16.129960000000001</v>
      </c>
      <c r="AO14" s="18">
        <v>908.22644699999989</v>
      </c>
      <c r="AP14" s="19"/>
      <c r="AQ14" s="19"/>
      <c r="AR14" s="19"/>
      <c r="AS14" s="20"/>
    </row>
    <row r="15" spans="1:45" s="6" customFormat="1" ht="16.5" customHeight="1" thickBot="1">
      <c r="A15" s="30" t="s">
        <v>228</v>
      </c>
      <c r="B15" s="31"/>
      <c r="C15" s="32">
        <v>3340</v>
      </c>
      <c r="D15" s="32" t="s">
        <v>195</v>
      </c>
      <c r="E15" s="32" t="s">
        <v>195</v>
      </c>
      <c r="F15" s="31"/>
      <c r="G15" s="32">
        <v>4073</v>
      </c>
      <c r="H15" s="32">
        <v>23</v>
      </c>
      <c r="I15" s="32">
        <v>4050</v>
      </c>
      <c r="J15" s="31"/>
      <c r="K15" s="32">
        <v>158</v>
      </c>
      <c r="L15" s="31">
        <v>7</v>
      </c>
      <c r="M15" s="32">
        <v>150</v>
      </c>
      <c r="N15" s="32"/>
      <c r="O15" s="32">
        <v>189</v>
      </c>
      <c r="P15" s="32">
        <v>1</v>
      </c>
      <c r="Q15" s="32">
        <v>187</v>
      </c>
      <c r="R15" s="32"/>
      <c r="S15" s="32">
        <v>153.752557</v>
      </c>
      <c r="T15" s="33">
        <v>0</v>
      </c>
      <c r="U15" s="32">
        <v>153.719281</v>
      </c>
      <c r="V15" s="32"/>
      <c r="W15" s="34">
        <v>16.069199999999999</v>
      </c>
      <c r="X15" s="35">
        <v>2.13E-4</v>
      </c>
      <c r="Y15" s="34">
        <v>16.068987</v>
      </c>
      <c r="Z15" s="32"/>
      <c r="AA15" s="36">
        <v>22.279629</v>
      </c>
      <c r="AB15" s="37">
        <v>0.01</v>
      </c>
      <c r="AC15" s="36">
        <v>22.269628999999998</v>
      </c>
      <c r="AD15" s="31"/>
      <c r="AE15" s="36">
        <v>37.574870000000004</v>
      </c>
      <c r="AF15" s="37">
        <v>0</v>
      </c>
      <c r="AG15" s="36">
        <v>37.574870000000004</v>
      </c>
      <c r="AH15" s="36"/>
      <c r="AI15" s="36">
        <v>19.124002000000001</v>
      </c>
      <c r="AJ15" s="38">
        <v>0</v>
      </c>
      <c r="AK15" s="36">
        <v>19.124002000000001</v>
      </c>
      <c r="AL15" s="36"/>
      <c r="AM15" s="36">
        <v>22.271335000000001</v>
      </c>
      <c r="AN15" s="38">
        <v>0</v>
      </c>
      <c r="AO15" s="36">
        <v>22.271335000000001</v>
      </c>
      <c r="AP15" s="19"/>
      <c r="AQ15" s="19"/>
      <c r="AR15" s="19"/>
      <c r="AS15" s="20"/>
    </row>
    <row r="16" spans="1:45" s="6" customFormat="1" ht="12" customHeight="1">
      <c r="A16" s="274" t="s">
        <v>232</v>
      </c>
      <c r="B16" s="274"/>
      <c r="C16" s="274"/>
      <c r="D16" s="274"/>
      <c r="E16" s="274"/>
    </row>
    <row r="17" spans="1:21" s="6" customFormat="1" ht="12" customHeight="1">
      <c r="A17" s="43" t="s">
        <v>233</v>
      </c>
      <c r="B17" s="43"/>
      <c r="C17" s="43"/>
      <c r="D17" s="43"/>
      <c r="E17" s="43"/>
      <c r="F17" s="43"/>
      <c r="G17" s="43"/>
      <c r="H17" s="43"/>
      <c r="I17" s="43"/>
      <c r="J17" s="43"/>
      <c r="K17" s="43"/>
      <c r="L17" s="42"/>
      <c r="M17" s="42"/>
      <c r="N17" s="42"/>
      <c r="O17" s="42"/>
      <c r="P17" s="42"/>
      <c r="Q17" s="42"/>
    </row>
    <row r="18" spans="1:21" s="6" customFormat="1" ht="12" customHeight="1">
      <c r="A18" s="46" t="s">
        <v>234</v>
      </c>
      <c r="B18" s="44"/>
      <c r="C18" s="44"/>
      <c r="D18" s="44"/>
      <c r="E18" s="44"/>
      <c r="F18" s="44"/>
      <c r="G18" s="44"/>
      <c r="H18" s="44"/>
      <c r="I18" s="44"/>
      <c r="J18" s="44"/>
      <c r="K18" s="45"/>
      <c r="L18" s="45"/>
      <c r="M18" s="45"/>
      <c r="N18" s="42"/>
      <c r="O18" s="42"/>
      <c r="P18" s="42"/>
      <c r="Q18" s="42"/>
    </row>
    <row r="19" spans="1:21" s="6" customFormat="1" ht="12" customHeight="1">
      <c r="A19" s="47" t="s">
        <v>235</v>
      </c>
      <c r="B19" s="44"/>
      <c r="C19" s="44"/>
      <c r="D19" s="44"/>
      <c r="E19" s="44"/>
      <c r="F19" s="44"/>
      <c r="G19" s="44"/>
      <c r="H19" s="44"/>
      <c r="I19" s="44"/>
      <c r="J19" s="44"/>
      <c r="K19" s="45"/>
      <c r="L19" s="45"/>
      <c r="M19" s="45"/>
      <c r="N19" s="42"/>
      <c r="O19" s="42"/>
      <c r="P19" s="42"/>
      <c r="Q19" s="42"/>
      <c r="S19" s="21"/>
      <c r="T19" s="17"/>
      <c r="U19" s="17"/>
    </row>
    <row r="20" spans="1:21" s="6" customFormat="1" ht="12" customHeight="1">
      <c r="A20" s="273" t="s">
        <v>236</v>
      </c>
      <c r="B20" s="273"/>
      <c r="C20" s="273"/>
      <c r="D20" s="273"/>
      <c r="E20" s="273"/>
      <c r="F20" s="273"/>
      <c r="G20" s="273"/>
      <c r="H20" s="273"/>
      <c r="I20" s="44"/>
      <c r="J20" s="44"/>
      <c r="K20" s="45"/>
      <c r="L20" s="45"/>
      <c r="M20" s="45"/>
      <c r="N20" s="42"/>
      <c r="O20" s="42"/>
      <c r="P20" s="42"/>
      <c r="Q20" s="42"/>
      <c r="S20" s="23"/>
      <c r="T20" s="24"/>
      <c r="U20" s="24"/>
    </row>
  </sheetData>
  <mergeCells count="16">
    <mergeCell ref="A20:H20"/>
    <mergeCell ref="AA3:AC3"/>
    <mergeCell ref="AE3:AG3"/>
    <mergeCell ref="AI3:AK3"/>
    <mergeCell ref="AM3:AO3"/>
    <mergeCell ref="A16:E16"/>
    <mergeCell ref="AA2:AC2"/>
    <mergeCell ref="AE2:AG2"/>
    <mergeCell ref="AI2:AK2"/>
    <mergeCell ref="AM2:AO2"/>
    <mergeCell ref="C3:E3"/>
    <mergeCell ref="G3:I3"/>
    <mergeCell ref="K3:M3"/>
    <mergeCell ref="O3:Q3"/>
    <mergeCell ref="S3:U3"/>
    <mergeCell ref="W3:Y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1046-8F7F-7247-BC04-10F9CF151313}">
  <dimension ref="A1:AG28"/>
  <sheetViews>
    <sheetView zoomScale="80" zoomScaleNormal="80" workbookViewId="0">
      <selection sqref="A1:B11"/>
    </sheetView>
  </sheetViews>
  <sheetFormatPr baseColWidth="10" defaultColWidth="8.83203125" defaultRowHeight="15"/>
  <cols>
    <col min="3" max="3" width="11.1640625" customWidth="1"/>
    <col min="4" max="4" width="18.6640625" customWidth="1"/>
    <col min="5" max="5" width="11.5" customWidth="1"/>
    <col min="6" max="6" width="9.83203125" customWidth="1"/>
    <col min="8" max="8" width="9.5" customWidth="1"/>
    <col min="11" max="11" width="13.33203125" customWidth="1"/>
    <col min="12" max="12" width="10.1640625" customWidth="1"/>
    <col min="13" max="13" width="10.5" customWidth="1"/>
    <col min="16" max="16" width="16.1640625" customWidth="1"/>
    <col min="17" max="17" width="9.6640625" customWidth="1"/>
    <col min="18" max="18" width="10.5" customWidth="1"/>
    <col min="21" max="21" width="12.1640625" customWidth="1"/>
    <col min="22" max="22" width="10.5" customWidth="1"/>
    <col min="23" max="23" width="12.6640625" customWidth="1"/>
    <col min="26" max="26" width="14.83203125" customWidth="1"/>
    <col min="27" max="27" width="10.1640625" customWidth="1"/>
    <col min="28" max="28" width="9.6640625" customWidth="1"/>
    <col min="31" max="31" width="22.1640625" customWidth="1"/>
    <col min="32" max="33" width="10" customWidth="1"/>
  </cols>
  <sheetData>
    <row r="1" spans="1:33" ht="64" customHeight="1">
      <c r="A1" t="s">
        <v>0</v>
      </c>
      <c r="B1" t="s">
        <v>1</v>
      </c>
      <c r="C1" s="1" t="s">
        <v>192</v>
      </c>
      <c r="D1" s="1" t="s">
        <v>229</v>
      </c>
      <c r="E1" s="1" t="s">
        <v>193</v>
      </c>
      <c r="F1" s="1" t="s">
        <v>194</v>
      </c>
      <c r="G1" s="1"/>
      <c r="H1" s="1"/>
      <c r="J1" s="1"/>
      <c r="K1" s="50"/>
      <c r="L1" s="1"/>
      <c r="M1" s="1"/>
      <c r="O1" s="1"/>
      <c r="P1" s="52"/>
      <c r="Q1" s="1"/>
      <c r="R1" s="1"/>
      <c r="T1" s="1"/>
      <c r="U1" s="58"/>
      <c r="V1" s="1"/>
      <c r="W1" s="1"/>
      <c r="Y1" s="1"/>
      <c r="Z1" s="58"/>
      <c r="AA1" s="1"/>
      <c r="AB1" s="1"/>
      <c r="AD1" s="1"/>
      <c r="AE1" s="58"/>
      <c r="AF1" s="1"/>
      <c r="AG1" s="1"/>
    </row>
    <row r="2" spans="1:33">
      <c r="A2" t="s">
        <v>38</v>
      </c>
      <c r="B2" t="s">
        <v>39</v>
      </c>
      <c r="C2" s="48">
        <v>2000</v>
      </c>
      <c r="D2" s="49">
        <v>17059</v>
      </c>
      <c r="E2" s="48"/>
      <c r="F2" s="48"/>
      <c r="G2" s="63"/>
      <c r="J2" s="48"/>
      <c r="K2" s="53"/>
      <c r="L2" s="53"/>
      <c r="M2" s="53"/>
      <c r="O2" s="48"/>
      <c r="P2" s="53"/>
      <c r="Q2" s="53"/>
      <c r="R2" s="53"/>
      <c r="T2" s="48"/>
      <c r="U2" s="53"/>
      <c r="V2" s="53"/>
      <c r="W2" s="53"/>
      <c r="Y2" s="48"/>
      <c r="Z2" s="15"/>
      <c r="AA2" s="15"/>
      <c r="AB2" s="15"/>
      <c r="AD2" s="48"/>
      <c r="AE2" s="15"/>
      <c r="AF2" s="59"/>
      <c r="AG2" s="15"/>
    </row>
    <row r="3" spans="1:33">
      <c r="A3" t="s">
        <v>38</v>
      </c>
      <c r="B3" t="s">
        <v>39</v>
      </c>
      <c r="C3" s="48">
        <v>2004</v>
      </c>
      <c r="D3" s="49">
        <v>17497</v>
      </c>
      <c r="E3" s="49">
        <v>1196</v>
      </c>
      <c r="F3" s="49">
        <v>16301</v>
      </c>
      <c r="G3" s="63"/>
      <c r="H3" s="53"/>
      <c r="J3" s="48"/>
      <c r="K3" s="53"/>
      <c r="L3" s="53"/>
      <c r="M3" s="53"/>
      <c r="O3" s="48"/>
      <c r="P3" s="53"/>
      <c r="Q3" s="53"/>
      <c r="R3" s="53"/>
      <c r="T3" s="48"/>
      <c r="U3" s="53"/>
      <c r="V3" s="53"/>
      <c r="W3" s="53"/>
      <c r="Y3" s="48"/>
      <c r="Z3" s="15"/>
      <c r="AA3" s="15"/>
      <c r="AB3" s="15"/>
      <c r="AD3" s="48"/>
      <c r="AE3" s="15"/>
      <c r="AF3" s="59"/>
      <c r="AG3" s="15"/>
    </row>
    <row r="4" spans="1:33">
      <c r="A4" t="s">
        <v>38</v>
      </c>
      <c r="B4" t="s">
        <v>39</v>
      </c>
      <c r="C4" s="48">
        <v>2008</v>
      </c>
      <c r="D4" s="49">
        <v>12482</v>
      </c>
      <c r="E4" s="49">
        <v>1136</v>
      </c>
      <c r="F4" s="49">
        <v>11346</v>
      </c>
      <c r="G4" s="63"/>
      <c r="H4" s="53"/>
      <c r="J4" s="48"/>
      <c r="K4" s="53"/>
      <c r="L4" s="53"/>
      <c r="M4" s="53"/>
      <c r="O4" s="48"/>
      <c r="P4" s="53"/>
      <c r="Q4" s="53"/>
      <c r="R4" s="53"/>
      <c r="T4" s="48"/>
      <c r="U4" s="53"/>
      <c r="V4" s="53"/>
      <c r="W4" s="53"/>
      <c r="Y4" s="48"/>
      <c r="Z4" s="15"/>
      <c r="AA4" s="15"/>
      <c r="AB4" s="15"/>
      <c r="AD4" s="48"/>
      <c r="AE4" s="15"/>
      <c r="AF4" s="60"/>
      <c r="AG4" s="15"/>
    </row>
    <row r="5" spans="1:33">
      <c r="A5" t="s">
        <v>38</v>
      </c>
      <c r="B5" t="s">
        <v>39</v>
      </c>
      <c r="C5" s="48">
        <v>2010</v>
      </c>
      <c r="D5" s="49">
        <v>13366</v>
      </c>
      <c r="E5" s="48">
        <v>964</v>
      </c>
      <c r="F5" s="49">
        <v>12402</v>
      </c>
      <c r="G5" s="63"/>
      <c r="H5" s="53"/>
      <c r="J5" s="48"/>
      <c r="K5" s="53"/>
      <c r="L5" s="53"/>
      <c r="M5" s="53"/>
      <c r="O5" s="48"/>
      <c r="P5" s="53"/>
      <c r="Q5" s="53"/>
      <c r="R5" s="53"/>
      <c r="T5" s="48"/>
      <c r="U5" s="53"/>
      <c r="V5" s="53"/>
      <c r="W5" s="53"/>
      <c r="Y5" s="48"/>
      <c r="Z5" s="15"/>
      <c r="AA5" s="15"/>
      <c r="AB5" s="15"/>
      <c r="AD5" s="48"/>
      <c r="AE5" s="15"/>
      <c r="AF5" s="59"/>
      <c r="AG5" s="15"/>
    </row>
    <row r="6" spans="1:33">
      <c r="A6" t="s">
        <v>38</v>
      </c>
      <c r="B6" t="s">
        <v>39</v>
      </c>
      <c r="C6" s="48">
        <v>2012</v>
      </c>
      <c r="D6" s="49">
        <v>14420</v>
      </c>
      <c r="E6" s="48">
        <v>806</v>
      </c>
      <c r="F6" s="49">
        <v>13614</v>
      </c>
      <c r="G6" s="63"/>
      <c r="H6" s="53"/>
      <c r="J6" s="48"/>
      <c r="K6" s="53"/>
      <c r="L6" s="53"/>
      <c r="M6" s="53"/>
      <c r="O6" s="48"/>
      <c r="P6" s="53"/>
      <c r="Q6" s="53"/>
      <c r="R6" s="53"/>
      <c r="T6" s="48"/>
      <c r="U6" s="53"/>
      <c r="V6" s="53"/>
      <c r="W6" s="53"/>
      <c r="Y6" s="48"/>
      <c r="Z6" s="15"/>
      <c r="AA6" s="15"/>
      <c r="AB6" s="15"/>
      <c r="AD6" s="48"/>
      <c r="AE6" s="15"/>
      <c r="AF6" s="59"/>
      <c r="AG6" s="15"/>
    </row>
    <row r="7" spans="1:33">
      <c r="A7" t="s">
        <v>38</v>
      </c>
      <c r="B7" t="s">
        <v>39</v>
      </c>
      <c r="C7" s="48">
        <v>2014</v>
      </c>
      <c r="D7" s="49">
        <v>15733</v>
      </c>
      <c r="E7" s="49">
        <v>1008</v>
      </c>
      <c r="F7" s="49">
        <v>14725</v>
      </c>
      <c r="G7" s="63"/>
      <c r="H7" s="54"/>
      <c r="J7" s="48"/>
      <c r="K7" s="54"/>
      <c r="L7" s="54"/>
      <c r="M7" s="54"/>
      <c r="O7" s="48"/>
      <c r="P7" s="54"/>
      <c r="Q7" s="55"/>
      <c r="R7" s="55"/>
      <c r="T7" s="48"/>
      <c r="U7" s="54"/>
      <c r="V7" s="55"/>
      <c r="W7" s="55"/>
      <c r="Y7" s="48"/>
      <c r="Z7" s="16"/>
      <c r="AA7" s="29"/>
      <c r="AB7" s="29"/>
      <c r="AD7" s="48"/>
      <c r="AE7" s="16"/>
      <c r="AF7" s="61"/>
      <c r="AG7" s="16"/>
    </row>
    <row r="8" spans="1:33">
      <c r="A8" t="s">
        <v>38</v>
      </c>
      <c r="B8" t="s">
        <v>39</v>
      </c>
      <c r="C8" s="48">
        <v>2016</v>
      </c>
      <c r="D8" s="49">
        <v>16267</v>
      </c>
      <c r="E8" s="49">
        <v>1194</v>
      </c>
      <c r="F8" s="49">
        <v>15072</v>
      </c>
      <c r="G8" s="63"/>
      <c r="H8" s="56"/>
      <c r="J8" s="48"/>
      <c r="K8" s="56"/>
      <c r="L8" s="56"/>
      <c r="M8" s="56"/>
      <c r="O8" s="48"/>
      <c r="P8" s="56"/>
      <c r="Q8" s="56"/>
      <c r="R8" s="56"/>
      <c r="T8" s="48"/>
      <c r="U8" s="56"/>
      <c r="V8" s="56"/>
      <c r="W8" s="56"/>
      <c r="Y8" s="48"/>
      <c r="Z8" s="17"/>
      <c r="AA8" s="17"/>
      <c r="AB8" s="17"/>
      <c r="AD8" s="48"/>
      <c r="AE8" s="17"/>
      <c r="AF8" s="62"/>
      <c r="AG8" s="17"/>
    </row>
    <row r="9" spans="1:33">
      <c r="A9" t="s">
        <v>38</v>
      </c>
      <c r="B9" t="s">
        <v>39</v>
      </c>
      <c r="C9" s="48">
        <v>2018</v>
      </c>
      <c r="D9" s="49">
        <v>22881</v>
      </c>
      <c r="E9" s="49">
        <v>3677</v>
      </c>
      <c r="F9" s="49">
        <v>19204</v>
      </c>
      <c r="G9" s="63"/>
      <c r="H9" s="56"/>
      <c r="J9" s="48"/>
      <c r="K9" s="56"/>
      <c r="L9" s="56"/>
      <c r="M9" s="56"/>
      <c r="O9" s="48"/>
      <c r="P9" s="56"/>
      <c r="Q9" s="56"/>
      <c r="R9" s="56"/>
      <c r="T9" s="48"/>
      <c r="U9" s="56"/>
      <c r="V9" s="56"/>
      <c r="W9" s="56"/>
      <c r="Y9" s="48"/>
      <c r="Z9" s="17"/>
      <c r="AA9" s="17"/>
      <c r="AB9" s="17"/>
      <c r="AD9" s="48"/>
      <c r="AE9" s="17"/>
      <c r="AF9" s="62"/>
      <c r="AG9" s="17"/>
    </row>
    <row r="10" spans="1:33">
      <c r="A10" t="s">
        <v>38</v>
      </c>
      <c r="B10" t="s">
        <v>39</v>
      </c>
      <c r="C10" s="48">
        <v>2020</v>
      </c>
      <c r="D10" s="49">
        <v>23868</v>
      </c>
      <c r="E10" s="49">
        <v>4597</v>
      </c>
      <c r="F10" s="49">
        <v>19271</v>
      </c>
      <c r="G10" s="63"/>
      <c r="H10" s="57"/>
      <c r="J10" s="48"/>
      <c r="K10" s="57"/>
      <c r="L10" s="57"/>
      <c r="M10" s="57"/>
      <c r="O10" s="48"/>
      <c r="P10" s="57"/>
      <c r="Q10" s="57"/>
      <c r="R10" s="57"/>
      <c r="T10" s="48"/>
      <c r="U10" s="57"/>
      <c r="V10" s="57"/>
      <c r="W10" s="57"/>
      <c r="Y10" s="48"/>
      <c r="Z10" s="18"/>
      <c r="AA10" s="18"/>
      <c r="AB10" s="18"/>
      <c r="AD10" s="48"/>
      <c r="AE10" s="17"/>
      <c r="AF10" s="62"/>
      <c r="AG10" s="17"/>
    </row>
    <row r="11" spans="1:33">
      <c r="A11" t="s">
        <v>38</v>
      </c>
      <c r="B11" t="s">
        <v>39</v>
      </c>
      <c r="C11" s="48">
        <v>2022</v>
      </c>
      <c r="D11" s="49">
        <v>27969</v>
      </c>
      <c r="E11" s="49">
        <v>5440</v>
      </c>
      <c r="F11" s="49">
        <v>22529</v>
      </c>
      <c r="G11" s="63"/>
      <c r="H11" s="57"/>
      <c r="J11" s="48"/>
      <c r="K11" s="57"/>
      <c r="L11" s="57"/>
      <c r="M11" s="57"/>
      <c r="O11" s="48"/>
      <c r="P11" s="57"/>
      <c r="Q11" s="57"/>
      <c r="R11" s="57"/>
      <c r="T11" s="48"/>
      <c r="U11" s="57"/>
      <c r="V11" s="57"/>
      <c r="W11" s="57"/>
      <c r="Y11" s="48"/>
      <c r="Z11" s="18"/>
      <c r="AA11" s="18"/>
      <c r="AB11" s="18"/>
      <c r="AD11" s="48"/>
      <c r="AE11" s="17"/>
      <c r="AF11" s="62"/>
      <c r="AG11" s="17"/>
    </row>
    <row r="28" spans="4:4">
      <c r="D28" s="6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C041-3071-4ED3-AA58-0A3D9A25E716}">
  <dimension ref="A1:K24"/>
  <sheetViews>
    <sheetView zoomScale="80" zoomScaleNormal="80" workbookViewId="0">
      <selection activeCell="F29" sqref="F29"/>
    </sheetView>
  </sheetViews>
  <sheetFormatPr baseColWidth="10" defaultColWidth="8.83203125" defaultRowHeight="15"/>
  <cols>
    <col min="4" max="4" width="15.5" customWidth="1"/>
    <col min="5" max="6" width="11.83203125" customWidth="1"/>
    <col min="7" max="7" width="14.83203125" customWidth="1"/>
    <col min="8" max="8" width="16.1640625" customWidth="1"/>
    <col min="9" max="9" width="21.6640625" customWidth="1"/>
    <col min="10" max="10" width="17.83203125" customWidth="1"/>
    <col min="11" max="11" width="30.33203125" customWidth="1"/>
    <col min="14" max="14" width="11.5" customWidth="1"/>
    <col min="15" max="15" width="10.6640625" customWidth="1"/>
    <col min="16" max="16" width="9.5" customWidth="1"/>
    <col min="19" max="19" width="13.33203125" customWidth="1"/>
    <col min="20" max="20" width="10.1640625" customWidth="1"/>
    <col min="21" max="21" width="10.5" customWidth="1"/>
    <col min="24" max="24" width="16.1640625" customWidth="1"/>
    <col min="25" max="25" width="9.6640625" customWidth="1"/>
    <col min="26" max="26" width="10.5" customWidth="1"/>
    <col min="29" max="29" width="12.1640625" customWidth="1"/>
    <col min="30" max="30" width="10.5" customWidth="1"/>
    <col min="31" max="31" width="12.6640625" customWidth="1"/>
    <col min="34" max="34" width="14.83203125" customWidth="1"/>
    <col min="35" max="35" width="10.1640625" customWidth="1"/>
    <col min="36" max="36" width="9.6640625" customWidth="1"/>
    <col min="39" max="39" width="22.1640625" customWidth="1"/>
    <col min="40" max="41" width="10" customWidth="1"/>
  </cols>
  <sheetData>
    <row r="1" spans="1:11" ht="80">
      <c r="A1" t="s">
        <v>0</v>
      </c>
      <c r="B1" t="s">
        <v>1</v>
      </c>
      <c r="C1" s="64" t="s">
        <v>192</v>
      </c>
      <c r="D1" s="64" t="s">
        <v>220</v>
      </c>
      <c r="E1" s="58" t="s">
        <v>221</v>
      </c>
      <c r="F1" s="51" t="s">
        <v>239</v>
      </c>
      <c r="G1" s="58" t="s">
        <v>238</v>
      </c>
      <c r="H1" s="52" t="s">
        <v>237</v>
      </c>
      <c r="I1" s="58" t="s">
        <v>226</v>
      </c>
      <c r="J1" s="58" t="s">
        <v>227</v>
      </c>
      <c r="K1" s="58" t="s">
        <v>240</v>
      </c>
    </row>
    <row r="2" spans="1:11">
      <c r="A2" t="s">
        <v>38</v>
      </c>
      <c r="B2" t="s">
        <v>39</v>
      </c>
      <c r="C2" s="48">
        <v>2000</v>
      </c>
      <c r="D2" s="53">
        <v>1460</v>
      </c>
      <c r="E2" s="53">
        <v>5917</v>
      </c>
      <c r="F2" s="53">
        <v>2646</v>
      </c>
      <c r="G2" s="53">
        <v>26</v>
      </c>
      <c r="H2" s="53">
        <v>1242</v>
      </c>
      <c r="I2" s="53">
        <v>303</v>
      </c>
      <c r="J2" s="15">
        <v>2125</v>
      </c>
      <c r="K2" s="15">
        <v>3340</v>
      </c>
    </row>
    <row r="3" spans="1:11">
      <c r="A3" t="s">
        <v>38</v>
      </c>
      <c r="B3" t="s">
        <v>39</v>
      </c>
      <c r="C3" s="48">
        <v>2004</v>
      </c>
      <c r="D3" s="53">
        <v>1346</v>
      </c>
      <c r="E3" s="53">
        <v>7943</v>
      </c>
      <c r="F3" s="53">
        <v>629</v>
      </c>
      <c r="G3" s="53">
        <v>200</v>
      </c>
      <c r="H3" s="53">
        <v>1646</v>
      </c>
      <c r="I3" s="53">
        <v>894</v>
      </c>
      <c r="J3" s="15">
        <v>767</v>
      </c>
      <c r="K3" s="15">
        <v>4073</v>
      </c>
    </row>
    <row r="4" spans="1:11">
      <c r="A4" t="s">
        <v>38</v>
      </c>
      <c r="B4" t="s">
        <v>39</v>
      </c>
      <c r="C4" s="48">
        <v>2008</v>
      </c>
      <c r="D4" s="53">
        <v>614</v>
      </c>
      <c r="E4" s="53">
        <v>4559</v>
      </c>
      <c r="F4" s="53">
        <v>3190</v>
      </c>
      <c r="G4" s="53">
        <v>228</v>
      </c>
      <c r="H4" s="53">
        <v>970</v>
      </c>
      <c r="I4" s="53">
        <v>921</v>
      </c>
      <c r="J4" s="15">
        <v>1843</v>
      </c>
      <c r="K4" s="15">
        <v>158</v>
      </c>
    </row>
    <row r="5" spans="1:11">
      <c r="A5" t="s">
        <v>38</v>
      </c>
      <c r="B5" t="s">
        <v>39</v>
      </c>
      <c r="C5" s="48">
        <v>2010</v>
      </c>
      <c r="D5" s="53">
        <v>887</v>
      </c>
      <c r="E5" s="53">
        <v>3745</v>
      </c>
      <c r="F5" s="53" t="s">
        <v>223</v>
      </c>
      <c r="G5" s="53" t="s">
        <v>223</v>
      </c>
      <c r="H5" s="53">
        <v>1017</v>
      </c>
      <c r="I5" s="53">
        <v>1032</v>
      </c>
      <c r="J5" s="15">
        <v>2692</v>
      </c>
      <c r="K5" s="15">
        <v>189</v>
      </c>
    </row>
    <row r="6" spans="1:11">
      <c r="A6" t="s">
        <v>38</v>
      </c>
      <c r="B6" t="s">
        <v>39</v>
      </c>
      <c r="C6" s="48">
        <v>2012</v>
      </c>
      <c r="D6" s="53">
        <v>716.817003</v>
      </c>
      <c r="E6" s="53">
        <v>6246.9304840000004</v>
      </c>
      <c r="F6" s="53">
        <v>212.04359299999999</v>
      </c>
      <c r="G6" s="53">
        <v>160.198216</v>
      </c>
      <c r="H6" s="53">
        <v>547.15675499999998</v>
      </c>
      <c r="I6" s="53">
        <v>4827.0118750000001</v>
      </c>
      <c r="J6" s="15">
        <v>1555.5005080000001</v>
      </c>
      <c r="K6" s="15">
        <v>153.752557</v>
      </c>
    </row>
    <row r="7" spans="1:11">
      <c r="A7" t="s">
        <v>38</v>
      </c>
      <c r="B7" t="s">
        <v>39</v>
      </c>
      <c r="C7" s="48">
        <v>2014</v>
      </c>
      <c r="D7" s="54">
        <v>856.54237999999998</v>
      </c>
      <c r="E7" s="54">
        <v>7100.1319299999996</v>
      </c>
      <c r="F7" s="54">
        <v>138.46437399999999</v>
      </c>
      <c r="G7" s="54">
        <v>202.63153600000001</v>
      </c>
      <c r="H7" s="54">
        <v>679.03106600000001</v>
      </c>
      <c r="I7" s="54">
        <v>4886.2108399999997</v>
      </c>
      <c r="J7" s="16">
        <v>1854.408533</v>
      </c>
      <c r="K7" s="16">
        <v>16.069199999999999</v>
      </c>
    </row>
    <row r="8" spans="1:11">
      <c r="A8" t="s">
        <v>38</v>
      </c>
      <c r="B8" t="s">
        <v>39</v>
      </c>
      <c r="C8" s="48">
        <v>2016</v>
      </c>
      <c r="D8" s="56">
        <v>1931.606286</v>
      </c>
      <c r="E8" s="56">
        <v>8958.234837</v>
      </c>
      <c r="F8" s="56">
        <v>116.395428</v>
      </c>
      <c r="G8" s="56">
        <v>473.520151</v>
      </c>
      <c r="H8" s="56">
        <v>595.72522600000002</v>
      </c>
      <c r="I8" s="56">
        <v>2311.2873760000002</v>
      </c>
      <c r="J8" s="17">
        <v>1857.686557</v>
      </c>
      <c r="K8" s="17">
        <v>22.279629</v>
      </c>
    </row>
    <row r="9" spans="1:11">
      <c r="A9" t="s">
        <v>38</v>
      </c>
      <c r="B9" t="s">
        <v>39</v>
      </c>
      <c r="C9" s="48">
        <v>2018</v>
      </c>
      <c r="D9" s="56">
        <v>2100.076556</v>
      </c>
      <c r="E9" s="56">
        <v>13109.283541999999</v>
      </c>
      <c r="F9" s="56">
        <v>93.037972999999994</v>
      </c>
      <c r="G9" s="56">
        <v>465.61466200000001</v>
      </c>
      <c r="H9" s="56">
        <v>1023.5015550000001</v>
      </c>
      <c r="I9" s="56">
        <v>4794.7898380000006</v>
      </c>
      <c r="J9" s="17">
        <v>1257.2648770000001</v>
      </c>
      <c r="K9" s="17">
        <v>37.574870000000004</v>
      </c>
    </row>
    <row r="10" spans="1:11">
      <c r="A10" t="s">
        <v>38</v>
      </c>
      <c r="B10" t="s">
        <v>39</v>
      </c>
      <c r="C10" s="48">
        <v>2020</v>
      </c>
      <c r="D10" s="57">
        <v>1677.694812</v>
      </c>
      <c r="E10" s="57">
        <v>13438.779456</v>
      </c>
      <c r="F10" s="57">
        <v>97.555199999999999</v>
      </c>
      <c r="G10" s="57">
        <v>400.95478600000001</v>
      </c>
      <c r="H10" s="57">
        <v>763.53444100000002</v>
      </c>
      <c r="I10" s="57">
        <v>5776.9359100000001</v>
      </c>
      <c r="J10" s="18">
        <v>1693.2876859999999</v>
      </c>
      <c r="K10" s="17">
        <v>19.124002000000001</v>
      </c>
    </row>
    <row r="11" spans="1:11">
      <c r="A11" t="s">
        <v>38</v>
      </c>
      <c r="B11" t="s">
        <v>39</v>
      </c>
      <c r="C11" s="48">
        <v>2022</v>
      </c>
      <c r="D11" s="57">
        <v>4056.402570403</v>
      </c>
      <c r="E11" s="57">
        <v>17678.297772999998</v>
      </c>
      <c r="F11" s="57">
        <v>93.222155000000001</v>
      </c>
      <c r="G11" s="57">
        <v>569.73712044199999</v>
      </c>
      <c r="H11" s="57">
        <v>857.49418299999991</v>
      </c>
      <c r="I11" s="57">
        <v>3767.2397630000005</v>
      </c>
      <c r="J11" s="18">
        <v>924.35640699999999</v>
      </c>
      <c r="K11" s="17">
        <v>22.271335000000001</v>
      </c>
    </row>
    <row r="24" spans="6:6">
      <c r="F24" s="6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EFB8-9C0E-47B1-8EB5-AA30575D72A3}">
  <dimension ref="A1:R46"/>
  <sheetViews>
    <sheetView zoomScale="70" zoomScaleNormal="70" workbookViewId="0">
      <selection activeCell="G45" sqref="G45"/>
    </sheetView>
  </sheetViews>
  <sheetFormatPr baseColWidth="10" defaultColWidth="9.1640625" defaultRowHeight="15"/>
  <cols>
    <col min="1" max="1" width="105.5" style="66" bestFit="1" customWidth="1"/>
    <col min="2" max="2" width="10.83203125" style="81" bestFit="1" customWidth="1"/>
    <col min="3" max="3" width="2" style="66" bestFit="1" customWidth="1"/>
    <col min="4" max="4" width="10.83203125" style="81" bestFit="1" customWidth="1"/>
    <col min="5" max="5" width="20.5" style="66" customWidth="1"/>
    <col min="6" max="6" width="16.6640625" style="67" bestFit="1" customWidth="1"/>
    <col min="7" max="7" width="79.83203125" style="66" customWidth="1"/>
    <col min="8" max="8" width="16.5" style="66" bestFit="1" customWidth="1"/>
    <col min="9" max="9" width="9.1640625" style="66"/>
    <col min="10" max="10" width="9.83203125" style="66" bestFit="1" customWidth="1"/>
    <col min="11" max="14" width="9.1640625" style="66"/>
    <col min="15" max="15" width="30.83203125" style="66" bestFit="1" customWidth="1"/>
    <col min="16" max="17" width="9.83203125" style="66" bestFit="1" customWidth="1"/>
    <col min="18" max="18" width="21.5" style="66" bestFit="1" customWidth="1"/>
    <col min="19" max="255" width="9.1640625" style="66"/>
    <col min="256" max="256" width="84" style="66" customWidth="1"/>
    <col min="257" max="257" width="10.83203125" style="66" bestFit="1" customWidth="1"/>
    <col min="258" max="258" width="2" style="66" bestFit="1" customWidth="1"/>
    <col min="259" max="259" width="10.83203125" style="66" bestFit="1" customWidth="1"/>
    <col min="260" max="260" width="9.1640625" style="66"/>
    <col min="261" max="261" width="16.6640625" style="66" bestFit="1" customWidth="1"/>
    <col min="262" max="262" width="12.5" style="66" bestFit="1" customWidth="1"/>
    <col min="263" max="263" width="16.5" style="66" bestFit="1" customWidth="1"/>
    <col min="264" max="511" width="9.1640625" style="66"/>
    <col min="512" max="512" width="84" style="66" customWidth="1"/>
    <col min="513" max="513" width="10.83203125" style="66" bestFit="1" customWidth="1"/>
    <col min="514" max="514" width="2" style="66" bestFit="1" customWidth="1"/>
    <col min="515" max="515" width="10.83203125" style="66" bestFit="1" customWidth="1"/>
    <col min="516" max="516" width="9.1640625" style="66"/>
    <col min="517" max="517" width="16.6640625" style="66" bestFit="1" customWidth="1"/>
    <col min="518" max="518" width="12.5" style="66" bestFit="1" customWidth="1"/>
    <col min="519" max="519" width="16.5" style="66" bestFit="1" customWidth="1"/>
    <col min="520" max="767" width="9.1640625" style="66"/>
    <col min="768" max="768" width="84" style="66" customWidth="1"/>
    <col min="769" max="769" width="10.83203125" style="66" bestFit="1" customWidth="1"/>
    <col min="770" max="770" width="2" style="66" bestFit="1" customWidth="1"/>
    <col min="771" max="771" width="10.83203125" style="66" bestFit="1" customWidth="1"/>
    <col min="772" max="772" width="9.1640625" style="66"/>
    <col min="773" max="773" width="16.6640625" style="66" bestFit="1" customWidth="1"/>
    <col min="774" max="774" width="12.5" style="66" bestFit="1" customWidth="1"/>
    <col min="775" max="775" width="16.5" style="66" bestFit="1" customWidth="1"/>
    <col min="776" max="1023" width="9.1640625" style="66"/>
    <col min="1024" max="1024" width="84" style="66" customWidth="1"/>
    <col min="1025" max="1025" width="10.83203125" style="66" bestFit="1" customWidth="1"/>
    <col min="1026" max="1026" width="2" style="66" bestFit="1" customWidth="1"/>
    <col min="1027" max="1027" width="10.83203125" style="66" bestFit="1" customWidth="1"/>
    <col min="1028" max="1028" width="9.1640625" style="66"/>
    <col min="1029" max="1029" width="16.6640625" style="66" bestFit="1" customWidth="1"/>
    <col min="1030" max="1030" width="12.5" style="66" bestFit="1" customWidth="1"/>
    <col min="1031" max="1031" width="16.5" style="66" bestFit="1" customWidth="1"/>
    <col min="1032" max="1279" width="9.1640625" style="66"/>
    <col min="1280" max="1280" width="84" style="66" customWidth="1"/>
    <col min="1281" max="1281" width="10.83203125" style="66" bestFit="1" customWidth="1"/>
    <col min="1282" max="1282" width="2" style="66" bestFit="1" customWidth="1"/>
    <col min="1283" max="1283" width="10.83203125" style="66" bestFit="1" customWidth="1"/>
    <col min="1284" max="1284" width="9.1640625" style="66"/>
    <col min="1285" max="1285" width="16.6640625" style="66" bestFit="1" customWidth="1"/>
    <col min="1286" max="1286" width="12.5" style="66" bestFit="1" customWidth="1"/>
    <col min="1287" max="1287" width="16.5" style="66" bestFit="1" customWidth="1"/>
    <col min="1288" max="1535" width="9.1640625" style="66"/>
    <col min="1536" max="1536" width="84" style="66" customWidth="1"/>
    <col min="1537" max="1537" width="10.83203125" style="66" bestFit="1" customWidth="1"/>
    <col min="1538" max="1538" width="2" style="66" bestFit="1" customWidth="1"/>
    <col min="1539" max="1539" width="10.83203125" style="66" bestFit="1" customWidth="1"/>
    <col min="1540" max="1540" width="9.1640625" style="66"/>
    <col min="1541" max="1541" width="16.6640625" style="66" bestFit="1" customWidth="1"/>
    <col min="1542" max="1542" width="12.5" style="66" bestFit="1" customWidth="1"/>
    <col min="1543" max="1543" width="16.5" style="66" bestFit="1" customWidth="1"/>
    <col min="1544" max="1791" width="9.1640625" style="66"/>
    <col min="1792" max="1792" width="84" style="66" customWidth="1"/>
    <col min="1793" max="1793" width="10.83203125" style="66" bestFit="1" customWidth="1"/>
    <col min="1794" max="1794" width="2" style="66" bestFit="1" customWidth="1"/>
    <col min="1795" max="1795" width="10.83203125" style="66" bestFit="1" customWidth="1"/>
    <col min="1796" max="1796" width="9.1640625" style="66"/>
    <col min="1797" max="1797" width="16.6640625" style="66" bestFit="1" customWidth="1"/>
    <col min="1798" max="1798" width="12.5" style="66" bestFit="1" customWidth="1"/>
    <col min="1799" max="1799" width="16.5" style="66" bestFit="1" customWidth="1"/>
    <col min="1800" max="2047" width="9.1640625" style="66"/>
    <col min="2048" max="2048" width="84" style="66" customWidth="1"/>
    <col min="2049" max="2049" width="10.83203125" style="66" bestFit="1" customWidth="1"/>
    <col min="2050" max="2050" width="2" style="66" bestFit="1" customWidth="1"/>
    <col min="2051" max="2051" width="10.83203125" style="66" bestFit="1" customWidth="1"/>
    <col min="2052" max="2052" width="9.1640625" style="66"/>
    <col min="2053" max="2053" width="16.6640625" style="66" bestFit="1" customWidth="1"/>
    <col min="2054" max="2054" width="12.5" style="66" bestFit="1" customWidth="1"/>
    <col min="2055" max="2055" width="16.5" style="66" bestFit="1" customWidth="1"/>
    <col min="2056" max="2303" width="9.1640625" style="66"/>
    <col min="2304" max="2304" width="84" style="66" customWidth="1"/>
    <col min="2305" max="2305" width="10.83203125" style="66" bestFit="1" customWidth="1"/>
    <col min="2306" max="2306" width="2" style="66" bestFit="1" customWidth="1"/>
    <col min="2307" max="2307" width="10.83203125" style="66" bestFit="1" customWidth="1"/>
    <col min="2308" max="2308" width="9.1640625" style="66"/>
    <col min="2309" max="2309" width="16.6640625" style="66" bestFit="1" customWidth="1"/>
    <col min="2310" max="2310" width="12.5" style="66" bestFit="1" customWidth="1"/>
    <col min="2311" max="2311" width="16.5" style="66" bestFit="1" customWidth="1"/>
    <col min="2312" max="2559" width="9.1640625" style="66"/>
    <col min="2560" max="2560" width="84" style="66" customWidth="1"/>
    <col min="2561" max="2561" width="10.83203125" style="66" bestFit="1" customWidth="1"/>
    <col min="2562" max="2562" width="2" style="66" bestFit="1" customWidth="1"/>
    <col min="2563" max="2563" width="10.83203125" style="66" bestFit="1" customWidth="1"/>
    <col min="2564" max="2564" width="9.1640625" style="66"/>
    <col min="2565" max="2565" width="16.6640625" style="66" bestFit="1" customWidth="1"/>
    <col min="2566" max="2566" width="12.5" style="66" bestFit="1" customWidth="1"/>
    <col min="2567" max="2567" width="16.5" style="66" bestFit="1" customWidth="1"/>
    <col min="2568" max="2815" width="9.1640625" style="66"/>
    <col min="2816" max="2816" width="84" style="66" customWidth="1"/>
    <col min="2817" max="2817" width="10.83203125" style="66" bestFit="1" customWidth="1"/>
    <col min="2818" max="2818" width="2" style="66" bestFit="1" customWidth="1"/>
    <col min="2819" max="2819" width="10.83203125" style="66" bestFit="1" customWidth="1"/>
    <col min="2820" max="2820" width="9.1640625" style="66"/>
    <col min="2821" max="2821" width="16.6640625" style="66" bestFit="1" customWidth="1"/>
    <col min="2822" max="2822" width="12.5" style="66" bestFit="1" customWidth="1"/>
    <col min="2823" max="2823" width="16.5" style="66" bestFit="1" customWidth="1"/>
    <col min="2824" max="3071" width="9.1640625" style="66"/>
    <col min="3072" max="3072" width="84" style="66" customWidth="1"/>
    <col min="3073" max="3073" width="10.83203125" style="66" bestFit="1" customWidth="1"/>
    <col min="3074" max="3074" width="2" style="66" bestFit="1" customWidth="1"/>
    <col min="3075" max="3075" width="10.83203125" style="66" bestFit="1" customWidth="1"/>
    <col min="3076" max="3076" width="9.1640625" style="66"/>
    <col min="3077" max="3077" width="16.6640625" style="66" bestFit="1" customWidth="1"/>
    <col min="3078" max="3078" width="12.5" style="66" bestFit="1" customWidth="1"/>
    <col min="3079" max="3079" width="16.5" style="66" bestFit="1" customWidth="1"/>
    <col min="3080" max="3327" width="9.1640625" style="66"/>
    <col min="3328" max="3328" width="84" style="66" customWidth="1"/>
    <col min="3329" max="3329" width="10.83203125" style="66" bestFit="1" customWidth="1"/>
    <col min="3330" max="3330" width="2" style="66" bestFit="1" customWidth="1"/>
    <col min="3331" max="3331" width="10.83203125" style="66" bestFit="1" customWidth="1"/>
    <col min="3332" max="3332" width="9.1640625" style="66"/>
    <col min="3333" max="3333" width="16.6640625" style="66" bestFit="1" customWidth="1"/>
    <col min="3334" max="3334" width="12.5" style="66" bestFit="1" customWidth="1"/>
    <col min="3335" max="3335" width="16.5" style="66" bestFit="1" customWidth="1"/>
    <col min="3336" max="3583" width="9.1640625" style="66"/>
    <col min="3584" max="3584" width="84" style="66" customWidth="1"/>
    <col min="3585" max="3585" width="10.83203125" style="66" bestFit="1" customWidth="1"/>
    <col min="3586" max="3586" width="2" style="66" bestFit="1" customWidth="1"/>
    <col min="3587" max="3587" width="10.83203125" style="66" bestFit="1" customWidth="1"/>
    <col min="3588" max="3588" width="9.1640625" style="66"/>
    <col min="3589" max="3589" width="16.6640625" style="66" bestFit="1" customWidth="1"/>
    <col min="3590" max="3590" width="12.5" style="66" bestFit="1" customWidth="1"/>
    <col min="3591" max="3591" width="16.5" style="66" bestFit="1" customWidth="1"/>
    <col min="3592" max="3839" width="9.1640625" style="66"/>
    <col min="3840" max="3840" width="84" style="66" customWidth="1"/>
    <col min="3841" max="3841" width="10.83203125" style="66" bestFit="1" customWidth="1"/>
    <col min="3842" max="3842" width="2" style="66" bestFit="1" customWidth="1"/>
    <col min="3843" max="3843" width="10.83203125" style="66" bestFit="1" customWidth="1"/>
    <col min="3844" max="3844" width="9.1640625" style="66"/>
    <col min="3845" max="3845" width="16.6640625" style="66" bestFit="1" customWidth="1"/>
    <col min="3846" max="3846" width="12.5" style="66" bestFit="1" customWidth="1"/>
    <col min="3847" max="3847" width="16.5" style="66" bestFit="1" customWidth="1"/>
    <col min="3848" max="4095" width="9.1640625" style="66"/>
    <col min="4096" max="4096" width="84" style="66" customWidth="1"/>
    <col min="4097" max="4097" width="10.83203125" style="66" bestFit="1" customWidth="1"/>
    <col min="4098" max="4098" width="2" style="66" bestFit="1" customWidth="1"/>
    <col min="4099" max="4099" width="10.83203125" style="66" bestFit="1" customWidth="1"/>
    <col min="4100" max="4100" width="9.1640625" style="66"/>
    <col min="4101" max="4101" width="16.6640625" style="66" bestFit="1" customWidth="1"/>
    <col min="4102" max="4102" width="12.5" style="66" bestFit="1" customWidth="1"/>
    <col min="4103" max="4103" width="16.5" style="66" bestFit="1" customWidth="1"/>
    <col min="4104" max="4351" width="9.1640625" style="66"/>
    <col min="4352" max="4352" width="84" style="66" customWidth="1"/>
    <col min="4353" max="4353" width="10.83203125" style="66" bestFit="1" customWidth="1"/>
    <col min="4354" max="4354" width="2" style="66" bestFit="1" customWidth="1"/>
    <col min="4355" max="4355" width="10.83203125" style="66" bestFit="1" customWidth="1"/>
    <col min="4356" max="4356" width="9.1640625" style="66"/>
    <col min="4357" max="4357" width="16.6640625" style="66" bestFit="1" customWidth="1"/>
    <col min="4358" max="4358" width="12.5" style="66" bestFit="1" customWidth="1"/>
    <col min="4359" max="4359" width="16.5" style="66" bestFit="1" customWidth="1"/>
    <col min="4360" max="4607" width="9.1640625" style="66"/>
    <col min="4608" max="4608" width="84" style="66" customWidth="1"/>
    <col min="4609" max="4609" width="10.83203125" style="66" bestFit="1" customWidth="1"/>
    <col min="4610" max="4610" width="2" style="66" bestFit="1" customWidth="1"/>
    <col min="4611" max="4611" width="10.83203125" style="66" bestFit="1" customWidth="1"/>
    <col min="4612" max="4612" width="9.1640625" style="66"/>
    <col min="4613" max="4613" width="16.6640625" style="66" bestFit="1" customWidth="1"/>
    <col min="4614" max="4614" width="12.5" style="66" bestFit="1" customWidth="1"/>
    <col min="4615" max="4615" width="16.5" style="66" bestFit="1" customWidth="1"/>
    <col min="4616" max="4863" width="9.1640625" style="66"/>
    <col min="4864" max="4864" width="84" style="66" customWidth="1"/>
    <col min="4865" max="4865" width="10.83203125" style="66" bestFit="1" customWidth="1"/>
    <col min="4866" max="4866" width="2" style="66" bestFit="1" customWidth="1"/>
    <col min="4867" max="4867" width="10.83203125" style="66" bestFit="1" customWidth="1"/>
    <col min="4868" max="4868" width="9.1640625" style="66"/>
    <col min="4869" max="4869" width="16.6640625" style="66" bestFit="1" customWidth="1"/>
    <col min="4870" max="4870" width="12.5" style="66" bestFit="1" customWidth="1"/>
    <col min="4871" max="4871" width="16.5" style="66" bestFit="1" customWidth="1"/>
    <col min="4872" max="5119" width="9.1640625" style="66"/>
    <col min="5120" max="5120" width="84" style="66" customWidth="1"/>
    <col min="5121" max="5121" width="10.83203125" style="66" bestFit="1" customWidth="1"/>
    <col min="5122" max="5122" width="2" style="66" bestFit="1" customWidth="1"/>
    <col min="5123" max="5123" width="10.83203125" style="66" bestFit="1" customWidth="1"/>
    <col min="5124" max="5124" width="9.1640625" style="66"/>
    <col min="5125" max="5125" width="16.6640625" style="66" bestFit="1" customWidth="1"/>
    <col min="5126" max="5126" width="12.5" style="66" bestFit="1" customWidth="1"/>
    <col min="5127" max="5127" width="16.5" style="66" bestFit="1" customWidth="1"/>
    <col min="5128" max="5375" width="9.1640625" style="66"/>
    <col min="5376" max="5376" width="84" style="66" customWidth="1"/>
    <col min="5377" max="5377" width="10.83203125" style="66" bestFit="1" customWidth="1"/>
    <col min="5378" max="5378" width="2" style="66" bestFit="1" customWidth="1"/>
    <col min="5379" max="5379" width="10.83203125" style="66" bestFit="1" customWidth="1"/>
    <col min="5380" max="5380" width="9.1640625" style="66"/>
    <col min="5381" max="5381" width="16.6640625" style="66" bestFit="1" customWidth="1"/>
    <col min="5382" max="5382" width="12.5" style="66" bestFit="1" customWidth="1"/>
    <col min="5383" max="5383" width="16.5" style="66" bestFit="1" customWidth="1"/>
    <col min="5384" max="5631" width="9.1640625" style="66"/>
    <col min="5632" max="5632" width="84" style="66" customWidth="1"/>
    <col min="5633" max="5633" width="10.83203125" style="66" bestFit="1" customWidth="1"/>
    <col min="5634" max="5634" width="2" style="66" bestFit="1" customWidth="1"/>
    <col min="5635" max="5635" width="10.83203125" style="66" bestFit="1" customWidth="1"/>
    <col min="5636" max="5636" width="9.1640625" style="66"/>
    <col min="5637" max="5637" width="16.6640625" style="66" bestFit="1" customWidth="1"/>
    <col min="5638" max="5638" width="12.5" style="66" bestFit="1" customWidth="1"/>
    <col min="5639" max="5639" width="16.5" style="66" bestFit="1" customWidth="1"/>
    <col min="5640" max="5887" width="9.1640625" style="66"/>
    <col min="5888" max="5888" width="84" style="66" customWidth="1"/>
    <col min="5889" max="5889" width="10.83203125" style="66" bestFit="1" customWidth="1"/>
    <col min="5890" max="5890" width="2" style="66" bestFit="1" customWidth="1"/>
    <col min="5891" max="5891" width="10.83203125" style="66" bestFit="1" customWidth="1"/>
    <col min="5892" max="5892" width="9.1640625" style="66"/>
    <col min="5893" max="5893" width="16.6640625" style="66" bestFit="1" customWidth="1"/>
    <col min="5894" max="5894" width="12.5" style="66" bestFit="1" customWidth="1"/>
    <col min="5895" max="5895" width="16.5" style="66" bestFit="1" customWidth="1"/>
    <col min="5896" max="6143" width="9.1640625" style="66"/>
    <col min="6144" max="6144" width="84" style="66" customWidth="1"/>
    <col min="6145" max="6145" width="10.83203125" style="66" bestFit="1" customWidth="1"/>
    <col min="6146" max="6146" width="2" style="66" bestFit="1" customWidth="1"/>
    <col min="6147" max="6147" width="10.83203125" style="66" bestFit="1" customWidth="1"/>
    <col min="6148" max="6148" width="9.1640625" style="66"/>
    <col min="6149" max="6149" width="16.6640625" style="66" bestFit="1" customWidth="1"/>
    <col min="6150" max="6150" width="12.5" style="66" bestFit="1" customWidth="1"/>
    <col min="6151" max="6151" width="16.5" style="66" bestFit="1" customWidth="1"/>
    <col min="6152" max="6399" width="9.1640625" style="66"/>
    <col min="6400" max="6400" width="84" style="66" customWidth="1"/>
    <col min="6401" max="6401" width="10.83203125" style="66" bestFit="1" customWidth="1"/>
    <col min="6402" max="6402" width="2" style="66" bestFit="1" customWidth="1"/>
    <col min="6403" max="6403" width="10.83203125" style="66" bestFit="1" customWidth="1"/>
    <col min="6404" max="6404" width="9.1640625" style="66"/>
    <col min="6405" max="6405" width="16.6640625" style="66" bestFit="1" customWidth="1"/>
    <col min="6406" max="6406" width="12.5" style="66" bestFit="1" customWidth="1"/>
    <col min="6407" max="6407" width="16.5" style="66" bestFit="1" customWidth="1"/>
    <col min="6408" max="6655" width="9.1640625" style="66"/>
    <col min="6656" max="6656" width="84" style="66" customWidth="1"/>
    <col min="6657" max="6657" width="10.83203125" style="66" bestFit="1" customWidth="1"/>
    <col min="6658" max="6658" width="2" style="66" bestFit="1" customWidth="1"/>
    <col min="6659" max="6659" width="10.83203125" style="66" bestFit="1" customWidth="1"/>
    <col min="6660" max="6660" width="9.1640625" style="66"/>
    <col min="6661" max="6661" width="16.6640625" style="66" bestFit="1" customWidth="1"/>
    <col min="6662" max="6662" width="12.5" style="66" bestFit="1" customWidth="1"/>
    <col min="6663" max="6663" width="16.5" style="66" bestFit="1" customWidth="1"/>
    <col min="6664" max="6911" width="9.1640625" style="66"/>
    <col min="6912" max="6912" width="84" style="66" customWidth="1"/>
    <col min="6913" max="6913" width="10.83203125" style="66" bestFit="1" customWidth="1"/>
    <col min="6914" max="6914" width="2" style="66" bestFit="1" customWidth="1"/>
    <col min="6915" max="6915" width="10.83203125" style="66" bestFit="1" customWidth="1"/>
    <col min="6916" max="6916" width="9.1640625" style="66"/>
    <col min="6917" max="6917" width="16.6640625" style="66" bestFit="1" customWidth="1"/>
    <col min="6918" max="6918" width="12.5" style="66" bestFit="1" customWidth="1"/>
    <col min="6919" max="6919" width="16.5" style="66" bestFit="1" customWidth="1"/>
    <col min="6920" max="7167" width="9.1640625" style="66"/>
    <col min="7168" max="7168" width="84" style="66" customWidth="1"/>
    <col min="7169" max="7169" width="10.83203125" style="66" bestFit="1" customWidth="1"/>
    <col min="7170" max="7170" width="2" style="66" bestFit="1" customWidth="1"/>
    <col min="7171" max="7171" width="10.83203125" style="66" bestFit="1" customWidth="1"/>
    <col min="7172" max="7172" width="9.1640625" style="66"/>
    <col min="7173" max="7173" width="16.6640625" style="66" bestFit="1" customWidth="1"/>
    <col min="7174" max="7174" width="12.5" style="66" bestFit="1" customWidth="1"/>
    <col min="7175" max="7175" width="16.5" style="66" bestFit="1" customWidth="1"/>
    <col min="7176" max="7423" width="9.1640625" style="66"/>
    <col min="7424" max="7424" width="84" style="66" customWidth="1"/>
    <col min="7425" max="7425" width="10.83203125" style="66" bestFit="1" customWidth="1"/>
    <col min="7426" max="7426" width="2" style="66" bestFit="1" customWidth="1"/>
    <col min="7427" max="7427" width="10.83203125" style="66" bestFit="1" customWidth="1"/>
    <col min="7428" max="7428" width="9.1640625" style="66"/>
    <col min="7429" max="7429" width="16.6640625" style="66" bestFit="1" customWidth="1"/>
    <col min="7430" max="7430" width="12.5" style="66" bestFit="1" customWidth="1"/>
    <col min="7431" max="7431" width="16.5" style="66" bestFit="1" customWidth="1"/>
    <col min="7432" max="7679" width="9.1640625" style="66"/>
    <col min="7680" max="7680" width="84" style="66" customWidth="1"/>
    <col min="7681" max="7681" width="10.83203125" style="66" bestFit="1" customWidth="1"/>
    <col min="7682" max="7682" width="2" style="66" bestFit="1" customWidth="1"/>
    <col min="7683" max="7683" width="10.83203125" style="66" bestFit="1" customWidth="1"/>
    <col min="7684" max="7684" width="9.1640625" style="66"/>
    <col min="7685" max="7685" width="16.6640625" style="66" bestFit="1" customWidth="1"/>
    <col min="7686" max="7686" width="12.5" style="66" bestFit="1" customWidth="1"/>
    <col min="7687" max="7687" width="16.5" style="66" bestFit="1" customWidth="1"/>
    <col min="7688" max="7935" width="9.1640625" style="66"/>
    <col min="7936" max="7936" width="84" style="66" customWidth="1"/>
    <col min="7937" max="7937" width="10.83203125" style="66" bestFit="1" customWidth="1"/>
    <col min="7938" max="7938" width="2" style="66" bestFit="1" customWidth="1"/>
    <col min="7939" max="7939" width="10.83203125" style="66" bestFit="1" customWidth="1"/>
    <col min="7940" max="7940" width="9.1640625" style="66"/>
    <col min="7941" max="7941" width="16.6640625" style="66" bestFit="1" customWidth="1"/>
    <col min="7942" max="7942" width="12.5" style="66" bestFit="1" customWidth="1"/>
    <col min="7943" max="7943" width="16.5" style="66" bestFit="1" customWidth="1"/>
    <col min="7944" max="8191" width="9.1640625" style="66"/>
    <col min="8192" max="8192" width="84" style="66" customWidth="1"/>
    <col min="8193" max="8193" width="10.83203125" style="66" bestFit="1" customWidth="1"/>
    <col min="8194" max="8194" width="2" style="66" bestFit="1" customWidth="1"/>
    <col min="8195" max="8195" width="10.83203125" style="66" bestFit="1" customWidth="1"/>
    <col min="8196" max="8196" width="9.1640625" style="66"/>
    <col min="8197" max="8197" width="16.6640625" style="66" bestFit="1" customWidth="1"/>
    <col min="8198" max="8198" width="12.5" style="66" bestFit="1" customWidth="1"/>
    <col min="8199" max="8199" width="16.5" style="66" bestFit="1" customWidth="1"/>
    <col min="8200" max="8447" width="9.1640625" style="66"/>
    <col min="8448" max="8448" width="84" style="66" customWidth="1"/>
    <col min="8449" max="8449" width="10.83203125" style="66" bestFit="1" customWidth="1"/>
    <col min="8450" max="8450" width="2" style="66" bestFit="1" customWidth="1"/>
    <col min="8451" max="8451" width="10.83203125" style="66" bestFit="1" customWidth="1"/>
    <col min="8452" max="8452" width="9.1640625" style="66"/>
    <col min="8453" max="8453" width="16.6640625" style="66" bestFit="1" customWidth="1"/>
    <col min="8454" max="8454" width="12.5" style="66" bestFit="1" customWidth="1"/>
    <col min="8455" max="8455" width="16.5" style="66" bestFit="1" customWidth="1"/>
    <col min="8456" max="8703" width="9.1640625" style="66"/>
    <col min="8704" max="8704" width="84" style="66" customWidth="1"/>
    <col min="8705" max="8705" width="10.83203125" style="66" bestFit="1" customWidth="1"/>
    <col min="8706" max="8706" width="2" style="66" bestFit="1" customWidth="1"/>
    <col min="8707" max="8707" width="10.83203125" style="66" bestFit="1" customWidth="1"/>
    <col min="8708" max="8708" width="9.1640625" style="66"/>
    <col min="8709" max="8709" width="16.6640625" style="66" bestFit="1" customWidth="1"/>
    <col min="8710" max="8710" width="12.5" style="66" bestFit="1" customWidth="1"/>
    <col min="8711" max="8711" width="16.5" style="66" bestFit="1" customWidth="1"/>
    <col min="8712" max="8959" width="9.1640625" style="66"/>
    <col min="8960" max="8960" width="84" style="66" customWidth="1"/>
    <col min="8961" max="8961" width="10.83203125" style="66" bestFit="1" customWidth="1"/>
    <col min="8962" max="8962" width="2" style="66" bestFit="1" customWidth="1"/>
    <col min="8963" max="8963" width="10.83203125" style="66" bestFit="1" customWidth="1"/>
    <col min="8964" max="8964" width="9.1640625" style="66"/>
    <col min="8965" max="8965" width="16.6640625" style="66" bestFit="1" customWidth="1"/>
    <col min="8966" max="8966" width="12.5" style="66" bestFit="1" customWidth="1"/>
    <col min="8967" max="8967" width="16.5" style="66" bestFit="1" customWidth="1"/>
    <col min="8968" max="9215" width="9.1640625" style="66"/>
    <col min="9216" max="9216" width="84" style="66" customWidth="1"/>
    <col min="9217" max="9217" width="10.83203125" style="66" bestFit="1" customWidth="1"/>
    <col min="9218" max="9218" width="2" style="66" bestFit="1" customWidth="1"/>
    <col min="9219" max="9219" width="10.83203125" style="66" bestFit="1" customWidth="1"/>
    <col min="9220" max="9220" width="9.1640625" style="66"/>
    <col min="9221" max="9221" width="16.6640625" style="66" bestFit="1" customWidth="1"/>
    <col min="9222" max="9222" width="12.5" style="66" bestFit="1" customWidth="1"/>
    <col min="9223" max="9223" width="16.5" style="66" bestFit="1" customWidth="1"/>
    <col min="9224" max="9471" width="9.1640625" style="66"/>
    <col min="9472" max="9472" width="84" style="66" customWidth="1"/>
    <col min="9473" max="9473" width="10.83203125" style="66" bestFit="1" customWidth="1"/>
    <col min="9474" max="9474" width="2" style="66" bestFit="1" customWidth="1"/>
    <col min="9475" max="9475" width="10.83203125" style="66" bestFit="1" customWidth="1"/>
    <col min="9476" max="9476" width="9.1640625" style="66"/>
    <col min="9477" max="9477" width="16.6640625" style="66" bestFit="1" customWidth="1"/>
    <col min="9478" max="9478" width="12.5" style="66" bestFit="1" customWidth="1"/>
    <col min="9479" max="9479" width="16.5" style="66" bestFit="1" customWidth="1"/>
    <col min="9480" max="9727" width="9.1640625" style="66"/>
    <col min="9728" max="9728" width="84" style="66" customWidth="1"/>
    <col min="9729" max="9729" width="10.83203125" style="66" bestFit="1" customWidth="1"/>
    <col min="9730" max="9730" width="2" style="66" bestFit="1" customWidth="1"/>
    <col min="9731" max="9731" width="10.83203125" style="66" bestFit="1" customWidth="1"/>
    <col min="9732" max="9732" width="9.1640625" style="66"/>
    <col min="9733" max="9733" width="16.6640625" style="66" bestFit="1" customWidth="1"/>
    <col min="9734" max="9734" width="12.5" style="66" bestFit="1" customWidth="1"/>
    <col min="9735" max="9735" width="16.5" style="66" bestFit="1" customWidth="1"/>
    <col min="9736" max="9983" width="9.1640625" style="66"/>
    <col min="9984" max="9984" width="84" style="66" customWidth="1"/>
    <col min="9985" max="9985" width="10.83203125" style="66" bestFit="1" customWidth="1"/>
    <col min="9986" max="9986" width="2" style="66" bestFit="1" customWidth="1"/>
    <col min="9987" max="9987" width="10.83203125" style="66" bestFit="1" customWidth="1"/>
    <col min="9988" max="9988" width="9.1640625" style="66"/>
    <col min="9989" max="9989" width="16.6640625" style="66" bestFit="1" customWidth="1"/>
    <col min="9990" max="9990" width="12.5" style="66" bestFit="1" customWidth="1"/>
    <col min="9991" max="9991" width="16.5" style="66" bestFit="1" customWidth="1"/>
    <col min="9992" max="10239" width="9.1640625" style="66"/>
    <col min="10240" max="10240" width="84" style="66" customWidth="1"/>
    <col min="10241" max="10241" width="10.83203125" style="66" bestFit="1" customWidth="1"/>
    <col min="10242" max="10242" width="2" style="66" bestFit="1" customWidth="1"/>
    <col min="10243" max="10243" width="10.83203125" style="66" bestFit="1" customWidth="1"/>
    <col min="10244" max="10244" width="9.1640625" style="66"/>
    <col min="10245" max="10245" width="16.6640625" style="66" bestFit="1" customWidth="1"/>
    <col min="10246" max="10246" width="12.5" style="66" bestFit="1" customWidth="1"/>
    <col min="10247" max="10247" width="16.5" style="66" bestFit="1" customWidth="1"/>
    <col min="10248" max="10495" width="9.1640625" style="66"/>
    <col min="10496" max="10496" width="84" style="66" customWidth="1"/>
    <col min="10497" max="10497" width="10.83203125" style="66" bestFit="1" customWidth="1"/>
    <col min="10498" max="10498" width="2" style="66" bestFit="1" customWidth="1"/>
    <col min="10499" max="10499" width="10.83203125" style="66" bestFit="1" customWidth="1"/>
    <col min="10500" max="10500" width="9.1640625" style="66"/>
    <col min="10501" max="10501" width="16.6640625" style="66" bestFit="1" customWidth="1"/>
    <col min="10502" max="10502" width="12.5" style="66" bestFit="1" customWidth="1"/>
    <col min="10503" max="10503" width="16.5" style="66" bestFit="1" customWidth="1"/>
    <col min="10504" max="10751" width="9.1640625" style="66"/>
    <col min="10752" max="10752" width="84" style="66" customWidth="1"/>
    <col min="10753" max="10753" width="10.83203125" style="66" bestFit="1" customWidth="1"/>
    <col min="10754" max="10754" width="2" style="66" bestFit="1" customWidth="1"/>
    <col min="10755" max="10755" width="10.83203125" style="66" bestFit="1" customWidth="1"/>
    <col min="10756" max="10756" width="9.1640625" style="66"/>
    <col min="10757" max="10757" width="16.6640625" style="66" bestFit="1" customWidth="1"/>
    <col min="10758" max="10758" width="12.5" style="66" bestFit="1" customWidth="1"/>
    <col min="10759" max="10759" width="16.5" style="66" bestFit="1" customWidth="1"/>
    <col min="10760" max="11007" width="9.1640625" style="66"/>
    <col min="11008" max="11008" width="84" style="66" customWidth="1"/>
    <col min="11009" max="11009" width="10.83203125" style="66" bestFit="1" customWidth="1"/>
    <col min="11010" max="11010" width="2" style="66" bestFit="1" customWidth="1"/>
    <col min="11011" max="11011" width="10.83203125" style="66" bestFit="1" customWidth="1"/>
    <col min="11012" max="11012" width="9.1640625" style="66"/>
    <col min="11013" max="11013" width="16.6640625" style="66" bestFit="1" customWidth="1"/>
    <col min="11014" max="11014" width="12.5" style="66" bestFit="1" customWidth="1"/>
    <col min="11015" max="11015" width="16.5" style="66" bestFit="1" customWidth="1"/>
    <col min="11016" max="11263" width="9.1640625" style="66"/>
    <col min="11264" max="11264" width="84" style="66" customWidth="1"/>
    <col min="11265" max="11265" width="10.83203125" style="66" bestFit="1" customWidth="1"/>
    <col min="11266" max="11266" width="2" style="66" bestFit="1" customWidth="1"/>
    <col min="11267" max="11267" width="10.83203125" style="66" bestFit="1" customWidth="1"/>
    <col min="11268" max="11268" width="9.1640625" style="66"/>
    <col min="11269" max="11269" width="16.6640625" style="66" bestFit="1" customWidth="1"/>
    <col min="11270" max="11270" width="12.5" style="66" bestFit="1" customWidth="1"/>
    <col min="11271" max="11271" width="16.5" style="66" bestFit="1" customWidth="1"/>
    <col min="11272" max="11519" width="9.1640625" style="66"/>
    <col min="11520" max="11520" width="84" style="66" customWidth="1"/>
    <col min="11521" max="11521" width="10.83203125" style="66" bestFit="1" customWidth="1"/>
    <col min="11522" max="11522" width="2" style="66" bestFit="1" customWidth="1"/>
    <col min="11523" max="11523" width="10.83203125" style="66" bestFit="1" customWidth="1"/>
    <col min="11524" max="11524" width="9.1640625" style="66"/>
    <col min="11525" max="11525" width="16.6640625" style="66" bestFit="1" customWidth="1"/>
    <col min="11526" max="11526" width="12.5" style="66" bestFit="1" customWidth="1"/>
    <col min="11527" max="11527" width="16.5" style="66" bestFit="1" customWidth="1"/>
    <col min="11528" max="11775" width="9.1640625" style="66"/>
    <col min="11776" max="11776" width="84" style="66" customWidth="1"/>
    <col min="11777" max="11777" width="10.83203125" style="66" bestFit="1" customWidth="1"/>
    <col min="11778" max="11778" width="2" style="66" bestFit="1" customWidth="1"/>
    <col min="11779" max="11779" width="10.83203125" style="66" bestFit="1" customWidth="1"/>
    <col min="11780" max="11780" width="9.1640625" style="66"/>
    <col min="11781" max="11781" width="16.6640625" style="66" bestFit="1" customWidth="1"/>
    <col min="11782" max="11782" width="12.5" style="66" bestFit="1" customWidth="1"/>
    <col min="11783" max="11783" width="16.5" style="66" bestFit="1" customWidth="1"/>
    <col min="11784" max="12031" width="9.1640625" style="66"/>
    <col min="12032" max="12032" width="84" style="66" customWidth="1"/>
    <col min="12033" max="12033" width="10.83203125" style="66" bestFit="1" customWidth="1"/>
    <col min="12034" max="12034" width="2" style="66" bestFit="1" customWidth="1"/>
    <col min="12035" max="12035" width="10.83203125" style="66" bestFit="1" customWidth="1"/>
    <col min="12036" max="12036" width="9.1640625" style="66"/>
    <col min="12037" max="12037" width="16.6640625" style="66" bestFit="1" customWidth="1"/>
    <col min="12038" max="12038" width="12.5" style="66" bestFit="1" customWidth="1"/>
    <col min="12039" max="12039" width="16.5" style="66" bestFit="1" customWidth="1"/>
    <col min="12040" max="12287" width="9.1640625" style="66"/>
    <col min="12288" max="12288" width="84" style="66" customWidth="1"/>
    <col min="12289" max="12289" width="10.83203125" style="66" bestFit="1" customWidth="1"/>
    <col min="12290" max="12290" width="2" style="66" bestFit="1" customWidth="1"/>
    <col min="12291" max="12291" width="10.83203125" style="66" bestFit="1" customWidth="1"/>
    <col min="12292" max="12292" width="9.1640625" style="66"/>
    <col min="12293" max="12293" width="16.6640625" style="66" bestFit="1" customWidth="1"/>
    <col min="12294" max="12294" width="12.5" style="66" bestFit="1" customWidth="1"/>
    <col min="12295" max="12295" width="16.5" style="66" bestFit="1" customWidth="1"/>
    <col min="12296" max="12543" width="9.1640625" style="66"/>
    <col min="12544" max="12544" width="84" style="66" customWidth="1"/>
    <col min="12545" max="12545" width="10.83203125" style="66" bestFit="1" customWidth="1"/>
    <col min="12546" max="12546" width="2" style="66" bestFit="1" customWidth="1"/>
    <col min="12547" max="12547" width="10.83203125" style="66" bestFit="1" customWidth="1"/>
    <col min="12548" max="12548" width="9.1640625" style="66"/>
    <col min="12549" max="12549" width="16.6640625" style="66" bestFit="1" customWidth="1"/>
    <col min="12550" max="12550" width="12.5" style="66" bestFit="1" customWidth="1"/>
    <col min="12551" max="12551" width="16.5" style="66" bestFit="1" customWidth="1"/>
    <col min="12552" max="12799" width="9.1640625" style="66"/>
    <col min="12800" max="12800" width="84" style="66" customWidth="1"/>
    <col min="12801" max="12801" width="10.83203125" style="66" bestFit="1" customWidth="1"/>
    <col min="12802" max="12802" width="2" style="66" bestFit="1" customWidth="1"/>
    <col min="12803" max="12803" width="10.83203125" style="66" bestFit="1" customWidth="1"/>
    <col min="12804" max="12804" width="9.1640625" style="66"/>
    <col min="12805" max="12805" width="16.6640625" style="66" bestFit="1" customWidth="1"/>
    <col min="12806" max="12806" width="12.5" style="66" bestFit="1" customWidth="1"/>
    <col min="12807" max="12807" width="16.5" style="66" bestFit="1" customWidth="1"/>
    <col min="12808" max="13055" width="9.1640625" style="66"/>
    <col min="13056" max="13056" width="84" style="66" customWidth="1"/>
    <col min="13057" max="13057" width="10.83203125" style="66" bestFit="1" customWidth="1"/>
    <col min="13058" max="13058" width="2" style="66" bestFit="1" customWidth="1"/>
    <col min="13059" max="13059" width="10.83203125" style="66" bestFit="1" customWidth="1"/>
    <col min="13060" max="13060" width="9.1640625" style="66"/>
    <col min="13061" max="13061" width="16.6640625" style="66" bestFit="1" customWidth="1"/>
    <col min="13062" max="13062" width="12.5" style="66" bestFit="1" customWidth="1"/>
    <col min="13063" max="13063" width="16.5" style="66" bestFit="1" customWidth="1"/>
    <col min="13064" max="13311" width="9.1640625" style="66"/>
    <col min="13312" max="13312" width="84" style="66" customWidth="1"/>
    <col min="13313" max="13313" width="10.83203125" style="66" bestFit="1" customWidth="1"/>
    <col min="13314" max="13314" width="2" style="66" bestFit="1" customWidth="1"/>
    <col min="13315" max="13315" width="10.83203125" style="66" bestFit="1" customWidth="1"/>
    <col min="13316" max="13316" width="9.1640625" style="66"/>
    <col min="13317" max="13317" width="16.6640625" style="66" bestFit="1" customWidth="1"/>
    <col min="13318" max="13318" width="12.5" style="66" bestFit="1" customWidth="1"/>
    <col min="13319" max="13319" width="16.5" style="66" bestFit="1" customWidth="1"/>
    <col min="13320" max="13567" width="9.1640625" style="66"/>
    <col min="13568" max="13568" width="84" style="66" customWidth="1"/>
    <col min="13569" max="13569" width="10.83203125" style="66" bestFit="1" customWidth="1"/>
    <col min="13570" max="13570" width="2" style="66" bestFit="1" customWidth="1"/>
    <col min="13571" max="13571" width="10.83203125" style="66" bestFit="1" customWidth="1"/>
    <col min="13572" max="13572" width="9.1640625" style="66"/>
    <col min="13573" max="13573" width="16.6640625" style="66" bestFit="1" customWidth="1"/>
    <col min="13574" max="13574" width="12.5" style="66" bestFit="1" customWidth="1"/>
    <col min="13575" max="13575" width="16.5" style="66" bestFit="1" customWidth="1"/>
    <col min="13576" max="13823" width="9.1640625" style="66"/>
    <col min="13824" max="13824" width="84" style="66" customWidth="1"/>
    <col min="13825" max="13825" width="10.83203125" style="66" bestFit="1" customWidth="1"/>
    <col min="13826" max="13826" width="2" style="66" bestFit="1" customWidth="1"/>
    <col min="13827" max="13827" width="10.83203125" style="66" bestFit="1" customWidth="1"/>
    <col min="13828" max="13828" width="9.1640625" style="66"/>
    <col min="13829" max="13829" width="16.6640625" style="66" bestFit="1" customWidth="1"/>
    <col min="13830" max="13830" width="12.5" style="66" bestFit="1" customWidth="1"/>
    <col min="13831" max="13831" width="16.5" style="66" bestFit="1" customWidth="1"/>
    <col min="13832" max="14079" width="9.1640625" style="66"/>
    <col min="14080" max="14080" width="84" style="66" customWidth="1"/>
    <col min="14081" max="14081" width="10.83203125" style="66" bestFit="1" customWidth="1"/>
    <col min="14082" max="14082" width="2" style="66" bestFit="1" customWidth="1"/>
    <col min="14083" max="14083" width="10.83203125" style="66" bestFit="1" customWidth="1"/>
    <col min="14084" max="14084" width="9.1640625" style="66"/>
    <col min="14085" max="14085" width="16.6640625" style="66" bestFit="1" customWidth="1"/>
    <col min="14086" max="14086" width="12.5" style="66" bestFit="1" customWidth="1"/>
    <col min="14087" max="14087" width="16.5" style="66" bestFit="1" customWidth="1"/>
    <col min="14088" max="14335" width="9.1640625" style="66"/>
    <col min="14336" max="14336" width="84" style="66" customWidth="1"/>
    <col min="14337" max="14337" width="10.83203125" style="66" bestFit="1" customWidth="1"/>
    <col min="14338" max="14338" width="2" style="66" bestFit="1" customWidth="1"/>
    <col min="14339" max="14339" width="10.83203125" style="66" bestFit="1" customWidth="1"/>
    <col min="14340" max="14340" width="9.1640625" style="66"/>
    <col min="14341" max="14341" width="16.6640625" style="66" bestFit="1" customWidth="1"/>
    <col min="14342" max="14342" width="12.5" style="66" bestFit="1" customWidth="1"/>
    <col min="14343" max="14343" width="16.5" style="66" bestFit="1" customWidth="1"/>
    <col min="14344" max="14591" width="9.1640625" style="66"/>
    <col min="14592" max="14592" width="84" style="66" customWidth="1"/>
    <col min="14593" max="14593" width="10.83203125" style="66" bestFit="1" customWidth="1"/>
    <col min="14594" max="14594" width="2" style="66" bestFit="1" customWidth="1"/>
    <col min="14595" max="14595" width="10.83203125" style="66" bestFit="1" customWidth="1"/>
    <col min="14596" max="14596" width="9.1640625" style="66"/>
    <col min="14597" max="14597" width="16.6640625" style="66" bestFit="1" customWidth="1"/>
    <col min="14598" max="14598" width="12.5" style="66" bestFit="1" customWidth="1"/>
    <col min="14599" max="14599" width="16.5" style="66" bestFit="1" customWidth="1"/>
    <col min="14600" max="14847" width="9.1640625" style="66"/>
    <col min="14848" max="14848" width="84" style="66" customWidth="1"/>
    <col min="14849" max="14849" width="10.83203125" style="66" bestFit="1" customWidth="1"/>
    <col min="14850" max="14850" width="2" style="66" bestFit="1" customWidth="1"/>
    <col min="14851" max="14851" width="10.83203125" style="66" bestFit="1" customWidth="1"/>
    <col min="14852" max="14852" width="9.1640625" style="66"/>
    <col min="14853" max="14853" width="16.6640625" style="66" bestFit="1" customWidth="1"/>
    <col min="14854" max="14854" width="12.5" style="66" bestFit="1" customWidth="1"/>
    <col min="14855" max="14855" width="16.5" style="66" bestFit="1" customWidth="1"/>
    <col min="14856" max="15103" width="9.1640625" style="66"/>
    <col min="15104" max="15104" width="84" style="66" customWidth="1"/>
    <col min="15105" max="15105" width="10.83203125" style="66" bestFit="1" customWidth="1"/>
    <col min="15106" max="15106" width="2" style="66" bestFit="1" customWidth="1"/>
    <col min="15107" max="15107" width="10.83203125" style="66" bestFit="1" customWidth="1"/>
    <col min="15108" max="15108" width="9.1640625" style="66"/>
    <col min="15109" max="15109" width="16.6640625" style="66" bestFit="1" customWidth="1"/>
    <col min="15110" max="15110" width="12.5" style="66" bestFit="1" customWidth="1"/>
    <col min="15111" max="15111" width="16.5" style="66" bestFit="1" customWidth="1"/>
    <col min="15112" max="15359" width="9.1640625" style="66"/>
    <col min="15360" max="15360" width="84" style="66" customWidth="1"/>
    <col min="15361" max="15361" width="10.83203125" style="66" bestFit="1" customWidth="1"/>
    <col min="15362" max="15362" width="2" style="66" bestFit="1" customWidth="1"/>
    <col min="15363" max="15363" width="10.83203125" style="66" bestFit="1" customWidth="1"/>
    <col min="15364" max="15364" width="9.1640625" style="66"/>
    <col min="15365" max="15365" width="16.6640625" style="66" bestFit="1" customWidth="1"/>
    <col min="15366" max="15366" width="12.5" style="66" bestFit="1" customWidth="1"/>
    <col min="15367" max="15367" width="16.5" style="66" bestFit="1" customWidth="1"/>
    <col min="15368" max="15615" width="9.1640625" style="66"/>
    <col min="15616" max="15616" width="84" style="66" customWidth="1"/>
    <col min="15617" max="15617" width="10.83203125" style="66" bestFit="1" customWidth="1"/>
    <col min="15618" max="15618" width="2" style="66" bestFit="1" customWidth="1"/>
    <col min="15619" max="15619" width="10.83203125" style="66" bestFit="1" customWidth="1"/>
    <col min="15620" max="15620" width="9.1640625" style="66"/>
    <col min="15621" max="15621" width="16.6640625" style="66" bestFit="1" customWidth="1"/>
    <col min="15622" max="15622" width="12.5" style="66" bestFit="1" customWidth="1"/>
    <col min="15623" max="15623" width="16.5" style="66" bestFit="1" customWidth="1"/>
    <col min="15624" max="15871" width="9.1640625" style="66"/>
    <col min="15872" max="15872" width="84" style="66" customWidth="1"/>
    <col min="15873" max="15873" width="10.83203125" style="66" bestFit="1" customWidth="1"/>
    <col min="15874" max="15874" width="2" style="66" bestFit="1" customWidth="1"/>
    <col min="15875" max="15875" width="10.83203125" style="66" bestFit="1" customWidth="1"/>
    <col min="15876" max="15876" width="9.1640625" style="66"/>
    <col min="15877" max="15877" width="16.6640625" style="66" bestFit="1" customWidth="1"/>
    <col min="15878" max="15878" width="12.5" style="66" bestFit="1" customWidth="1"/>
    <col min="15879" max="15879" width="16.5" style="66" bestFit="1" customWidth="1"/>
    <col min="15880" max="16127" width="9.1640625" style="66"/>
    <col min="16128" max="16128" width="84" style="66" customWidth="1"/>
    <col min="16129" max="16129" width="10.83203125" style="66" bestFit="1" customWidth="1"/>
    <col min="16130" max="16130" width="2" style="66" bestFit="1" customWidth="1"/>
    <col min="16131" max="16131" width="10.83203125" style="66" bestFit="1" customWidth="1"/>
    <col min="16132" max="16132" width="9.1640625" style="66"/>
    <col min="16133" max="16133" width="16.6640625" style="66" bestFit="1" customWidth="1"/>
    <col min="16134" max="16134" width="12.5" style="66" bestFit="1" customWidth="1"/>
    <col min="16135" max="16135" width="16.5" style="66" bestFit="1" customWidth="1"/>
    <col min="16136" max="16384" width="9.1640625" style="66"/>
  </cols>
  <sheetData>
    <row r="1" spans="1:18" ht="16" thickBot="1">
      <c r="A1" s="275" t="s">
        <v>246</v>
      </c>
      <c r="B1" s="275"/>
      <c r="C1" s="275"/>
      <c r="D1" s="275"/>
      <c r="G1" s="275" t="s">
        <v>246</v>
      </c>
      <c r="H1" s="275"/>
      <c r="I1" s="275"/>
      <c r="J1" s="275"/>
    </row>
    <row r="2" spans="1:18" ht="15" customHeight="1">
      <c r="A2" s="68"/>
      <c r="B2" s="69">
        <v>2020</v>
      </c>
      <c r="C2" s="70"/>
      <c r="D2" s="71">
        <v>2022</v>
      </c>
      <c r="E2" s="66" t="s">
        <v>256</v>
      </c>
      <c r="G2" s="68"/>
      <c r="H2" s="69">
        <v>2020</v>
      </c>
      <c r="I2" s="70"/>
      <c r="J2" s="71">
        <v>2022</v>
      </c>
      <c r="K2" s="66" t="s">
        <v>256</v>
      </c>
      <c r="O2" s="68"/>
      <c r="P2" s="69">
        <v>2020</v>
      </c>
      <c r="Q2" s="71">
        <v>2022</v>
      </c>
      <c r="R2" s="66" t="s">
        <v>256</v>
      </c>
    </row>
    <row r="3" spans="1:18" ht="16" thickBot="1">
      <c r="A3" s="72" t="s">
        <v>258</v>
      </c>
      <c r="B3" s="73">
        <v>896448877.79700005</v>
      </c>
      <c r="C3" s="74"/>
      <c r="D3" s="73">
        <v>860563173.426</v>
      </c>
      <c r="E3" s="75">
        <f>(D3-B3)/B3*100</f>
        <v>-4.0030954647618326</v>
      </c>
      <c r="G3" s="72" t="s">
        <v>258</v>
      </c>
      <c r="H3" s="73">
        <v>896448877.79700005</v>
      </c>
      <c r="I3" s="74"/>
      <c r="J3" s="73">
        <v>860563173.426</v>
      </c>
      <c r="K3" s="75">
        <f>(J3-H3)/H3*100</f>
        <v>-4.0030954647618326</v>
      </c>
      <c r="O3" s="86" t="s">
        <v>259</v>
      </c>
      <c r="P3" s="77">
        <v>26044730.375999998</v>
      </c>
      <c r="Q3" s="77">
        <v>23794881.495000001</v>
      </c>
      <c r="R3" s="75">
        <f>(Q3-P3)/P3*100</f>
        <v>-8.6384034256435012</v>
      </c>
    </row>
    <row r="4" spans="1:18">
      <c r="A4" s="86" t="s">
        <v>259</v>
      </c>
      <c r="B4" s="77">
        <v>26044730.375999998</v>
      </c>
      <c r="C4" s="78"/>
      <c r="D4" s="77">
        <v>23794881.495000001</v>
      </c>
      <c r="E4" s="75">
        <f t="shared" ref="E4:E8" si="0">(D4-B4)/B4*100</f>
        <v>-8.6384034256435012</v>
      </c>
      <c r="G4" s="86" t="s">
        <v>259</v>
      </c>
      <c r="H4" s="77">
        <v>26044730.375999998</v>
      </c>
      <c r="I4" s="78"/>
      <c r="J4" s="77">
        <v>23794881.495000001</v>
      </c>
      <c r="K4" s="75">
        <f t="shared" ref="K4" si="1">(J4-H4)/H4*100</f>
        <v>-8.6384034256435012</v>
      </c>
      <c r="O4" s="68"/>
      <c r="P4" s="69">
        <v>2020</v>
      </c>
      <c r="Q4" s="71">
        <v>2022</v>
      </c>
      <c r="R4" s="66" t="s">
        <v>256</v>
      </c>
    </row>
    <row r="5" spans="1:18">
      <c r="A5" s="96" t="s">
        <v>247</v>
      </c>
      <c r="B5" s="77">
        <v>26036284.613000002</v>
      </c>
      <c r="C5" s="78"/>
      <c r="D5" s="77">
        <v>23787878.916000001</v>
      </c>
      <c r="E5" s="75">
        <f t="shared" si="0"/>
        <v>-8.635662616306492</v>
      </c>
      <c r="G5" s="86" t="s">
        <v>248</v>
      </c>
      <c r="H5" s="77">
        <v>870404147.421</v>
      </c>
      <c r="I5" s="78"/>
      <c r="J5" s="77">
        <v>836768291.93099999</v>
      </c>
      <c r="K5" s="75">
        <f>(J5-H5)/H5*100</f>
        <v>-3.8643951306600228</v>
      </c>
      <c r="O5" s="86" t="s">
        <v>248</v>
      </c>
      <c r="P5" s="77">
        <v>870404147.421</v>
      </c>
      <c r="Q5" s="77">
        <v>836768291.93099999</v>
      </c>
      <c r="R5" s="75">
        <f>(Q5-P5)/P5*100</f>
        <v>-3.8643951306600228</v>
      </c>
    </row>
    <row r="6" spans="1:18">
      <c r="A6" s="86" t="s">
        <v>248</v>
      </c>
      <c r="B6" s="77">
        <v>870404147.421</v>
      </c>
      <c r="C6" s="78"/>
      <c r="D6" s="77">
        <v>836768291.93099999</v>
      </c>
      <c r="E6" s="75">
        <f t="shared" si="0"/>
        <v>-3.8643951306600228</v>
      </c>
      <c r="G6" s="97" t="s">
        <v>249</v>
      </c>
      <c r="H6" s="77">
        <v>868867003</v>
      </c>
      <c r="I6" s="79"/>
      <c r="J6" s="77">
        <v>834254003</v>
      </c>
      <c r="K6" s="75">
        <f>(J6-H6)/H6*100</f>
        <v>-3.9836936931071367</v>
      </c>
    </row>
    <row r="7" spans="1:18">
      <c r="A7" s="96" t="s">
        <v>257</v>
      </c>
      <c r="B7" s="77">
        <v>870371312.62100005</v>
      </c>
      <c r="C7" s="79"/>
      <c r="D7" s="77">
        <v>836687186.54499996</v>
      </c>
      <c r="E7" s="75">
        <f t="shared" si="0"/>
        <v>-3.8700868913711224</v>
      </c>
    </row>
    <row r="8" spans="1:18">
      <c r="A8" s="97" t="s">
        <v>249</v>
      </c>
      <c r="B8" s="77">
        <v>868867003</v>
      </c>
      <c r="C8" s="79"/>
      <c r="D8" s="77">
        <v>834254003</v>
      </c>
      <c r="E8" s="75">
        <f t="shared" si="0"/>
        <v>-3.9836936931071367</v>
      </c>
    </row>
    <row r="9" spans="1:18" ht="11.25" customHeight="1">
      <c r="A9" s="80"/>
      <c r="C9" s="82"/>
      <c r="E9" s="83"/>
      <c r="G9" s="80"/>
      <c r="H9" s="81"/>
      <c r="I9" s="82"/>
      <c r="J9" s="81"/>
      <c r="K9" s="83"/>
    </row>
    <row r="10" spans="1:18">
      <c r="A10" s="72" t="s">
        <v>241</v>
      </c>
      <c r="B10" s="73"/>
      <c r="C10" s="74"/>
      <c r="D10" s="73"/>
      <c r="E10" s="83"/>
      <c r="G10" s="72" t="s">
        <v>241</v>
      </c>
      <c r="H10" s="73"/>
      <c r="I10" s="74"/>
      <c r="J10" s="73"/>
      <c r="K10" s="83"/>
    </row>
    <row r="11" spans="1:18">
      <c r="A11" s="86" t="s">
        <v>250</v>
      </c>
      <c r="B11" s="84">
        <v>18.896999999999998</v>
      </c>
      <c r="C11" s="85"/>
      <c r="D11" s="84">
        <v>1.7330000000000001</v>
      </c>
      <c r="E11" s="78"/>
      <c r="G11" s="86" t="s">
        <v>250</v>
      </c>
      <c r="H11" s="84">
        <v>18.896999999999998</v>
      </c>
      <c r="I11" s="85"/>
      <c r="J11" s="84">
        <v>1.7330000000000001</v>
      </c>
      <c r="K11" s="78"/>
    </row>
    <row r="12" spans="1:18">
      <c r="A12" s="86" t="s">
        <v>251</v>
      </c>
      <c r="B12" s="77">
        <v>2790812.3169999998</v>
      </c>
      <c r="C12" s="79"/>
      <c r="D12" s="77">
        <v>3631480.0819999999</v>
      </c>
      <c r="E12" s="78"/>
      <c r="G12" s="86" t="s">
        <v>251</v>
      </c>
      <c r="H12" s="77">
        <v>2790812.3169999998</v>
      </c>
      <c r="I12" s="79"/>
      <c r="J12" s="77">
        <v>3631480.0819999999</v>
      </c>
      <c r="K12" s="78"/>
    </row>
    <row r="13" spans="1:18">
      <c r="A13" s="86" t="s">
        <v>242</v>
      </c>
      <c r="B13" s="77">
        <v>16999912.659000002</v>
      </c>
      <c r="C13" s="87"/>
      <c r="D13" s="77">
        <v>21561492.695</v>
      </c>
      <c r="E13" s="78"/>
      <c r="G13" s="86" t="s">
        <v>242</v>
      </c>
      <c r="H13" s="77">
        <v>16999912.659000002</v>
      </c>
      <c r="I13" s="87"/>
      <c r="J13" s="77">
        <v>21561492.695</v>
      </c>
      <c r="K13" s="78"/>
    </row>
    <row r="14" spans="1:18">
      <c r="A14" s="76" t="s">
        <v>252</v>
      </c>
      <c r="B14" s="77">
        <v>1009.563</v>
      </c>
      <c r="C14" s="85"/>
      <c r="D14" s="77">
        <v>505.774</v>
      </c>
      <c r="E14" s="78"/>
      <c r="G14" s="76" t="s">
        <v>252</v>
      </c>
      <c r="H14" s="77">
        <v>1009.563</v>
      </c>
      <c r="I14" s="85"/>
      <c r="J14" s="77">
        <v>505.774</v>
      </c>
      <c r="K14" s="78"/>
    </row>
    <row r="15" spans="1:18">
      <c r="A15" s="86" t="s">
        <v>253</v>
      </c>
      <c r="B15" s="77">
        <v>236753668.38999999</v>
      </c>
      <c r="C15" s="79"/>
      <c r="D15" s="77">
        <v>180180759.234</v>
      </c>
      <c r="E15" s="78"/>
      <c r="G15" s="86" t="s">
        <v>253</v>
      </c>
      <c r="H15" s="77">
        <v>236753668.38999999</v>
      </c>
      <c r="I15" s="79"/>
      <c r="J15" s="77">
        <v>180180759.234</v>
      </c>
      <c r="K15" s="78"/>
    </row>
    <row r="16" spans="1:18">
      <c r="A16" s="86" t="s">
        <v>243</v>
      </c>
      <c r="B16" s="77">
        <v>639212221.06799996</v>
      </c>
      <c r="C16" s="87"/>
      <c r="D16" s="77">
        <v>654625603.67299998</v>
      </c>
      <c r="E16" s="78"/>
      <c r="G16" s="86" t="s">
        <v>243</v>
      </c>
      <c r="H16" s="77">
        <v>639212221.06799996</v>
      </c>
      <c r="I16" s="87"/>
      <c r="J16" s="77">
        <v>654625603.67299998</v>
      </c>
      <c r="K16" s="78"/>
    </row>
    <row r="17" spans="1:11">
      <c r="A17" s="98" t="s">
        <v>254</v>
      </c>
      <c r="B17" s="77">
        <v>433611.772</v>
      </c>
      <c r="C17" s="79"/>
      <c r="D17" s="77">
        <v>311468.223</v>
      </c>
      <c r="E17" s="78"/>
      <c r="G17" s="98" t="s">
        <v>254</v>
      </c>
      <c r="H17" s="77">
        <v>433611.772</v>
      </c>
      <c r="I17" s="79"/>
      <c r="J17" s="77">
        <v>311468.223</v>
      </c>
      <c r="K17" s="78"/>
    </row>
    <row r="18" spans="1:11" ht="16" thickBot="1">
      <c r="A18" s="99" t="s">
        <v>255</v>
      </c>
      <c r="B18" s="88">
        <v>257623.13099999999</v>
      </c>
      <c r="C18" s="89"/>
      <c r="D18" s="88">
        <v>251862.01199999999</v>
      </c>
      <c r="E18" s="78"/>
      <c r="G18" s="99" t="s">
        <v>255</v>
      </c>
      <c r="H18" s="88">
        <v>257623.13099999999</v>
      </c>
      <c r="I18" s="89"/>
      <c r="J18" s="88">
        <v>251862.01199999999</v>
      </c>
      <c r="K18" s="78"/>
    </row>
    <row r="19" spans="1:11" s="91" customFormat="1" ht="12">
      <c r="A19" s="93" t="s">
        <v>244</v>
      </c>
      <c r="B19" s="90"/>
      <c r="D19" s="90"/>
      <c r="F19" s="92"/>
    </row>
    <row r="20" spans="1:11" s="91" customFormat="1" ht="12">
      <c r="A20" s="93" t="s">
        <v>245</v>
      </c>
      <c r="B20" s="90"/>
      <c r="D20" s="90"/>
      <c r="F20" s="92"/>
    </row>
    <row r="21" spans="1:11" s="94" customFormat="1" ht="12" customHeight="1">
      <c r="A21" s="276"/>
      <c r="B21" s="277"/>
      <c r="C21" s="277"/>
      <c r="D21" s="277"/>
      <c r="F21" s="95"/>
    </row>
    <row r="24" spans="1:11" ht="16" thickBot="1">
      <c r="A24" s="275" t="s">
        <v>246</v>
      </c>
      <c r="B24" s="275"/>
      <c r="C24" s="275"/>
      <c r="D24" s="275"/>
    </row>
    <row r="25" spans="1:11">
      <c r="A25" s="72" t="s">
        <v>241</v>
      </c>
      <c r="B25" s="69">
        <v>2020</v>
      </c>
      <c r="C25" s="70"/>
      <c r="D25" s="71">
        <v>2022</v>
      </c>
    </row>
    <row r="26" spans="1:11">
      <c r="A26" s="72"/>
      <c r="B26" s="73"/>
      <c r="C26" s="74"/>
      <c r="D26" s="73"/>
    </row>
    <row r="27" spans="1:11">
      <c r="A27" s="86" t="s">
        <v>267</v>
      </c>
      <c r="B27" s="84">
        <v>18.896999999999998</v>
      </c>
      <c r="C27" s="85"/>
      <c r="D27" s="84">
        <v>1.7330000000000001</v>
      </c>
    </row>
    <row r="28" spans="1:11">
      <c r="A28" s="86" t="s">
        <v>262</v>
      </c>
      <c r="B28" s="77">
        <v>2790812.3169999998</v>
      </c>
      <c r="C28" s="79"/>
      <c r="D28" s="77">
        <v>3631480.0819999999</v>
      </c>
    </row>
    <row r="29" spans="1:11">
      <c r="A29" s="86" t="s">
        <v>264</v>
      </c>
      <c r="B29" s="77">
        <v>16999912.659000002</v>
      </c>
      <c r="C29" s="87"/>
      <c r="D29" s="77">
        <v>21561492.695</v>
      </c>
    </row>
    <row r="30" spans="1:11">
      <c r="A30" s="86" t="s">
        <v>260</v>
      </c>
      <c r="B30" s="77">
        <v>1009.563</v>
      </c>
      <c r="C30" s="85"/>
      <c r="D30" s="77">
        <v>505.774</v>
      </c>
    </row>
    <row r="31" spans="1:11">
      <c r="A31" s="86" t="s">
        <v>261</v>
      </c>
      <c r="B31" s="77">
        <v>236753668.38999999</v>
      </c>
      <c r="C31" s="79"/>
      <c r="D31" s="77">
        <v>180180759.234</v>
      </c>
    </row>
    <row r="32" spans="1:11">
      <c r="A32" s="86" t="s">
        <v>263</v>
      </c>
      <c r="B32" s="77">
        <v>639212221.06799996</v>
      </c>
      <c r="C32" s="87"/>
      <c r="D32" s="77">
        <v>654625603.67299998</v>
      </c>
    </row>
    <row r="33" spans="1:8">
      <c r="A33" s="98" t="s">
        <v>254</v>
      </c>
      <c r="B33" s="77">
        <v>433611.772</v>
      </c>
      <c r="C33" s="79"/>
      <c r="D33" s="77">
        <v>311468.223</v>
      </c>
      <c r="E33" s="66">
        <f>(D33-B33)/B33*100</f>
        <v>-28.168872915193827</v>
      </c>
    </row>
    <row r="34" spans="1:8" ht="16" thickBot="1">
      <c r="A34" s="99" t="s">
        <v>265</v>
      </c>
      <c r="B34" s="88">
        <v>257623.13099999999</v>
      </c>
      <c r="C34" s="89"/>
      <c r="D34" s="88">
        <v>251862.01199999999</v>
      </c>
    </row>
    <row r="35" spans="1:8" ht="48">
      <c r="A35" s="100" t="s">
        <v>266</v>
      </c>
    </row>
    <row r="45" spans="1:8">
      <c r="G45" s="66">
        <f>(654625604-639212221)/639212221*100</f>
        <v>2.4113091855294799</v>
      </c>
      <c r="H45" s="66">
        <f>654625604-639212221</f>
        <v>15413383</v>
      </c>
    </row>
    <row r="46" spans="1:8">
      <c r="G46" s="66">
        <f>H46/236753668*100</f>
        <v>23.89526188882531</v>
      </c>
      <c r="H46" s="66">
        <f>236753668-180180759</f>
        <v>56572909</v>
      </c>
    </row>
  </sheetData>
  <mergeCells count="4">
    <mergeCell ref="A1:D1"/>
    <mergeCell ref="A21:D21"/>
    <mergeCell ref="G1:J1"/>
    <mergeCell ref="A24:D2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36DB-F079-41C8-BC9C-298EF6EB8967}">
  <dimension ref="A1:D26"/>
  <sheetViews>
    <sheetView topLeftCell="A5" zoomScale="90" zoomScaleNormal="90" workbookViewId="0">
      <selection activeCell="C10" sqref="C10"/>
    </sheetView>
  </sheetViews>
  <sheetFormatPr baseColWidth="10" defaultColWidth="8.83203125" defaultRowHeight="15"/>
  <cols>
    <col min="1" max="1" width="56.83203125" bestFit="1" customWidth="1"/>
    <col min="2" max="3" width="13.5" bestFit="1" customWidth="1"/>
    <col min="4" max="4" width="17" customWidth="1"/>
  </cols>
  <sheetData>
    <row r="1" spans="1:4" s="101" customFormat="1" ht="35.25" customHeight="1" thickBot="1">
      <c r="A1" s="278" t="s">
        <v>270</v>
      </c>
      <c r="B1" s="279"/>
      <c r="C1" s="279"/>
    </row>
    <row r="2" spans="1:4" s="101" customFormat="1" ht="32" customHeight="1">
      <c r="A2" s="102"/>
      <c r="B2" s="103">
        <v>2020</v>
      </c>
      <c r="C2" s="103">
        <v>2022</v>
      </c>
      <c r="D2" s="117" t="s">
        <v>276</v>
      </c>
    </row>
    <row r="3" spans="1:4" s="101" customFormat="1" ht="33" customHeight="1">
      <c r="A3" s="104"/>
      <c r="B3" s="116" t="s">
        <v>278</v>
      </c>
      <c r="C3" s="116" t="s">
        <v>278</v>
      </c>
      <c r="D3" s="101" t="s">
        <v>277</v>
      </c>
    </row>
    <row r="4" spans="1:4" s="101" customFormat="1" ht="30" customHeight="1">
      <c r="A4" s="112" t="s">
        <v>279</v>
      </c>
      <c r="B4" s="105">
        <v>314325.39999999997</v>
      </c>
      <c r="C4" s="105">
        <v>348037.8</v>
      </c>
      <c r="D4" s="101">
        <f t="shared" ref="D4:D10" si="0">(C4-B4)/B4*100</f>
        <v>10.725318412065976</v>
      </c>
    </row>
    <row r="5" spans="1:4" s="101" customFormat="1" ht="30" customHeight="1">
      <c r="A5" s="113" t="s">
        <v>271</v>
      </c>
      <c r="B5" s="106">
        <v>211353</v>
      </c>
      <c r="C5" s="106">
        <v>235585</v>
      </c>
      <c r="D5" s="101">
        <f t="shared" si="0"/>
        <v>11.465179107937905</v>
      </c>
    </row>
    <row r="6" spans="1:4" s="101" customFormat="1" ht="30" customHeight="1">
      <c r="A6" s="113" t="s">
        <v>272</v>
      </c>
      <c r="B6" s="106">
        <v>38970.800000000003</v>
      </c>
      <c r="C6" s="106">
        <v>51034.400000000001</v>
      </c>
      <c r="D6" s="101">
        <f t="shared" si="0"/>
        <v>30.955484619253383</v>
      </c>
    </row>
    <row r="7" spans="1:4" s="101" customFormat="1" ht="30" customHeight="1">
      <c r="A7" s="113" t="s">
        <v>254</v>
      </c>
      <c r="B7" s="106">
        <v>14460.2</v>
      </c>
      <c r="C7" s="106">
        <v>9809.6</v>
      </c>
      <c r="D7" s="101">
        <f t="shared" si="0"/>
        <v>-32.161380893763578</v>
      </c>
    </row>
    <row r="8" spans="1:4" s="101" customFormat="1" ht="30" customHeight="1">
      <c r="A8" s="113" t="s">
        <v>273</v>
      </c>
      <c r="B8" s="106">
        <v>3505.6</v>
      </c>
      <c r="C8" s="106">
        <v>19766.2</v>
      </c>
      <c r="D8" s="101">
        <f t="shared" si="0"/>
        <v>463.84641716111366</v>
      </c>
    </row>
    <row r="9" spans="1:4" s="101" customFormat="1" ht="30" customHeight="1">
      <c r="A9" s="114" t="s">
        <v>274</v>
      </c>
      <c r="B9" s="106">
        <v>28904.799999999999</v>
      </c>
      <c r="C9" s="106">
        <v>30289.599999999999</v>
      </c>
      <c r="D9" s="101">
        <f t="shared" si="0"/>
        <v>4.7908997813511922</v>
      </c>
    </row>
    <row r="10" spans="1:4" s="101" customFormat="1" ht="30" customHeight="1" thickBot="1">
      <c r="A10" s="115" t="s">
        <v>275</v>
      </c>
      <c r="B10" s="107">
        <v>17131</v>
      </c>
      <c r="C10" s="107">
        <v>1553</v>
      </c>
      <c r="D10" s="101">
        <f t="shared" si="0"/>
        <v>-90.934563072792017</v>
      </c>
    </row>
    <row r="11" spans="1:4" s="101" customFormat="1" ht="12" customHeight="1">
      <c r="A11" s="108"/>
    </row>
    <row r="12" spans="1:4" s="101" customFormat="1" ht="12">
      <c r="A12" s="109" t="s">
        <v>244</v>
      </c>
      <c r="B12" s="110"/>
      <c r="C12" s="110"/>
    </row>
    <row r="13" spans="1:4" s="111" customFormat="1" ht="12" customHeight="1">
      <c r="A13" s="42" t="s">
        <v>268</v>
      </c>
    </row>
    <row r="14" spans="1:4" s="101" customFormat="1" ht="12">
      <c r="A14" s="42" t="s">
        <v>269</v>
      </c>
    </row>
    <row r="18" spans="1:4" ht="16" thickBot="1">
      <c r="A18" s="278" t="s">
        <v>270</v>
      </c>
      <c r="B18" s="279"/>
      <c r="C18" s="279"/>
      <c r="D18" s="101"/>
    </row>
    <row r="19" spans="1:4" ht="42">
      <c r="A19" s="102"/>
      <c r="B19" s="103" t="s">
        <v>280</v>
      </c>
      <c r="C19" s="103" t="s">
        <v>281</v>
      </c>
      <c r="D19" s="117" t="s">
        <v>282</v>
      </c>
    </row>
    <row r="20" spans="1:4">
      <c r="A20" s="112" t="s">
        <v>279</v>
      </c>
      <c r="B20" s="105">
        <v>314325.39999999997</v>
      </c>
      <c r="C20" s="105">
        <v>348037.8</v>
      </c>
      <c r="D20" s="101">
        <f t="shared" ref="D20:D26" si="1">(C20-B20)/B20*100</f>
        <v>10.725318412065976</v>
      </c>
    </row>
    <row r="21" spans="1:4">
      <c r="A21" s="113" t="s">
        <v>283</v>
      </c>
      <c r="B21" s="106">
        <v>211353</v>
      </c>
      <c r="C21" s="106">
        <v>235585</v>
      </c>
      <c r="D21" s="101">
        <f t="shared" si="1"/>
        <v>11.465179107937905</v>
      </c>
    </row>
    <row r="22" spans="1:4">
      <c r="A22" s="113" t="s">
        <v>284</v>
      </c>
      <c r="B22" s="106">
        <v>38970.800000000003</v>
      </c>
      <c r="C22" s="106">
        <v>51034.400000000001</v>
      </c>
      <c r="D22" s="101">
        <f t="shared" si="1"/>
        <v>30.955484619253383</v>
      </c>
    </row>
    <row r="23" spans="1:4">
      <c r="A23" s="113" t="s">
        <v>254</v>
      </c>
      <c r="B23" s="106">
        <v>14460.2</v>
      </c>
      <c r="C23" s="106">
        <v>9809.6</v>
      </c>
      <c r="D23" s="101">
        <f t="shared" si="1"/>
        <v>-32.161380893763578</v>
      </c>
    </row>
    <row r="24" spans="1:4">
      <c r="A24" s="113" t="s">
        <v>285</v>
      </c>
      <c r="B24" s="106">
        <v>3505.6</v>
      </c>
      <c r="C24" s="106">
        <v>19766.2</v>
      </c>
      <c r="D24" s="101">
        <f>(C24-B24)/B24</f>
        <v>4.6384641716111368</v>
      </c>
    </row>
    <row r="25" spans="1:4">
      <c r="A25" s="114" t="s">
        <v>274</v>
      </c>
      <c r="B25" s="106">
        <v>28904.799999999999</v>
      </c>
      <c r="C25" s="106">
        <v>30289.599999999999</v>
      </c>
      <c r="D25" s="101">
        <f t="shared" si="1"/>
        <v>4.7908997813511922</v>
      </c>
    </row>
    <row r="26" spans="1:4" ht="16" thickBot="1">
      <c r="A26" s="115" t="s">
        <v>275</v>
      </c>
      <c r="B26" s="107">
        <v>17131</v>
      </c>
      <c r="C26" s="107">
        <v>1553</v>
      </c>
      <c r="D26" s="101">
        <f t="shared" si="1"/>
        <v>-90.934563072792017</v>
      </c>
    </row>
  </sheetData>
  <mergeCells count="2">
    <mergeCell ref="A1:C1"/>
    <mergeCell ref="A18:C18"/>
  </mergeCells>
  <pageMargins left="0.7" right="0.7" top="0.75" bottom="0.75" header="0.3" footer="0.3"/>
  <drawing r:id="rId1"/>
</worksheet>
</file>

<file path=docMetadata/LabelInfo.xml><?xml version="1.0" encoding="utf-8"?>
<clbl:labelList xmlns:clbl="http://schemas.microsoft.com/office/2020/mipLabelMetadata">
  <clbl:label id="{0f9e35db-544f-4f60-bdcc-5ea416e6dc70}" enabled="0" method="" siteId="{0f9e35db-544f-4f60-bdcc-5ea416e6dc70}"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WasteEmissions__Time Series</vt:lpstr>
      <vt:lpstr>Country-wise_WasteComp</vt:lpstr>
      <vt:lpstr>City-wise__WasteComp</vt:lpstr>
      <vt:lpstr>Trend Explanation__WasteTreat</vt:lpstr>
      <vt:lpstr>ManufacturingIndustryWaste</vt:lpstr>
      <vt:lpstr>ManuIndusWaste_total</vt:lpstr>
      <vt:lpstr>ManuIndusWaste</vt:lpstr>
      <vt:lpstr>MineralWaste</vt:lpstr>
      <vt:lpstr>Sweage-Sludge_Waste</vt:lpstr>
      <vt:lpstr>DumpSites_TreatFacil_MuniWISE</vt:lpstr>
      <vt:lpstr>Data_WasteServicesManag</vt:lpstr>
      <vt:lpstr>WasteServicesManagement</vt:lpstr>
      <vt:lpstr>Organised_IndustrialWaste</vt:lpstr>
      <vt:lpstr>ThermalWaste</vt:lpstr>
      <vt:lpstr>SPC</vt:lpstr>
      <vt:lpstr>SPC_Analysis</vt:lpstr>
      <vt:lpstr>AvailabilityDisposalRecovery</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Robaiya Nusrat</dc:creator>
  <cp:lastModifiedBy>Santosh Dhungana</cp:lastModifiedBy>
  <dcterms:created xsi:type="dcterms:W3CDTF">2025-06-02T07:09:03Z</dcterms:created>
  <dcterms:modified xsi:type="dcterms:W3CDTF">2025-07-05T11:04:31Z</dcterms:modified>
</cp:coreProperties>
</file>