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05" yWindow="-105" windowWidth="20730" windowHeight="11760"/>
  </bookViews>
  <sheets>
    <sheet name="Sheet1" sheetId="1" r:id="rId1"/>
  </sheets>
  <definedNames>
    <definedName name="_xlnm.Print_Area" localSheetId="0">Sheet1!$A$1:$T$45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1" l="1"/>
  <c r="C40" i="1"/>
  <c r="T43" i="1"/>
  <c r="T42" i="1"/>
  <c r="T40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9" i="1"/>
  <c r="T41" i="1"/>
  <c r="S35" i="1"/>
  <c r="S36" i="1"/>
  <c r="S37" i="1"/>
  <c r="S38" i="1"/>
  <c r="S39" i="1"/>
  <c r="P35" i="1"/>
  <c r="P36" i="1"/>
  <c r="P37" i="1"/>
  <c r="P38" i="1"/>
  <c r="P39" i="1"/>
  <c r="Q34" i="1"/>
  <c r="Q33" i="1"/>
  <c r="Q25" i="1"/>
  <c r="Q22" i="1"/>
  <c r="Q20" i="1"/>
  <c r="Q17" i="1"/>
  <c r="Q16" i="1"/>
  <c r="Q15" i="1"/>
  <c r="Q12" i="1"/>
  <c r="Q11" i="1"/>
  <c r="K26" i="1" l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Q40" i="1"/>
  <c r="R40" i="1"/>
  <c r="D40" i="1"/>
  <c r="E40" i="1"/>
  <c r="F40" i="1"/>
  <c r="H40" i="1"/>
  <c r="J40" i="1"/>
  <c r="L40" i="1"/>
  <c r="N40" i="1"/>
  <c r="O40" i="1"/>
  <c r="B40" i="1"/>
  <c r="M37" i="1" l="1"/>
  <c r="M38" i="1"/>
  <c r="M39" i="1"/>
  <c r="I38" i="1"/>
  <c r="G37" i="1"/>
  <c r="I37" i="1" s="1"/>
  <c r="G38" i="1"/>
  <c r="G39" i="1"/>
  <c r="I39" i="1" s="1"/>
  <c r="C36" i="1"/>
  <c r="E36" i="1" s="1"/>
  <c r="C37" i="1"/>
  <c r="E37" i="1" s="1"/>
  <c r="C38" i="1"/>
  <c r="E38" i="1" s="1"/>
  <c r="C39" i="1"/>
  <c r="E39" i="1" s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M35" i="1"/>
  <c r="M36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I36" i="1" s="1"/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K9" i="1" l="1"/>
  <c r="K40" i="1" s="1"/>
  <c r="E10" i="1" l="1"/>
  <c r="E12" i="1"/>
  <c r="E13" i="1"/>
  <c r="E14" i="1"/>
  <c r="E15" i="1"/>
  <c r="E16" i="1"/>
  <c r="E17" i="1"/>
  <c r="E20" i="1"/>
  <c r="E21" i="1"/>
  <c r="E23" i="1"/>
  <c r="E24" i="1"/>
  <c r="E25" i="1"/>
  <c r="E26" i="1"/>
  <c r="E27" i="1"/>
  <c r="E28" i="1"/>
  <c r="E29" i="1"/>
  <c r="E32" i="1"/>
  <c r="E33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E11" i="1"/>
  <c r="E18" i="1"/>
  <c r="E19" i="1"/>
  <c r="E22" i="1"/>
  <c r="E30" i="1"/>
  <c r="E31" i="1"/>
  <c r="E34" i="1"/>
  <c r="E35" i="1"/>
  <c r="C9" i="1" l="1"/>
  <c r="S29" i="1" l="1"/>
  <c r="S20" i="1"/>
  <c r="S21" i="1"/>
  <c r="S22" i="1"/>
  <c r="S23" i="1"/>
  <c r="S24" i="1"/>
  <c r="S25" i="1"/>
  <c r="S26" i="1"/>
  <c r="S27" i="1"/>
  <c r="S28" i="1"/>
  <c r="S30" i="1"/>
  <c r="S31" i="1"/>
  <c r="S32" i="1"/>
  <c r="S33" i="1"/>
  <c r="S34" i="1"/>
  <c r="G9" i="1" l="1"/>
  <c r="G40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E9" i="1"/>
  <c r="P40" i="1" l="1"/>
  <c r="S19" i="1"/>
  <c r="S15" i="1"/>
  <c r="S16" i="1"/>
  <c r="S10" i="1"/>
  <c r="S11" i="1"/>
  <c r="S12" i="1"/>
  <c r="S13" i="1"/>
  <c r="S14" i="1"/>
  <c r="S18" i="1"/>
  <c r="S17" i="1" l="1"/>
  <c r="S9" i="1" l="1"/>
  <c r="S40" i="1" s="1"/>
  <c r="P9" i="1"/>
  <c r="M9" i="1" l="1"/>
  <c r="M40" i="1" s="1"/>
  <c r="I9" i="1"/>
  <c r="I40" i="1" s="1"/>
</calcChain>
</file>

<file path=xl/sharedStrings.xml><?xml version="1.0" encoding="utf-8"?>
<sst xmlns="http://schemas.openxmlformats.org/spreadsheetml/2006/main" count="27" uniqueCount="19">
  <si>
    <t>Total HR</t>
  </si>
  <si>
    <t>Shop No.9, 1st Floor, Gokul Darshan Shopping Complex-A,Tokarkhad, Silvassa-396230 UT of D &amp; NH</t>
  </si>
  <si>
    <t>Site: M/s, Huhtamaki PPL Limited, Umerkui, Silvassa, UT of D &amp; NH</t>
  </si>
  <si>
    <t>Salary Working</t>
  </si>
  <si>
    <t>Date</t>
  </si>
  <si>
    <t>Ink</t>
  </si>
  <si>
    <t>Ink (20 Kg Drum)</t>
  </si>
  <si>
    <t>Rate</t>
  </si>
  <si>
    <t>Amount</t>
  </si>
  <si>
    <t>Solvent (200 Kg Drum)</t>
  </si>
  <si>
    <t>Adhesive (200 Kg Drum)</t>
  </si>
  <si>
    <t>Other Material (Kgs)</t>
  </si>
  <si>
    <t>Other Material (Nos)</t>
  </si>
  <si>
    <t>Total Earned</t>
  </si>
  <si>
    <t>Total</t>
  </si>
  <si>
    <t>Total Salary</t>
  </si>
  <si>
    <t>Production Incentive</t>
  </si>
  <si>
    <t>Solvent &amp; Adhesive</t>
  </si>
  <si>
    <t>Issue Receipt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</si>
</sst>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0;[Red]0"/>
    <numFmt numFmtId="166" formatCode="0.00;[Red]0.00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Bookman Old Style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5" fillId="0" borderId="0"/>
    <xf numFmtId="43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8" applyNumberFormat="0" applyAlignment="0" applyProtection="0"/>
    <xf numFmtId="0" fontId="15" fillId="8" borderId="9" applyNumberFormat="0" applyAlignment="0" applyProtection="0"/>
    <xf numFmtId="0" fontId="16" fillId="8" borderId="8" applyNumberFormat="0" applyAlignment="0" applyProtection="0"/>
    <xf numFmtId="0" fontId="17" fillId="0" borderId="10" applyNumberFormat="0" applyFill="0" applyAlignment="0" applyProtection="0"/>
    <xf numFmtId="0" fontId="18" fillId="9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2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12" applyNumberFormat="0" applyFont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2" borderId="0" xfId="0" applyFont="1" applyFill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165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5" fontId="4" fillId="0" borderId="1" xfId="1" applyNumberFormat="1" applyFont="1" applyBorder="1" applyAlignment="1">
      <alignment horizontal="center"/>
    </xf>
    <xf numFmtId="43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vertical="center" wrapText="1"/>
    </xf>
    <xf numFmtId="0" fontId="0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5" fontId="6" fillId="0" borderId="1" xfId="0" applyNumberFormat="1" applyFont="1" applyBorder="1" applyAlignment="1">
      <alignment horizontal="right" vertical="center" wrapText="1"/>
    </xf>
    <xf numFmtId="1" fontId="6" fillId="0" borderId="0" xfId="0" applyNumberFormat="1" applyFont="1" applyAlignment="1">
      <alignment horizontal="right" vertical="center" wrapText="1"/>
    </xf>
    <xf numFmtId="0" fontId="2" fillId="0" borderId="1" xfId="0" applyFont="1" applyBorder="1" applyAlignment="1">
      <alignment horizontal="center"/>
    </xf>
    <xf numFmtId="166" fontId="0" fillId="3" borderId="0" xfId="0" applyNumberFormat="1" applyFont="1" applyFill="1" applyAlignment="1">
      <alignment horizontal="center" vertical="center" wrapText="1"/>
    </xf>
    <xf numFmtId="164" fontId="0" fillId="0" borderId="1" xfId="0" applyNumberFormat="1" applyBorder="1"/>
    <xf numFmtId="165" fontId="0" fillId="0" borderId="1" xfId="0" applyNumberFormat="1" applyFont="1" applyFill="1" applyBorder="1" applyAlignment="1">
      <alignment horizontal="right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43" applyBorder="1"/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 2" xfId="2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3" xfId="43"/>
    <cellStyle name="Note 2" xfId="44"/>
    <cellStyle name="Output" xfId="12" builtinId="21" customBuiltin="1"/>
    <cellStyle name="Title" xfId="3" builtinId="15" customBuiltin="1"/>
    <cellStyle name="Total" xfId="18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6"/>
  <sheetViews>
    <sheetView tabSelected="1" view="pageBreakPreview" topLeftCell="A7" zoomScaleSheetLayoutView="100" workbookViewId="0">
      <pane ySplit="2" topLeftCell="A22" activePane="bottomLeft" state="frozen"/>
      <selection pane="bottomLeft" activeCell="G44" sqref="G44"/>
    </sheetView>
  </sheetViews>
  <sheetFormatPr defaultColWidth="9.140625" defaultRowHeight="15"/>
  <cols>
    <col min="1" max="1" width="11" style="3" customWidth="1"/>
    <col min="2" max="2" width="11" style="4" customWidth="1"/>
    <col min="3" max="3" width="11" style="5" customWidth="1"/>
    <col min="4" max="4" width="11" style="3" customWidth="1"/>
    <col min="5" max="5" width="11" style="1" customWidth="1"/>
    <col min="6" max="8" width="11" style="3" customWidth="1"/>
    <col min="9" max="9" width="11" style="1" customWidth="1"/>
    <col min="10" max="12" width="11" style="3" customWidth="1"/>
    <col min="13" max="14" width="11" style="1" customWidth="1"/>
    <col min="15" max="15" width="11" style="3" customWidth="1"/>
    <col min="16" max="16" width="11" style="1" customWidth="1"/>
    <col min="17" max="17" width="11" style="20" customWidth="1"/>
    <col min="18" max="18" width="11" style="3" customWidth="1"/>
    <col min="19" max="19" width="11" style="1" customWidth="1"/>
    <col min="20" max="20" width="11" style="6" customWidth="1"/>
    <col min="21" max="25" width="11" style="5" customWidth="1"/>
    <col min="26" max="16384" width="9.140625" style="5"/>
  </cols>
  <sheetData>
    <row r="2" spans="1:20" ht="21">
      <c r="C2" s="34" t="s">
        <v>0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0" ht="24" customHeight="1">
      <c r="C3" s="35" t="s">
        <v>1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</row>
    <row r="4" spans="1:20" ht="24" customHeight="1">
      <c r="C4" s="35" t="s">
        <v>2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</row>
    <row r="5" spans="1:20" ht="24" customHeight="1">
      <c r="C5" s="35" t="s">
        <v>3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</row>
    <row r="7" spans="1:20">
      <c r="A7" s="28"/>
      <c r="D7" s="28"/>
      <c r="F7" s="28"/>
      <c r="G7" s="28"/>
      <c r="H7" s="28"/>
      <c r="J7" s="28"/>
      <c r="K7" s="28"/>
      <c r="L7" s="28"/>
      <c r="O7" s="28"/>
      <c r="Q7" s="28"/>
      <c r="R7" s="28"/>
    </row>
    <row r="8" spans="1:20" s="1" customFormat="1" ht="45">
      <c r="A8" s="7" t="s">
        <v>4</v>
      </c>
      <c r="B8" s="8" t="s">
        <v>5</v>
      </c>
      <c r="C8" s="7" t="s">
        <v>6</v>
      </c>
      <c r="D8" s="7" t="s">
        <v>7</v>
      </c>
      <c r="E8" s="7" t="s">
        <v>8</v>
      </c>
      <c r="F8" s="9" t="s">
        <v>17</v>
      </c>
      <c r="G8" s="7" t="s">
        <v>9</v>
      </c>
      <c r="H8" s="7" t="s">
        <v>7</v>
      </c>
      <c r="I8" s="7" t="s">
        <v>8</v>
      </c>
      <c r="J8" s="9" t="s">
        <v>18</v>
      </c>
      <c r="K8" s="7" t="s">
        <v>10</v>
      </c>
      <c r="L8" s="7" t="s">
        <v>7</v>
      </c>
      <c r="M8" s="7" t="s">
        <v>8</v>
      </c>
      <c r="N8" s="9" t="s">
        <v>11</v>
      </c>
      <c r="O8" s="7" t="s">
        <v>7</v>
      </c>
      <c r="P8" s="7" t="s">
        <v>8</v>
      </c>
      <c r="Q8" s="9" t="s">
        <v>12</v>
      </c>
      <c r="R8" s="7" t="s">
        <v>7</v>
      </c>
      <c r="S8" s="7" t="s">
        <v>8</v>
      </c>
      <c r="T8" s="7" t="s">
        <v>13</v>
      </c>
    </row>
    <row r="9" spans="1:20" ht="15.75">
      <c r="A9" s="10">
        <v>44621</v>
      </c>
      <c r="B9" s="30"/>
      <c r="C9" s="11">
        <f>B9/20</f>
        <v>0</v>
      </c>
      <c r="D9" s="12">
        <v>1.24</v>
      </c>
      <c r="E9" s="19">
        <f>C9*D9</f>
        <v>0</v>
      </c>
      <c r="F9" s="29">
        <v>9030</v>
      </c>
      <c r="G9" s="11">
        <f>F9/200</f>
        <v>45.15</v>
      </c>
      <c r="H9" s="12">
        <v>2.17</v>
      </c>
      <c r="I9" s="7">
        <f>G9*H9</f>
        <v>97.975499999999997</v>
      </c>
      <c r="J9" s="26">
        <v>1184.8</v>
      </c>
      <c r="K9" s="11">
        <f>J9/200</f>
        <v>5.9239999999999995</v>
      </c>
      <c r="L9" s="12">
        <v>2.17</v>
      </c>
      <c r="M9" s="7">
        <f t="shared" ref="M9:M39" si="0">K9*L9</f>
        <v>12.855079999999999</v>
      </c>
      <c r="N9" s="7"/>
      <c r="O9" s="12">
        <v>0.47</v>
      </c>
      <c r="P9" s="7">
        <f>N9*O9</f>
        <v>0</v>
      </c>
      <c r="Q9" s="24">
        <v>96</v>
      </c>
      <c r="R9" s="12">
        <v>0.62</v>
      </c>
      <c r="S9" s="7">
        <f>Q9*R9</f>
        <v>59.519999999999996</v>
      </c>
      <c r="T9" s="15">
        <f>E9+I9+M9+P9+S9</f>
        <v>170.35057999999998</v>
      </c>
    </row>
    <row r="10" spans="1:20" ht="15.75">
      <c r="A10" s="10">
        <v>44622</v>
      </c>
      <c r="B10" s="30">
        <v>9230</v>
      </c>
      <c r="C10" s="11">
        <f t="shared" ref="C10:C35" si="1">B10/20</f>
        <v>461.5</v>
      </c>
      <c r="D10" s="12">
        <v>1.24</v>
      </c>
      <c r="E10" s="19">
        <f t="shared" ref="E10:E39" si="2">C10*D10</f>
        <v>572.26</v>
      </c>
      <c r="F10" s="29">
        <v>5085</v>
      </c>
      <c r="G10" s="11">
        <f t="shared" ref="G10:G39" si="3">F10/200</f>
        <v>25.425000000000001</v>
      </c>
      <c r="H10" s="12">
        <v>2.17</v>
      </c>
      <c r="I10" s="7">
        <f t="shared" ref="I10:I39" si="4">G10*H10</f>
        <v>55.172249999999998</v>
      </c>
      <c r="J10" s="26">
        <v>2719.6</v>
      </c>
      <c r="K10" s="11">
        <f t="shared" ref="K10:K39" si="5">J10/200</f>
        <v>13.597999999999999</v>
      </c>
      <c r="L10" s="12">
        <v>2.17</v>
      </c>
      <c r="M10" s="7">
        <f t="shared" si="0"/>
        <v>29.507659999999998</v>
      </c>
      <c r="N10" s="24">
        <v>902.3</v>
      </c>
      <c r="O10" s="12">
        <v>0.47</v>
      </c>
      <c r="P10" s="7">
        <f t="shared" ref="P10:P39" si="6">N10*O10</f>
        <v>424.08099999999996</v>
      </c>
      <c r="Q10" s="24">
        <v>521</v>
      </c>
      <c r="R10" s="12">
        <v>0.62</v>
      </c>
      <c r="S10" s="7">
        <f t="shared" ref="S10:S39" si="7">Q10*R10</f>
        <v>323.02</v>
      </c>
      <c r="T10" s="15">
        <f t="shared" ref="T10:T39" si="8">E10+I10+M10+P10+S10</f>
        <v>1404.0409099999999</v>
      </c>
    </row>
    <row r="11" spans="1:20" ht="15.75">
      <c r="A11" s="10">
        <v>44623</v>
      </c>
      <c r="B11" s="30">
        <v>160</v>
      </c>
      <c r="C11" s="11">
        <f t="shared" si="1"/>
        <v>8</v>
      </c>
      <c r="D11" s="12">
        <v>1.24</v>
      </c>
      <c r="E11" s="19">
        <f t="shared" si="2"/>
        <v>9.92</v>
      </c>
      <c r="F11" s="29">
        <v>0</v>
      </c>
      <c r="G11" s="11">
        <f t="shared" si="3"/>
        <v>0</v>
      </c>
      <c r="H11" s="12">
        <v>2.17</v>
      </c>
      <c r="I11" s="7">
        <f t="shared" si="4"/>
        <v>0</v>
      </c>
      <c r="J11" s="26">
        <v>2072.5</v>
      </c>
      <c r="K11" s="11">
        <f t="shared" si="5"/>
        <v>10.362500000000001</v>
      </c>
      <c r="L11" s="12">
        <v>2.17</v>
      </c>
      <c r="M11" s="7">
        <f t="shared" si="0"/>
        <v>22.486625</v>
      </c>
      <c r="N11" s="24"/>
      <c r="O11" s="12">
        <v>0.47</v>
      </c>
      <c r="P11" s="7">
        <f t="shared" si="6"/>
        <v>0</v>
      </c>
      <c r="Q11" s="24">
        <f>995+85</f>
        <v>1080</v>
      </c>
      <c r="R11" s="12">
        <v>0.62</v>
      </c>
      <c r="S11" s="7">
        <f t="shared" si="7"/>
        <v>669.6</v>
      </c>
      <c r="T11" s="15">
        <f t="shared" si="8"/>
        <v>702.00662499999999</v>
      </c>
    </row>
    <row r="12" spans="1:20" ht="15.75">
      <c r="A12" s="10">
        <v>44624</v>
      </c>
      <c r="B12" s="30">
        <v>1807</v>
      </c>
      <c r="C12" s="11">
        <f t="shared" si="1"/>
        <v>90.35</v>
      </c>
      <c r="D12" s="12">
        <v>1.24</v>
      </c>
      <c r="E12" s="19">
        <f t="shared" si="2"/>
        <v>112.03399999999999</v>
      </c>
      <c r="F12" s="29">
        <v>18250</v>
      </c>
      <c r="G12" s="11">
        <f t="shared" si="3"/>
        <v>91.25</v>
      </c>
      <c r="H12" s="12">
        <v>2.17</v>
      </c>
      <c r="I12" s="7">
        <f t="shared" si="4"/>
        <v>198.01249999999999</v>
      </c>
      <c r="J12" s="26">
        <v>2968</v>
      </c>
      <c r="K12" s="11">
        <f t="shared" si="5"/>
        <v>14.84</v>
      </c>
      <c r="L12" s="12">
        <v>2.17</v>
      </c>
      <c r="M12" s="7">
        <f t="shared" si="0"/>
        <v>32.202799999999996</v>
      </c>
      <c r="N12" s="7"/>
      <c r="O12" s="12">
        <v>0.47</v>
      </c>
      <c r="P12" s="7">
        <f t="shared" si="6"/>
        <v>0</v>
      </c>
      <c r="Q12" s="24">
        <f>157+85</f>
        <v>242</v>
      </c>
      <c r="R12" s="12">
        <v>0.62</v>
      </c>
      <c r="S12" s="7">
        <f t="shared" si="7"/>
        <v>150.04</v>
      </c>
      <c r="T12" s="15">
        <f t="shared" si="8"/>
        <v>492.28929999999991</v>
      </c>
    </row>
    <row r="13" spans="1:20" ht="15.75">
      <c r="A13" s="10">
        <v>44625</v>
      </c>
      <c r="B13" s="30">
        <v>9721</v>
      </c>
      <c r="C13" s="11">
        <f t="shared" si="1"/>
        <v>486.05</v>
      </c>
      <c r="D13" s="12">
        <v>1.24</v>
      </c>
      <c r="E13" s="19">
        <f t="shared" si="2"/>
        <v>602.702</v>
      </c>
      <c r="F13" s="29">
        <v>736</v>
      </c>
      <c r="G13" s="11">
        <f t="shared" si="3"/>
        <v>3.68</v>
      </c>
      <c r="H13" s="12">
        <v>2.17</v>
      </c>
      <c r="I13" s="7">
        <f t="shared" si="4"/>
        <v>7.9855999999999998</v>
      </c>
      <c r="J13" s="26">
        <v>4340</v>
      </c>
      <c r="K13" s="11">
        <f t="shared" si="5"/>
        <v>21.7</v>
      </c>
      <c r="L13" s="12">
        <v>2.17</v>
      </c>
      <c r="M13" s="7">
        <f t="shared" si="0"/>
        <v>47.088999999999999</v>
      </c>
      <c r="N13" s="7">
        <v>5.2</v>
      </c>
      <c r="O13" s="12">
        <v>0.47</v>
      </c>
      <c r="P13" s="7">
        <f t="shared" si="6"/>
        <v>2.444</v>
      </c>
      <c r="Q13" s="24">
        <v>1717</v>
      </c>
      <c r="R13" s="12">
        <v>0.62</v>
      </c>
      <c r="S13" s="7">
        <f t="shared" si="7"/>
        <v>1064.54</v>
      </c>
      <c r="T13" s="15">
        <f t="shared" si="8"/>
        <v>1724.7605999999998</v>
      </c>
    </row>
    <row r="14" spans="1:20" ht="15.75">
      <c r="A14" s="10">
        <v>44626</v>
      </c>
      <c r="B14" s="30">
        <v>0</v>
      </c>
      <c r="C14" s="11">
        <f t="shared" si="1"/>
        <v>0</v>
      </c>
      <c r="D14" s="12">
        <v>1.24</v>
      </c>
      <c r="E14" s="19">
        <f t="shared" si="2"/>
        <v>0</v>
      </c>
      <c r="F14" s="29">
        <v>5440</v>
      </c>
      <c r="G14" s="11">
        <f t="shared" si="3"/>
        <v>27.2</v>
      </c>
      <c r="H14" s="12">
        <v>2.17</v>
      </c>
      <c r="I14" s="7">
        <f t="shared" si="4"/>
        <v>59.023999999999994</v>
      </c>
      <c r="J14" s="26">
        <v>1441.6</v>
      </c>
      <c r="K14" s="11">
        <f t="shared" si="5"/>
        <v>7.2079999999999993</v>
      </c>
      <c r="L14" s="12">
        <v>2.17</v>
      </c>
      <c r="M14" s="7">
        <f t="shared" si="0"/>
        <v>15.641359999999999</v>
      </c>
      <c r="N14" s="7">
        <v>172</v>
      </c>
      <c r="O14" s="12">
        <v>0.47</v>
      </c>
      <c r="P14" s="7">
        <f t="shared" si="6"/>
        <v>80.839999999999989</v>
      </c>
      <c r="Q14" s="7">
        <v>983</v>
      </c>
      <c r="R14" s="12">
        <v>0.62</v>
      </c>
      <c r="S14" s="7">
        <f t="shared" si="7"/>
        <v>609.46</v>
      </c>
      <c r="T14" s="15">
        <f t="shared" si="8"/>
        <v>764.96536000000003</v>
      </c>
    </row>
    <row r="15" spans="1:20" ht="15.75">
      <c r="A15" s="10">
        <v>44627</v>
      </c>
      <c r="B15" s="30">
        <v>9758.9</v>
      </c>
      <c r="C15" s="11">
        <f t="shared" si="1"/>
        <v>487.94499999999999</v>
      </c>
      <c r="D15" s="12">
        <v>1.24</v>
      </c>
      <c r="E15" s="19">
        <f t="shared" si="2"/>
        <v>605.05179999999996</v>
      </c>
      <c r="F15" s="29">
        <v>7954</v>
      </c>
      <c r="G15" s="11">
        <f t="shared" si="3"/>
        <v>39.770000000000003</v>
      </c>
      <c r="H15" s="12">
        <v>2.17</v>
      </c>
      <c r="I15" s="7">
        <f t="shared" si="4"/>
        <v>86.300899999999999</v>
      </c>
      <c r="J15" s="26">
        <v>2180.4</v>
      </c>
      <c r="K15" s="11">
        <f t="shared" si="5"/>
        <v>10.902000000000001</v>
      </c>
      <c r="L15" s="12">
        <v>2.17</v>
      </c>
      <c r="M15" s="7">
        <f t="shared" si="0"/>
        <v>23.657340000000001</v>
      </c>
      <c r="N15" s="7">
        <v>749.3</v>
      </c>
      <c r="O15" s="12">
        <v>0.47</v>
      </c>
      <c r="P15" s="7">
        <f t="shared" si="6"/>
        <v>352.17099999999994</v>
      </c>
      <c r="Q15" s="7">
        <f>893+85</f>
        <v>978</v>
      </c>
      <c r="R15" s="12">
        <v>0.62</v>
      </c>
      <c r="S15" s="7">
        <f t="shared" si="7"/>
        <v>606.36</v>
      </c>
      <c r="T15" s="15">
        <f t="shared" si="8"/>
        <v>1673.5410400000001</v>
      </c>
    </row>
    <row r="16" spans="1:20" ht="15.75">
      <c r="A16" s="10">
        <v>44628</v>
      </c>
      <c r="B16" s="30">
        <v>880</v>
      </c>
      <c r="C16" s="11">
        <f t="shared" si="1"/>
        <v>44</v>
      </c>
      <c r="D16" s="12">
        <v>1.24</v>
      </c>
      <c r="E16" s="19">
        <f t="shared" si="2"/>
        <v>54.56</v>
      </c>
      <c r="F16" s="29">
        <v>0</v>
      </c>
      <c r="G16" s="11">
        <f t="shared" si="3"/>
        <v>0</v>
      </c>
      <c r="H16" s="12">
        <v>2.17</v>
      </c>
      <c r="I16" s="7">
        <f t="shared" si="4"/>
        <v>0</v>
      </c>
      <c r="J16" s="26">
        <v>308</v>
      </c>
      <c r="K16" s="11">
        <f t="shared" si="5"/>
        <v>1.54</v>
      </c>
      <c r="L16" s="12">
        <v>2.17</v>
      </c>
      <c r="M16" s="7">
        <f t="shared" si="0"/>
        <v>3.3418000000000001</v>
      </c>
      <c r="N16" s="7">
        <v>744</v>
      </c>
      <c r="O16" s="12">
        <v>0.47</v>
      </c>
      <c r="P16" s="7">
        <f t="shared" si="6"/>
        <v>349.68</v>
      </c>
      <c r="Q16" s="24">
        <f>650+85</f>
        <v>735</v>
      </c>
      <c r="R16" s="12">
        <v>0.62</v>
      </c>
      <c r="S16" s="7">
        <f t="shared" si="7"/>
        <v>455.7</v>
      </c>
      <c r="T16" s="15">
        <f t="shared" si="8"/>
        <v>863.28179999999998</v>
      </c>
    </row>
    <row r="17" spans="1:20" ht="15.75">
      <c r="A17" s="10">
        <v>44629</v>
      </c>
      <c r="B17" s="30">
        <v>1741.7</v>
      </c>
      <c r="C17" s="11">
        <f t="shared" si="1"/>
        <v>87.085000000000008</v>
      </c>
      <c r="D17" s="12">
        <v>1.24</v>
      </c>
      <c r="E17" s="19">
        <f t="shared" si="2"/>
        <v>107.98540000000001</v>
      </c>
      <c r="F17" s="29">
        <v>0</v>
      </c>
      <c r="G17" s="11">
        <f t="shared" si="3"/>
        <v>0</v>
      </c>
      <c r="H17" s="12">
        <v>2.17</v>
      </c>
      <c r="I17" s="7">
        <f t="shared" si="4"/>
        <v>0</v>
      </c>
      <c r="J17" s="26">
        <v>1366</v>
      </c>
      <c r="K17" s="11">
        <f t="shared" si="5"/>
        <v>6.83</v>
      </c>
      <c r="L17" s="12">
        <v>2.17</v>
      </c>
      <c r="M17" s="7">
        <f t="shared" si="0"/>
        <v>14.821099999999999</v>
      </c>
      <c r="N17" s="24">
        <v>4.0599999999999996</v>
      </c>
      <c r="O17" s="12">
        <v>0.47</v>
      </c>
      <c r="P17" s="7">
        <f t="shared" si="6"/>
        <v>1.9081999999999997</v>
      </c>
      <c r="Q17" s="24">
        <f>668+85</f>
        <v>753</v>
      </c>
      <c r="R17" s="12">
        <v>0.62</v>
      </c>
      <c r="S17" s="7">
        <f t="shared" si="7"/>
        <v>466.86</v>
      </c>
      <c r="T17" s="15">
        <f t="shared" si="8"/>
        <v>591.57470000000001</v>
      </c>
    </row>
    <row r="18" spans="1:20" ht="15.75">
      <c r="A18" s="10">
        <v>44630</v>
      </c>
      <c r="B18" s="30">
        <v>0</v>
      </c>
      <c r="C18" s="11">
        <f t="shared" si="1"/>
        <v>0</v>
      </c>
      <c r="D18" s="12">
        <v>1.24</v>
      </c>
      <c r="E18" s="19">
        <f t="shared" si="2"/>
        <v>0</v>
      </c>
      <c r="F18" s="29">
        <v>0</v>
      </c>
      <c r="G18" s="11">
        <f t="shared" si="3"/>
        <v>0</v>
      </c>
      <c r="H18" s="12">
        <v>2.17</v>
      </c>
      <c r="I18" s="7">
        <f t="shared" si="4"/>
        <v>0</v>
      </c>
      <c r="J18" s="26">
        <v>2065.6</v>
      </c>
      <c r="K18" s="11">
        <f t="shared" si="5"/>
        <v>10.327999999999999</v>
      </c>
      <c r="L18" s="12">
        <v>2.17</v>
      </c>
      <c r="M18" s="7">
        <f t="shared" si="0"/>
        <v>22.411759999999997</v>
      </c>
      <c r="N18" s="24">
        <v>412</v>
      </c>
      <c r="O18" s="12">
        <v>0.47</v>
      </c>
      <c r="P18" s="7">
        <f t="shared" si="6"/>
        <v>193.64</v>
      </c>
      <c r="Q18" s="7">
        <v>686</v>
      </c>
      <c r="R18" s="12">
        <v>0.62</v>
      </c>
      <c r="S18" s="7">
        <f t="shared" si="7"/>
        <v>425.32</v>
      </c>
      <c r="T18" s="15">
        <f t="shared" si="8"/>
        <v>641.37175999999999</v>
      </c>
    </row>
    <row r="19" spans="1:20" ht="15.75">
      <c r="A19" s="10">
        <v>44631</v>
      </c>
      <c r="B19" s="30">
        <v>0</v>
      </c>
      <c r="C19" s="11">
        <f t="shared" si="1"/>
        <v>0</v>
      </c>
      <c r="D19" s="12">
        <v>1.24</v>
      </c>
      <c r="E19" s="19">
        <f t="shared" si="2"/>
        <v>0</v>
      </c>
      <c r="F19" s="29">
        <v>5680</v>
      </c>
      <c r="G19" s="11">
        <f t="shared" si="3"/>
        <v>28.4</v>
      </c>
      <c r="H19" s="12">
        <v>2.17</v>
      </c>
      <c r="I19" s="7">
        <f t="shared" si="4"/>
        <v>61.627999999999993</v>
      </c>
      <c r="J19" s="26">
        <v>1894.8</v>
      </c>
      <c r="K19" s="11">
        <f t="shared" si="5"/>
        <v>9.4740000000000002</v>
      </c>
      <c r="L19" s="12">
        <v>2.17</v>
      </c>
      <c r="M19" s="7">
        <f t="shared" si="0"/>
        <v>20.558579999999999</v>
      </c>
      <c r="N19" s="7">
        <v>13</v>
      </c>
      <c r="O19" s="12">
        <v>0.47</v>
      </c>
      <c r="P19" s="7">
        <f t="shared" si="6"/>
        <v>6.1099999999999994</v>
      </c>
      <c r="Q19" s="24">
        <v>713</v>
      </c>
      <c r="R19" s="12">
        <v>0.62</v>
      </c>
      <c r="S19" s="7">
        <f t="shared" si="7"/>
        <v>442.06</v>
      </c>
      <c r="T19" s="15">
        <f t="shared" si="8"/>
        <v>530.35658000000001</v>
      </c>
    </row>
    <row r="20" spans="1:20" ht="15.75">
      <c r="A20" s="10">
        <v>44632</v>
      </c>
      <c r="B20" s="30">
        <v>5126</v>
      </c>
      <c r="C20" s="11">
        <f t="shared" si="1"/>
        <v>256.3</v>
      </c>
      <c r="D20" s="12">
        <v>1.24</v>
      </c>
      <c r="E20" s="19">
        <f t="shared" si="2"/>
        <v>317.81200000000001</v>
      </c>
      <c r="F20" s="29">
        <v>10990</v>
      </c>
      <c r="G20" s="11">
        <f t="shared" si="3"/>
        <v>54.95</v>
      </c>
      <c r="H20" s="12">
        <v>2.17</v>
      </c>
      <c r="I20" s="7">
        <f t="shared" si="4"/>
        <v>119.2415</v>
      </c>
      <c r="J20" s="26">
        <v>4000.4</v>
      </c>
      <c r="K20" s="11">
        <f t="shared" si="5"/>
        <v>20.001999999999999</v>
      </c>
      <c r="L20" s="12">
        <v>2.17</v>
      </c>
      <c r="M20" s="7">
        <f t="shared" si="0"/>
        <v>43.404339999999998</v>
      </c>
      <c r="N20" s="7"/>
      <c r="O20" s="12">
        <v>0.47</v>
      </c>
      <c r="P20" s="7">
        <f t="shared" si="6"/>
        <v>0</v>
      </c>
      <c r="Q20" s="24">
        <f>2260+85</f>
        <v>2345</v>
      </c>
      <c r="R20" s="12">
        <v>0.62</v>
      </c>
      <c r="S20" s="7">
        <f t="shared" si="7"/>
        <v>1453.9</v>
      </c>
      <c r="T20" s="15">
        <f t="shared" si="8"/>
        <v>1934.3578400000001</v>
      </c>
    </row>
    <row r="21" spans="1:20" ht="15.75">
      <c r="A21" s="10">
        <v>44633</v>
      </c>
      <c r="B21" s="30">
        <v>4979</v>
      </c>
      <c r="C21" s="11">
        <f t="shared" si="1"/>
        <v>248.95</v>
      </c>
      <c r="D21" s="12">
        <v>1.24</v>
      </c>
      <c r="E21" s="19">
        <f t="shared" si="2"/>
        <v>308.69799999999998</v>
      </c>
      <c r="F21" s="29">
        <v>0</v>
      </c>
      <c r="G21" s="11">
        <f t="shared" si="3"/>
        <v>0</v>
      </c>
      <c r="H21" s="12">
        <v>2.17</v>
      </c>
      <c r="I21" s="7">
        <f t="shared" si="4"/>
        <v>0</v>
      </c>
      <c r="J21" s="26">
        <v>3996.8</v>
      </c>
      <c r="K21" s="11">
        <f t="shared" si="5"/>
        <v>19.984000000000002</v>
      </c>
      <c r="L21" s="12">
        <v>2.17</v>
      </c>
      <c r="M21" s="7">
        <f t="shared" si="0"/>
        <v>43.365280000000006</v>
      </c>
      <c r="N21" s="24"/>
      <c r="O21" s="12">
        <v>0.47</v>
      </c>
      <c r="P21" s="7">
        <f t="shared" si="6"/>
        <v>0</v>
      </c>
      <c r="Q21" s="24">
        <v>1196</v>
      </c>
      <c r="R21" s="12">
        <v>0.62</v>
      </c>
      <c r="S21" s="7">
        <f t="shared" si="7"/>
        <v>741.52</v>
      </c>
      <c r="T21" s="15">
        <f t="shared" si="8"/>
        <v>1093.5832799999998</v>
      </c>
    </row>
    <row r="22" spans="1:20" ht="15.75">
      <c r="A22" s="10">
        <v>44634</v>
      </c>
      <c r="B22" s="30">
        <v>132</v>
      </c>
      <c r="C22" s="11">
        <f t="shared" si="1"/>
        <v>6.6</v>
      </c>
      <c r="D22" s="12">
        <v>1.24</v>
      </c>
      <c r="E22" s="19">
        <f t="shared" si="2"/>
        <v>8.1839999999999993</v>
      </c>
      <c r="F22" s="29">
        <v>2768.6</v>
      </c>
      <c r="G22" s="11">
        <f t="shared" si="3"/>
        <v>13.843</v>
      </c>
      <c r="H22" s="12">
        <v>2.17</v>
      </c>
      <c r="I22" s="7">
        <f t="shared" si="4"/>
        <v>30.03931</v>
      </c>
      <c r="J22" s="26">
        <v>1578</v>
      </c>
      <c r="K22" s="11">
        <f t="shared" si="5"/>
        <v>7.89</v>
      </c>
      <c r="L22" s="12">
        <v>2.17</v>
      </c>
      <c r="M22" s="7">
        <f t="shared" si="0"/>
        <v>17.121299999999998</v>
      </c>
      <c r="N22" s="7">
        <v>1234.55</v>
      </c>
      <c r="O22" s="12">
        <v>0.47</v>
      </c>
      <c r="P22" s="7">
        <f t="shared" si="6"/>
        <v>580.23849999999993</v>
      </c>
      <c r="Q22" s="7">
        <f>2026+80</f>
        <v>2106</v>
      </c>
      <c r="R22" s="12">
        <v>0.62</v>
      </c>
      <c r="S22" s="7">
        <f t="shared" si="7"/>
        <v>1305.72</v>
      </c>
      <c r="T22" s="15">
        <f t="shared" si="8"/>
        <v>1941.3031099999998</v>
      </c>
    </row>
    <row r="23" spans="1:20" ht="15.75">
      <c r="A23" s="10">
        <v>44635</v>
      </c>
      <c r="B23" s="30">
        <v>7378.5</v>
      </c>
      <c r="C23" s="11">
        <f t="shared" si="1"/>
        <v>368.92500000000001</v>
      </c>
      <c r="D23" s="12">
        <v>1.24</v>
      </c>
      <c r="E23" s="19">
        <f t="shared" si="2"/>
        <v>457.46699999999998</v>
      </c>
      <c r="F23" s="29">
        <v>7150</v>
      </c>
      <c r="G23" s="11">
        <f t="shared" si="3"/>
        <v>35.75</v>
      </c>
      <c r="H23" s="12">
        <v>2.17</v>
      </c>
      <c r="I23" s="7">
        <f t="shared" si="4"/>
        <v>77.577500000000001</v>
      </c>
      <c r="J23" s="26">
        <v>3635</v>
      </c>
      <c r="K23" s="11">
        <f t="shared" si="5"/>
        <v>18.175000000000001</v>
      </c>
      <c r="L23" s="12">
        <v>2.17</v>
      </c>
      <c r="M23" s="7">
        <f t="shared" si="0"/>
        <v>39.439750000000004</v>
      </c>
      <c r="N23" s="7">
        <v>1393</v>
      </c>
      <c r="O23" s="12">
        <v>0.47</v>
      </c>
      <c r="P23" s="7">
        <f t="shared" si="6"/>
        <v>654.70999999999992</v>
      </c>
      <c r="Q23" s="24">
        <v>940</v>
      </c>
      <c r="R23" s="12">
        <v>0.62</v>
      </c>
      <c r="S23" s="7">
        <f t="shared" si="7"/>
        <v>582.79999999999995</v>
      </c>
      <c r="T23" s="15">
        <f t="shared" si="8"/>
        <v>1811.99425</v>
      </c>
    </row>
    <row r="24" spans="1:20" ht="15.75">
      <c r="A24" s="10">
        <v>44636</v>
      </c>
      <c r="B24" s="30">
        <v>2692.5</v>
      </c>
      <c r="C24" s="11">
        <f t="shared" si="1"/>
        <v>134.625</v>
      </c>
      <c r="D24" s="12">
        <v>1.24</v>
      </c>
      <c r="E24" s="19">
        <f t="shared" si="2"/>
        <v>166.935</v>
      </c>
      <c r="F24" s="29">
        <v>5900</v>
      </c>
      <c r="G24" s="11">
        <f t="shared" si="3"/>
        <v>29.5</v>
      </c>
      <c r="H24" s="12">
        <v>2.17</v>
      </c>
      <c r="I24" s="7">
        <f t="shared" si="4"/>
        <v>64.015000000000001</v>
      </c>
      <c r="J24" s="26">
        <v>2872</v>
      </c>
      <c r="K24" s="11">
        <f t="shared" si="5"/>
        <v>14.36</v>
      </c>
      <c r="L24" s="12">
        <v>2.17</v>
      </c>
      <c r="M24" s="7">
        <f t="shared" si="0"/>
        <v>31.161199999999997</v>
      </c>
      <c r="N24" s="24">
        <v>191.5</v>
      </c>
      <c r="O24" s="12">
        <v>0.47</v>
      </c>
      <c r="P24" s="7">
        <f t="shared" si="6"/>
        <v>90.004999999999995</v>
      </c>
      <c r="Q24" s="24">
        <v>2423</v>
      </c>
      <c r="R24" s="12">
        <v>0.62</v>
      </c>
      <c r="S24" s="7">
        <f t="shared" si="7"/>
        <v>1502.26</v>
      </c>
      <c r="T24" s="15">
        <f t="shared" si="8"/>
        <v>1854.3761999999999</v>
      </c>
    </row>
    <row r="25" spans="1:20" ht="15.75">
      <c r="A25" s="10">
        <v>44637</v>
      </c>
      <c r="B25" s="30">
        <v>3956.7</v>
      </c>
      <c r="C25" s="11">
        <f t="shared" si="1"/>
        <v>197.83499999999998</v>
      </c>
      <c r="D25" s="12">
        <v>1.24</v>
      </c>
      <c r="E25" s="19">
        <f t="shared" si="2"/>
        <v>245.31539999999998</v>
      </c>
      <c r="F25" s="29">
        <v>15792</v>
      </c>
      <c r="G25" s="11">
        <f t="shared" si="3"/>
        <v>78.959999999999994</v>
      </c>
      <c r="H25" s="12">
        <v>2.17</v>
      </c>
      <c r="I25" s="7">
        <f t="shared" si="4"/>
        <v>171.34319999999997</v>
      </c>
      <c r="J25" s="26">
        <v>2484</v>
      </c>
      <c r="K25" s="11">
        <f t="shared" si="5"/>
        <v>12.42</v>
      </c>
      <c r="L25" s="12">
        <v>2.17</v>
      </c>
      <c r="M25" s="7">
        <f t="shared" si="0"/>
        <v>26.9514</v>
      </c>
      <c r="N25" s="24"/>
      <c r="O25" s="12">
        <v>0.47</v>
      </c>
      <c r="P25" s="7">
        <f t="shared" si="6"/>
        <v>0</v>
      </c>
      <c r="Q25" s="24">
        <f>1075+80</f>
        <v>1155</v>
      </c>
      <c r="R25" s="12">
        <v>0.62</v>
      </c>
      <c r="S25" s="7">
        <f t="shared" si="7"/>
        <v>716.1</v>
      </c>
      <c r="T25" s="15">
        <f t="shared" si="8"/>
        <v>1159.71</v>
      </c>
    </row>
    <row r="26" spans="1:20" s="2" customFormat="1" ht="15.75">
      <c r="A26" s="10">
        <v>44638</v>
      </c>
      <c r="B26" s="30">
        <v>0</v>
      </c>
      <c r="C26" s="11">
        <f t="shared" si="1"/>
        <v>0</v>
      </c>
      <c r="D26" s="13">
        <v>1.24</v>
      </c>
      <c r="E26" s="19">
        <f t="shared" si="2"/>
        <v>0</v>
      </c>
      <c r="F26" s="29">
        <v>0</v>
      </c>
      <c r="G26" s="11">
        <f t="shared" si="3"/>
        <v>0</v>
      </c>
      <c r="H26" s="12">
        <v>2.17</v>
      </c>
      <c r="I26" s="7">
        <f t="shared" si="4"/>
        <v>0</v>
      </c>
      <c r="J26" s="26">
        <v>0</v>
      </c>
      <c r="K26" s="11">
        <f t="shared" si="5"/>
        <v>0</v>
      </c>
      <c r="L26" s="12">
        <v>2.17</v>
      </c>
      <c r="M26" s="7">
        <f t="shared" si="0"/>
        <v>0</v>
      </c>
      <c r="N26" s="14"/>
      <c r="O26" s="13">
        <v>0.47</v>
      </c>
      <c r="P26" s="7">
        <f t="shared" si="6"/>
        <v>0</v>
      </c>
      <c r="Q26" s="24"/>
      <c r="R26" s="13">
        <v>0.62</v>
      </c>
      <c r="S26" s="7">
        <f t="shared" si="7"/>
        <v>0</v>
      </c>
      <c r="T26" s="15">
        <f t="shared" si="8"/>
        <v>0</v>
      </c>
    </row>
    <row r="27" spans="1:20" ht="15.75">
      <c r="A27" s="10">
        <v>44639</v>
      </c>
      <c r="B27" s="30">
        <v>0</v>
      </c>
      <c r="C27" s="11">
        <f t="shared" si="1"/>
        <v>0</v>
      </c>
      <c r="D27" s="12">
        <v>1.24</v>
      </c>
      <c r="E27" s="19">
        <f t="shared" si="2"/>
        <v>0</v>
      </c>
      <c r="F27" s="29">
        <v>5100</v>
      </c>
      <c r="G27" s="11">
        <f t="shared" si="3"/>
        <v>25.5</v>
      </c>
      <c r="H27" s="12">
        <v>2.17</v>
      </c>
      <c r="I27" s="7">
        <f t="shared" si="4"/>
        <v>55.335000000000001</v>
      </c>
      <c r="J27" s="26">
        <v>2023.2</v>
      </c>
      <c r="K27" s="11">
        <f t="shared" si="5"/>
        <v>10.116</v>
      </c>
      <c r="L27" s="12">
        <v>2.17</v>
      </c>
      <c r="M27" s="7">
        <f t="shared" si="0"/>
        <v>21.951719999999998</v>
      </c>
      <c r="N27" s="7">
        <v>205.6</v>
      </c>
      <c r="O27" s="12">
        <v>0.47</v>
      </c>
      <c r="P27" s="7">
        <f t="shared" si="6"/>
        <v>96.631999999999991</v>
      </c>
      <c r="Q27" s="7">
        <v>1923</v>
      </c>
      <c r="R27" s="12">
        <v>0.62</v>
      </c>
      <c r="S27" s="7">
        <f t="shared" si="7"/>
        <v>1192.26</v>
      </c>
      <c r="T27" s="15">
        <f t="shared" si="8"/>
        <v>1366.1787199999999</v>
      </c>
    </row>
    <row r="28" spans="1:20" ht="15.75">
      <c r="A28" s="10">
        <v>44640</v>
      </c>
      <c r="B28" s="30">
        <v>1920</v>
      </c>
      <c r="C28" s="11">
        <f t="shared" si="1"/>
        <v>96</v>
      </c>
      <c r="D28" s="12">
        <v>1.24</v>
      </c>
      <c r="E28" s="19">
        <f t="shared" si="2"/>
        <v>119.03999999999999</v>
      </c>
      <c r="F28" s="29">
        <v>3720</v>
      </c>
      <c r="G28" s="11">
        <f t="shared" si="3"/>
        <v>18.600000000000001</v>
      </c>
      <c r="H28" s="12">
        <v>2.17</v>
      </c>
      <c r="I28" s="7">
        <f t="shared" si="4"/>
        <v>40.362000000000002</v>
      </c>
      <c r="J28" s="26">
        <v>1632</v>
      </c>
      <c r="K28" s="11">
        <f t="shared" si="5"/>
        <v>8.16</v>
      </c>
      <c r="L28" s="12">
        <v>2.17</v>
      </c>
      <c r="M28" s="7">
        <f t="shared" si="0"/>
        <v>17.7072</v>
      </c>
      <c r="N28" s="7"/>
      <c r="O28" s="12">
        <v>0.47</v>
      </c>
      <c r="P28" s="7">
        <f t="shared" si="6"/>
        <v>0</v>
      </c>
      <c r="Q28" s="7">
        <v>1195</v>
      </c>
      <c r="R28" s="12">
        <v>0.62</v>
      </c>
      <c r="S28" s="7">
        <f t="shared" si="7"/>
        <v>740.9</v>
      </c>
      <c r="T28" s="15">
        <f t="shared" si="8"/>
        <v>918.00919999999996</v>
      </c>
    </row>
    <row r="29" spans="1:20" ht="15.75">
      <c r="A29" s="10">
        <v>44641</v>
      </c>
      <c r="B29" s="30">
        <v>6103</v>
      </c>
      <c r="C29" s="11">
        <f t="shared" si="1"/>
        <v>305.14999999999998</v>
      </c>
      <c r="D29" s="13">
        <v>1.24</v>
      </c>
      <c r="E29" s="19">
        <f t="shared" si="2"/>
        <v>378.38599999999997</v>
      </c>
      <c r="F29" s="29">
        <v>3395</v>
      </c>
      <c r="G29" s="11">
        <f t="shared" si="3"/>
        <v>16.975000000000001</v>
      </c>
      <c r="H29" s="12">
        <v>2.17</v>
      </c>
      <c r="I29" s="7">
        <f t="shared" si="4"/>
        <v>36.835750000000004</v>
      </c>
      <c r="J29" s="26">
        <v>1964</v>
      </c>
      <c r="K29" s="11">
        <f t="shared" si="5"/>
        <v>9.82</v>
      </c>
      <c r="L29" s="12">
        <v>2.17</v>
      </c>
      <c r="M29" s="7">
        <f t="shared" si="0"/>
        <v>21.3094</v>
      </c>
      <c r="N29" s="24">
        <v>1087.2</v>
      </c>
      <c r="O29" s="12">
        <v>0.47</v>
      </c>
      <c r="P29" s="7">
        <f t="shared" si="6"/>
        <v>510.98399999999998</v>
      </c>
      <c r="Q29" s="24">
        <v>2066</v>
      </c>
      <c r="R29" s="12">
        <v>0.62</v>
      </c>
      <c r="S29" s="7">
        <f t="shared" si="7"/>
        <v>1280.92</v>
      </c>
      <c r="T29" s="15">
        <f t="shared" si="8"/>
        <v>2228.4351500000002</v>
      </c>
    </row>
    <row r="30" spans="1:20" ht="15.75">
      <c r="A30" s="10">
        <v>44642</v>
      </c>
      <c r="B30" s="30">
        <v>4852</v>
      </c>
      <c r="C30" s="11">
        <f t="shared" si="1"/>
        <v>242.6</v>
      </c>
      <c r="D30" s="12">
        <v>1.24</v>
      </c>
      <c r="E30" s="19">
        <f t="shared" si="2"/>
        <v>300.82400000000001</v>
      </c>
      <c r="F30" s="29">
        <v>18111</v>
      </c>
      <c r="G30" s="11">
        <f t="shared" si="3"/>
        <v>90.555000000000007</v>
      </c>
      <c r="H30" s="12">
        <v>2.17</v>
      </c>
      <c r="I30" s="7">
        <f t="shared" si="4"/>
        <v>196.50435000000002</v>
      </c>
      <c r="J30" s="26">
        <v>2175.1999999999998</v>
      </c>
      <c r="K30" s="11">
        <f t="shared" si="5"/>
        <v>10.875999999999999</v>
      </c>
      <c r="L30" s="12">
        <v>2.17</v>
      </c>
      <c r="M30" s="7">
        <f t="shared" si="0"/>
        <v>23.600919999999999</v>
      </c>
      <c r="N30" s="7"/>
      <c r="O30" s="12">
        <v>0.47</v>
      </c>
      <c r="P30" s="7">
        <f t="shared" si="6"/>
        <v>0</v>
      </c>
      <c r="Q30" s="24">
        <v>2247</v>
      </c>
      <c r="R30" s="12">
        <v>0.62</v>
      </c>
      <c r="S30" s="7">
        <f t="shared" si="7"/>
        <v>1393.14</v>
      </c>
      <c r="T30" s="15">
        <f t="shared" si="8"/>
        <v>1914.06927</v>
      </c>
    </row>
    <row r="31" spans="1:20" ht="15.75">
      <c r="A31" s="10">
        <v>44643</v>
      </c>
      <c r="B31" s="30">
        <v>0</v>
      </c>
      <c r="C31" s="11">
        <f t="shared" si="1"/>
        <v>0</v>
      </c>
      <c r="D31" s="12">
        <v>1.24</v>
      </c>
      <c r="E31" s="19">
        <f t="shared" si="2"/>
        <v>0</v>
      </c>
      <c r="F31" s="29">
        <v>600</v>
      </c>
      <c r="G31" s="11">
        <f t="shared" si="3"/>
        <v>3</v>
      </c>
      <c r="H31" s="12">
        <v>2.17</v>
      </c>
      <c r="I31" s="7">
        <f t="shared" si="4"/>
        <v>6.51</v>
      </c>
      <c r="J31" s="26">
        <v>1732.4</v>
      </c>
      <c r="K31" s="11">
        <f t="shared" si="5"/>
        <v>8.6620000000000008</v>
      </c>
      <c r="L31" s="12">
        <v>2.17</v>
      </c>
      <c r="M31" s="7">
        <f t="shared" si="0"/>
        <v>18.79654</v>
      </c>
      <c r="N31" s="24">
        <v>551</v>
      </c>
      <c r="O31" s="12">
        <v>0.47</v>
      </c>
      <c r="P31" s="7">
        <f t="shared" si="6"/>
        <v>258.96999999999997</v>
      </c>
      <c r="Q31" s="7">
        <v>867</v>
      </c>
      <c r="R31" s="12">
        <v>0.62</v>
      </c>
      <c r="S31" s="7">
        <f t="shared" si="7"/>
        <v>537.54</v>
      </c>
      <c r="T31" s="15">
        <f t="shared" si="8"/>
        <v>821.81653999999992</v>
      </c>
    </row>
    <row r="32" spans="1:20" ht="15.75">
      <c r="A32" s="10">
        <v>44644</v>
      </c>
      <c r="B32" s="30">
        <v>4805</v>
      </c>
      <c r="C32" s="11">
        <f t="shared" si="1"/>
        <v>240.25</v>
      </c>
      <c r="D32" s="13">
        <v>1.24</v>
      </c>
      <c r="E32" s="19">
        <f t="shared" si="2"/>
        <v>297.91000000000003</v>
      </c>
      <c r="F32" s="29">
        <v>10010</v>
      </c>
      <c r="G32" s="11">
        <f t="shared" si="3"/>
        <v>50.05</v>
      </c>
      <c r="H32" s="12">
        <v>2.17</v>
      </c>
      <c r="I32" s="7">
        <f t="shared" si="4"/>
        <v>108.60849999999999</v>
      </c>
      <c r="J32" s="26">
        <v>2054.8000000000002</v>
      </c>
      <c r="K32" s="11">
        <f t="shared" si="5"/>
        <v>10.274000000000001</v>
      </c>
      <c r="L32" s="12">
        <v>2.17</v>
      </c>
      <c r="M32" s="7">
        <f t="shared" si="0"/>
        <v>22.29458</v>
      </c>
      <c r="N32" s="24">
        <v>829.05</v>
      </c>
      <c r="O32" s="12">
        <v>0.47</v>
      </c>
      <c r="P32" s="7">
        <f t="shared" si="6"/>
        <v>389.65349999999995</v>
      </c>
      <c r="Q32" s="24">
        <v>2084</v>
      </c>
      <c r="R32" s="12">
        <v>0.62</v>
      </c>
      <c r="S32" s="7">
        <f t="shared" si="7"/>
        <v>1292.08</v>
      </c>
      <c r="T32" s="15">
        <f t="shared" si="8"/>
        <v>2110.5465800000002</v>
      </c>
    </row>
    <row r="33" spans="1:20" ht="15.75">
      <c r="A33" s="10">
        <v>44645</v>
      </c>
      <c r="B33" s="30">
        <v>3140</v>
      </c>
      <c r="C33" s="11">
        <f t="shared" si="1"/>
        <v>157</v>
      </c>
      <c r="D33" s="12">
        <v>1.24</v>
      </c>
      <c r="E33" s="19">
        <f t="shared" si="2"/>
        <v>194.68</v>
      </c>
      <c r="F33" s="29">
        <v>1058.8</v>
      </c>
      <c r="G33" s="11">
        <f t="shared" si="3"/>
        <v>5.2939999999999996</v>
      </c>
      <c r="H33" s="12">
        <v>2.17</v>
      </c>
      <c r="I33" s="7">
        <f t="shared" si="4"/>
        <v>11.487979999999999</v>
      </c>
      <c r="J33" s="26">
        <v>4539.2</v>
      </c>
      <c r="K33" s="11">
        <f t="shared" si="5"/>
        <v>22.695999999999998</v>
      </c>
      <c r="L33" s="12">
        <v>2.17</v>
      </c>
      <c r="M33" s="7">
        <f t="shared" si="0"/>
        <v>49.250319999999995</v>
      </c>
      <c r="N33" s="24">
        <v>7.2</v>
      </c>
      <c r="O33" s="12">
        <v>0.47</v>
      </c>
      <c r="P33" s="7">
        <f t="shared" si="6"/>
        <v>3.3839999999999999</v>
      </c>
      <c r="Q33" s="24">
        <f>1821+80</f>
        <v>1901</v>
      </c>
      <c r="R33" s="12">
        <v>0.62</v>
      </c>
      <c r="S33" s="7">
        <f t="shared" si="7"/>
        <v>1178.6199999999999</v>
      </c>
      <c r="T33" s="15">
        <f t="shared" si="8"/>
        <v>1437.4223</v>
      </c>
    </row>
    <row r="34" spans="1:20" ht="15.75">
      <c r="A34" s="10">
        <v>44646</v>
      </c>
      <c r="B34" s="30">
        <v>7344</v>
      </c>
      <c r="C34" s="11">
        <f t="shared" si="1"/>
        <v>367.2</v>
      </c>
      <c r="D34" s="12">
        <v>1.24</v>
      </c>
      <c r="E34" s="19">
        <f t="shared" si="2"/>
        <v>455.32799999999997</v>
      </c>
      <c r="F34" s="29">
        <v>13273</v>
      </c>
      <c r="G34" s="11">
        <f t="shared" si="3"/>
        <v>66.364999999999995</v>
      </c>
      <c r="H34" s="12">
        <v>2.17</v>
      </c>
      <c r="I34" s="7">
        <f t="shared" si="4"/>
        <v>144.01204999999999</v>
      </c>
      <c r="J34" s="26">
        <v>3326</v>
      </c>
      <c r="K34" s="11">
        <f t="shared" si="5"/>
        <v>16.63</v>
      </c>
      <c r="L34" s="12">
        <v>2.17</v>
      </c>
      <c r="M34" s="7">
        <f t="shared" si="0"/>
        <v>36.0871</v>
      </c>
      <c r="N34" s="7"/>
      <c r="O34" s="12">
        <v>0.47</v>
      </c>
      <c r="P34" s="7">
        <f t="shared" si="6"/>
        <v>0</v>
      </c>
      <c r="Q34" s="24">
        <f>947+80</f>
        <v>1027</v>
      </c>
      <c r="R34" s="13">
        <v>0.62</v>
      </c>
      <c r="S34" s="7">
        <f t="shared" si="7"/>
        <v>636.74</v>
      </c>
      <c r="T34" s="15">
        <f t="shared" si="8"/>
        <v>1272.16715</v>
      </c>
    </row>
    <row r="35" spans="1:20" ht="15.75">
      <c r="A35" s="10">
        <v>44647</v>
      </c>
      <c r="B35" s="30">
        <v>2214</v>
      </c>
      <c r="C35" s="11">
        <f t="shared" si="1"/>
        <v>110.7</v>
      </c>
      <c r="D35" s="13">
        <v>1.24</v>
      </c>
      <c r="E35" s="19">
        <f t="shared" si="2"/>
        <v>137.268</v>
      </c>
      <c r="F35" s="29">
        <v>5470</v>
      </c>
      <c r="G35" s="11">
        <f t="shared" si="3"/>
        <v>27.35</v>
      </c>
      <c r="H35" s="12">
        <v>2.17</v>
      </c>
      <c r="I35" s="7">
        <f t="shared" si="4"/>
        <v>59.349499999999999</v>
      </c>
      <c r="J35" s="26">
        <v>1652</v>
      </c>
      <c r="K35" s="11">
        <f t="shared" si="5"/>
        <v>8.26</v>
      </c>
      <c r="L35" s="12">
        <v>2.17</v>
      </c>
      <c r="M35" s="7">
        <f t="shared" si="0"/>
        <v>17.924199999999999</v>
      </c>
      <c r="N35" s="24"/>
      <c r="O35" s="12">
        <v>0.47</v>
      </c>
      <c r="P35" s="7">
        <f t="shared" si="6"/>
        <v>0</v>
      </c>
      <c r="Q35" s="24">
        <v>430</v>
      </c>
      <c r="R35" s="12">
        <v>0.62</v>
      </c>
      <c r="S35" s="7">
        <f t="shared" si="7"/>
        <v>266.60000000000002</v>
      </c>
      <c r="T35" s="15">
        <f t="shared" si="8"/>
        <v>481.14170000000001</v>
      </c>
    </row>
    <row r="36" spans="1:20" ht="15.75">
      <c r="A36" s="10">
        <v>44648</v>
      </c>
      <c r="B36" s="30">
        <v>0</v>
      </c>
      <c r="C36" s="11">
        <f t="shared" ref="C36:C39" si="9">B36/20</f>
        <v>0</v>
      </c>
      <c r="D36" s="12">
        <v>1.24</v>
      </c>
      <c r="E36" s="19">
        <f t="shared" si="2"/>
        <v>0</v>
      </c>
      <c r="F36" s="29">
        <v>109.2</v>
      </c>
      <c r="G36" s="11">
        <f t="shared" si="3"/>
        <v>0.54600000000000004</v>
      </c>
      <c r="H36" s="12">
        <v>2.17</v>
      </c>
      <c r="I36" s="7">
        <f t="shared" si="4"/>
        <v>1.18482</v>
      </c>
      <c r="J36" s="26">
        <v>2211.5</v>
      </c>
      <c r="K36" s="11">
        <f t="shared" si="5"/>
        <v>11.057499999999999</v>
      </c>
      <c r="L36" s="12">
        <v>2.17</v>
      </c>
      <c r="M36" s="7">
        <f t="shared" si="0"/>
        <v>23.994774999999997</v>
      </c>
      <c r="N36" s="7">
        <v>645</v>
      </c>
      <c r="O36" s="12">
        <v>0.47</v>
      </c>
      <c r="P36" s="7">
        <f t="shared" si="6"/>
        <v>303.14999999999998</v>
      </c>
      <c r="Q36" s="24">
        <v>1167</v>
      </c>
      <c r="R36" s="12">
        <v>0.62</v>
      </c>
      <c r="S36" s="7">
        <f t="shared" si="7"/>
        <v>723.54</v>
      </c>
      <c r="T36" s="15">
        <f t="shared" si="8"/>
        <v>1051.8695949999999</v>
      </c>
    </row>
    <row r="37" spans="1:20" ht="15.75">
      <c r="A37" s="10">
        <v>44649</v>
      </c>
      <c r="B37" s="30">
        <v>2514</v>
      </c>
      <c r="C37" s="11">
        <f t="shared" si="9"/>
        <v>125.7</v>
      </c>
      <c r="D37" s="13">
        <v>1.24</v>
      </c>
      <c r="E37" s="19">
        <f t="shared" si="2"/>
        <v>155.86799999999999</v>
      </c>
      <c r="F37" s="29">
        <v>0</v>
      </c>
      <c r="G37" s="11">
        <f t="shared" si="3"/>
        <v>0</v>
      </c>
      <c r="H37" s="12">
        <v>2.17</v>
      </c>
      <c r="I37" s="7">
        <f t="shared" si="4"/>
        <v>0</v>
      </c>
      <c r="J37" s="26">
        <v>1694</v>
      </c>
      <c r="K37" s="11">
        <f t="shared" si="5"/>
        <v>8.4700000000000006</v>
      </c>
      <c r="L37" s="12">
        <v>2.17</v>
      </c>
      <c r="M37" s="7">
        <f t="shared" si="0"/>
        <v>18.379899999999999</v>
      </c>
      <c r="N37" s="7">
        <v>15.2</v>
      </c>
      <c r="O37" s="12">
        <v>0.47</v>
      </c>
      <c r="P37" s="7">
        <f t="shared" si="6"/>
        <v>7.1439999999999992</v>
      </c>
      <c r="Q37" s="24">
        <v>1351</v>
      </c>
      <c r="R37" s="13">
        <v>0.62</v>
      </c>
      <c r="S37" s="7">
        <f t="shared" si="7"/>
        <v>837.62</v>
      </c>
      <c r="T37" s="15">
        <f t="shared" si="8"/>
        <v>1019.0119</v>
      </c>
    </row>
    <row r="38" spans="1:20" ht="15.75">
      <c r="A38" s="10">
        <v>44650</v>
      </c>
      <c r="B38" s="30">
        <v>5973</v>
      </c>
      <c r="C38" s="11">
        <f t="shared" si="9"/>
        <v>298.64999999999998</v>
      </c>
      <c r="D38" s="12">
        <v>1.24</v>
      </c>
      <c r="E38" s="19">
        <f t="shared" si="2"/>
        <v>370.32599999999996</v>
      </c>
      <c r="F38" s="29">
        <v>3800</v>
      </c>
      <c r="G38" s="11">
        <f t="shared" si="3"/>
        <v>19</v>
      </c>
      <c r="H38" s="12">
        <v>2.17</v>
      </c>
      <c r="I38" s="7">
        <f t="shared" si="4"/>
        <v>41.23</v>
      </c>
      <c r="J38" s="26">
        <v>1914</v>
      </c>
      <c r="K38" s="11">
        <f t="shared" si="5"/>
        <v>9.57</v>
      </c>
      <c r="L38" s="12">
        <v>2.17</v>
      </c>
      <c r="M38" s="7">
        <f t="shared" si="0"/>
        <v>20.7669</v>
      </c>
      <c r="N38" s="7">
        <v>2223</v>
      </c>
      <c r="O38" s="12">
        <v>0.47</v>
      </c>
      <c r="P38" s="7">
        <f t="shared" si="6"/>
        <v>1044.81</v>
      </c>
      <c r="Q38" s="24">
        <v>80</v>
      </c>
      <c r="R38" s="12">
        <v>0.62</v>
      </c>
      <c r="S38" s="7">
        <f t="shared" si="7"/>
        <v>49.6</v>
      </c>
      <c r="T38" s="15">
        <f t="shared" si="8"/>
        <v>1526.7329</v>
      </c>
    </row>
    <row r="39" spans="1:20" ht="15.75">
      <c r="A39" s="10">
        <v>44651</v>
      </c>
      <c r="B39" s="30">
        <v>0</v>
      </c>
      <c r="C39" s="11">
        <f t="shared" si="9"/>
        <v>0</v>
      </c>
      <c r="D39" s="13">
        <v>1.24</v>
      </c>
      <c r="E39" s="19">
        <f t="shared" si="2"/>
        <v>0</v>
      </c>
      <c r="F39" s="29">
        <v>0</v>
      </c>
      <c r="G39" s="11">
        <f t="shared" si="3"/>
        <v>0</v>
      </c>
      <c r="H39" s="12">
        <v>2.17</v>
      </c>
      <c r="I39" s="7">
        <f t="shared" si="4"/>
        <v>0</v>
      </c>
      <c r="J39" s="26">
        <v>0</v>
      </c>
      <c r="K39" s="11">
        <f t="shared" si="5"/>
        <v>0</v>
      </c>
      <c r="L39" s="12">
        <v>2.17</v>
      </c>
      <c r="M39" s="7">
        <f t="shared" si="0"/>
        <v>0</v>
      </c>
      <c r="N39" s="7">
        <v>0</v>
      </c>
      <c r="O39" s="12">
        <v>0.47</v>
      </c>
      <c r="P39" s="7">
        <f t="shared" si="6"/>
        <v>0</v>
      </c>
      <c r="Q39" s="24"/>
      <c r="R39" s="12">
        <v>0.62</v>
      </c>
      <c r="S39" s="7">
        <f t="shared" si="7"/>
        <v>0</v>
      </c>
      <c r="T39" s="15">
        <f t="shared" si="8"/>
        <v>0</v>
      </c>
    </row>
    <row r="40" spans="1:20">
      <c r="A40" s="7" t="s">
        <v>14</v>
      </c>
      <c r="B40" s="27">
        <f>SUM(B9:B39)</f>
        <v>96428.299999999988</v>
      </c>
      <c r="C40" s="27">
        <f>SUM(C9:C39)</f>
        <v>4821.4149999999991</v>
      </c>
      <c r="D40" s="27">
        <f t="shared" ref="D40:P40" si="10">SUM(D9:D39)</f>
        <v>38.439999999999991</v>
      </c>
      <c r="E40" s="27">
        <f t="shared" si="10"/>
        <v>5978.5546000000004</v>
      </c>
      <c r="F40" s="27">
        <f t="shared" si="10"/>
        <v>159422.6</v>
      </c>
      <c r="G40" s="27">
        <f t="shared" si="10"/>
        <v>797.11300000000006</v>
      </c>
      <c r="H40" s="27">
        <f t="shared" si="10"/>
        <v>67.270000000000039</v>
      </c>
      <c r="I40" s="27">
        <f t="shared" si="10"/>
        <v>1729.7352100000001</v>
      </c>
      <c r="J40" s="27">
        <f t="shared" si="10"/>
        <v>68025.799999999988</v>
      </c>
      <c r="K40" s="27">
        <f t="shared" si="10"/>
        <v>340.12900000000008</v>
      </c>
      <c r="L40" s="27">
        <f t="shared" si="10"/>
        <v>67.270000000000039</v>
      </c>
      <c r="M40" s="27">
        <f t="shared" si="10"/>
        <v>738.07992999999999</v>
      </c>
      <c r="N40" s="27">
        <f t="shared" si="10"/>
        <v>11384.160000000002</v>
      </c>
      <c r="O40" s="27">
        <f t="shared" si="10"/>
        <v>14.570000000000006</v>
      </c>
      <c r="P40" s="27">
        <f t="shared" si="10"/>
        <v>5350.5551999999989</v>
      </c>
      <c r="Q40" s="27">
        <f>SUM(Q9:Q39)</f>
        <v>35007</v>
      </c>
      <c r="R40" s="27">
        <f t="shared" ref="R40" si="11">SUM(R9:R39)</f>
        <v>19.219999999999995</v>
      </c>
      <c r="S40" s="27">
        <f t="shared" ref="S40" si="12">SUM(S9:S39)</f>
        <v>21704.339999999993</v>
      </c>
      <c r="T40" s="27">
        <f>SUM(T9:T39)</f>
        <v>35501.264939999994</v>
      </c>
    </row>
    <row r="41" spans="1:20" ht="15" customHeight="1">
      <c r="A41" s="37" t="s">
        <v>15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21">
        <f>340*98-3998</f>
        <v>29322</v>
      </c>
    </row>
    <row r="42" spans="1:20" ht="15" customHeight="1">
      <c r="A42" s="31" t="s">
        <v>16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3"/>
      <c r="T42" s="22">
        <f>T40-T41</f>
        <v>6179.2649399999937</v>
      </c>
    </row>
    <row r="43" spans="1:20">
      <c r="C43" s="2"/>
      <c r="D43" s="16"/>
      <c r="E43" s="17"/>
      <c r="F43" s="16"/>
      <c r="G43" s="16"/>
      <c r="H43" s="16"/>
      <c r="I43" s="17"/>
      <c r="J43" s="16"/>
      <c r="K43" s="16"/>
      <c r="L43" s="16"/>
      <c r="M43" s="17"/>
      <c r="N43" s="17"/>
      <c r="O43" s="16"/>
      <c r="P43" s="17"/>
      <c r="Q43" s="16"/>
      <c r="T43" s="23">
        <f>T42/98</f>
        <v>63.053723877550958</v>
      </c>
    </row>
    <row r="44" spans="1:20">
      <c r="G44" s="25">
        <f>G40+K40</f>
        <v>1137.2420000000002</v>
      </c>
    </row>
    <row r="45" spans="1:20">
      <c r="E45" s="18"/>
    </row>
    <row r="46" spans="1:20">
      <c r="O46" s="4"/>
    </row>
  </sheetData>
  <mergeCells count="6">
    <mergeCell ref="A42:S42"/>
    <mergeCell ref="C2:T2"/>
    <mergeCell ref="C3:T3"/>
    <mergeCell ref="C4:T4"/>
    <mergeCell ref="C5:T5"/>
    <mergeCell ref="A41:S41"/>
  </mergeCells>
  <pageMargins left="0.71" right="0.17" top="0.31" bottom="0.23" header="0.22" footer="0.2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lastPrinted>2021-01-04T10:12:11Z</cp:lastPrinted>
  <dcterms:created xsi:type="dcterms:W3CDTF">2006-09-16T00:00:00Z</dcterms:created>
  <dcterms:modified xsi:type="dcterms:W3CDTF">2022-05-09T14:52:24Z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1033-11.2.0.9255</vt:lpwstr>
  </property>
</Properties>
</file>