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ocuments\SkilloVilla\Structured Problem Solving\Capstone Project\Swiggy Funnel Analysis\"/>
    </mc:Choice>
  </mc:AlternateContent>
  <xr:revisionPtr revIDLastSave="0" documentId="13_ncr:1_{8C2AF217-387A-4096-A093-70B0BE568919}" xr6:coauthVersionLast="47" xr6:coauthVersionMax="47" xr10:uidLastSave="{00000000-0000-0000-0000-000000000000}"/>
  <bookViews>
    <workbookView xWindow="-108" yWindow="-108" windowWidth="23256" windowHeight="13176" xr2:uid="{C3327BBF-5D7E-B842-AC68-8C3DBE1DE0AE}"/>
  </bookViews>
  <sheets>
    <sheet name="Session Details" sheetId="1" r:id="rId1"/>
    <sheet name="Channel wise traffic" sheetId="2" r:id="rId2"/>
    <sheet name="Supporting Data" sheetId="3" r:id="rId3"/>
    <sheet name="Insights-Dashboard" sheetId="4" r:id="rId4"/>
    <sheet name="Insights-Dashboard(Data)" sheetId="6" r:id="rId5"/>
  </sheets>
  <definedNames>
    <definedName name="_xlnm._FilterDatabase" localSheetId="0" hidden="1">'Session Details'!$A$2:$AA$368</definedName>
    <definedName name="_xlnm._FilterDatabase" localSheetId="2" hidden="1">'Supporting Data'!$B$2:$J$368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" i="1"/>
  <c r="N4" i="1"/>
  <c r="N5" i="1"/>
  <c r="N6" i="1"/>
  <c r="P6" i="1" s="1"/>
  <c r="N7" i="1"/>
  <c r="N8" i="1"/>
  <c r="N9" i="1"/>
  <c r="P9" i="1" s="1"/>
  <c r="N10" i="1"/>
  <c r="N11" i="1"/>
  <c r="N12" i="1"/>
  <c r="O12" i="1" s="1"/>
  <c r="R12" i="1" s="1"/>
  <c r="AA12" i="1" s="1" a="1"/>
  <c r="AA12" i="1" s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O72" i="1" s="1"/>
  <c r="R72" i="1" s="1"/>
  <c r="AA72" i="1" s="1" a="1"/>
  <c r="AA72" i="1" s="1"/>
  <c r="N73" i="1"/>
  <c r="N74" i="1"/>
  <c r="N75" i="1"/>
  <c r="N76" i="1"/>
  <c r="N77" i="1"/>
  <c r="N78" i="1"/>
  <c r="N79" i="1"/>
  <c r="N80" i="1"/>
  <c r="N81" i="1"/>
  <c r="N82" i="1"/>
  <c r="N83" i="1"/>
  <c r="N84" i="1"/>
  <c r="O84" i="1" s="1"/>
  <c r="R84" i="1" s="1"/>
  <c r="AA84" i="1" s="1" a="1"/>
  <c r="AA84" i="1" s="1"/>
  <c r="N85" i="1"/>
  <c r="N86" i="1"/>
  <c r="N87" i="1"/>
  <c r="O87" i="1" s="1"/>
  <c r="R87" i="1" s="1"/>
  <c r="AA87" i="1" s="1" a="1"/>
  <c r="AA87" i="1" s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O123" i="1" s="1"/>
  <c r="R123" i="1" s="1"/>
  <c r="AA123" i="1" s="1" a="1"/>
  <c r="AA123" i="1" s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O183" i="1" s="1"/>
  <c r="R183" i="1" s="1"/>
  <c r="AA183" i="1" s="1" a="1"/>
  <c r="AA183" i="1" s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O228" i="1" s="1"/>
  <c r="R228" i="1" s="1"/>
  <c r="AA228" i="1" s="1" a="1"/>
  <c r="AA228" i="1" s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O256" i="1" s="1"/>
  <c r="R256" i="1" s="1"/>
  <c r="AA256" i="1" s="1" a="1"/>
  <c r="AA256" i="1" s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O291" i="1" s="1"/>
  <c r="R291" i="1" s="1"/>
  <c r="AA291" i="1" s="1" a="1"/>
  <c r="AA291" i="1" s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O309" i="1" s="1"/>
  <c r="R309" i="1" s="1"/>
  <c r="AA309" i="1" s="1" a="1"/>
  <c r="AA309" i="1" s="1"/>
  <c r="N310" i="1"/>
  <c r="N311" i="1"/>
  <c r="N312" i="1"/>
  <c r="N313" i="1"/>
  <c r="N314" i="1"/>
  <c r="N315" i="1"/>
  <c r="O315" i="1" s="1"/>
  <c r="R315" i="1" s="1"/>
  <c r="AA315" i="1" s="1" a="1"/>
  <c r="AA315" i="1" s="1"/>
  <c r="N316" i="1"/>
  <c r="N317" i="1"/>
  <c r="N318" i="1"/>
  <c r="N319" i="1"/>
  <c r="N320" i="1"/>
  <c r="N321" i="1"/>
  <c r="N322" i="1"/>
  <c r="N323" i="1"/>
  <c r="O323" i="1" s="1"/>
  <c r="R323" i="1" s="1"/>
  <c r="AA323" i="1" s="1" a="1"/>
  <c r="AA323" i="1" s="1"/>
  <c r="N324" i="1"/>
  <c r="N325" i="1"/>
  <c r="N326" i="1"/>
  <c r="N327" i="1"/>
  <c r="N328" i="1"/>
  <c r="N329" i="1"/>
  <c r="N330" i="1"/>
  <c r="N331" i="1"/>
  <c r="N332" i="1"/>
  <c r="N333" i="1"/>
  <c r="N334" i="1"/>
  <c r="O334" i="1" s="1"/>
  <c r="R334" i="1" s="1"/>
  <c r="AA334" i="1" s="1" a="1"/>
  <c r="AA334" i="1" s="1"/>
  <c r="N335" i="1"/>
  <c r="O335" i="1" s="1"/>
  <c r="R335" i="1" s="1"/>
  <c r="AA335" i="1" s="1" a="1"/>
  <c r="AA335" i="1" s="1"/>
  <c r="N336" i="1"/>
  <c r="O336" i="1" s="1"/>
  <c r="R336" i="1" s="1"/>
  <c r="AA336" i="1" s="1" a="1"/>
  <c r="AA336" i="1" s="1"/>
  <c r="N337" i="1"/>
  <c r="O337" i="1" s="1"/>
  <c r="R337" i="1" s="1"/>
  <c r="AA337" i="1" s="1" a="1"/>
  <c r="AA337" i="1" s="1"/>
  <c r="N338" i="1"/>
  <c r="N339" i="1"/>
  <c r="N340" i="1"/>
  <c r="N341" i="1"/>
  <c r="N342" i="1"/>
  <c r="N343" i="1"/>
  <c r="N344" i="1"/>
  <c r="N345" i="1"/>
  <c r="N346" i="1"/>
  <c r="N347" i="1"/>
  <c r="N348" i="1"/>
  <c r="O348" i="1" s="1"/>
  <c r="R348" i="1" s="1"/>
  <c r="AA348" i="1" s="1" a="1"/>
  <c r="AA348" i="1" s="1"/>
  <c r="N349" i="1"/>
  <c r="N350" i="1"/>
  <c r="N351" i="1"/>
  <c r="O351" i="1" s="1"/>
  <c r="R351" i="1" s="1"/>
  <c r="AA351" i="1" s="1" a="1"/>
  <c r="AA351" i="1" s="1"/>
  <c r="N352" i="1"/>
  <c r="N353" i="1"/>
  <c r="N354" i="1"/>
  <c r="N355" i="1"/>
  <c r="N356" i="1"/>
  <c r="N357" i="1"/>
  <c r="N358" i="1"/>
  <c r="O358" i="1" s="1"/>
  <c r="R358" i="1" s="1"/>
  <c r="AA358" i="1" s="1" a="1"/>
  <c r="AA358" i="1" s="1"/>
  <c r="N359" i="1"/>
  <c r="O359" i="1" s="1"/>
  <c r="R359" i="1" s="1"/>
  <c r="AA359" i="1" s="1" a="1"/>
  <c r="AA359" i="1" s="1"/>
  <c r="N360" i="1"/>
  <c r="N361" i="1"/>
  <c r="N362" i="1"/>
  <c r="N363" i="1"/>
  <c r="N364" i="1"/>
  <c r="N365" i="1"/>
  <c r="N366" i="1"/>
  <c r="N367" i="1"/>
  <c r="N368" i="1"/>
  <c r="N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" i="1"/>
  <c r="Z313" i="1" l="1" a="1"/>
  <c r="Z313" i="1" s="1"/>
  <c r="Z253" i="1" a="1"/>
  <c r="Z253" i="1" s="1"/>
  <c r="Z205" i="1" a="1"/>
  <c r="Z205" i="1" s="1"/>
  <c r="Z157" i="1" a="1"/>
  <c r="Z157" i="1" s="1"/>
  <c r="Z97" i="1" a="1"/>
  <c r="Z97" i="1" s="1"/>
  <c r="Z49" i="1" a="1"/>
  <c r="Z49" i="1" s="1"/>
  <c r="Z337" i="1" a="1"/>
  <c r="Z337" i="1" s="1"/>
  <c r="Z289" i="1" a="1"/>
  <c r="Z289" i="1" s="1"/>
  <c r="Z229" i="1" a="1"/>
  <c r="Z229" i="1" s="1"/>
  <c r="Z169" i="1" a="1"/>
  <c r="Z169" i="1" s="1"/>
  <c r="Z133" i="1" a="1"/>
  <c r="Z133" i="1" s="1"/>
  <c r="Z73" i="1" a="1"/>
  <c r="Z73" i="1" s="1"/>
  <c r="Z37" i="1" a="1"/>
  <c r="Z37" i="1" s="1"/>
  <c r="Z349" i="1" a="1"/>
  <c r="Z349" i="1" s="1"/>
  <c r="Z277" i="1" a="1"/>
  <c r="Z277" i="1" s="1"/>
  <c r="Z193" i="1" a="1"/>
  <c r="Z193" i="1" s="1"/>
  <c r="Z109" i="1" a="1"/>
  <c r="Z109" i="1" s="1"/>
  <c r="Z25" i="1" a="1"/>
  <c r="Z25" i="1" s="1"/>
  <c r="Z361" i="1" a="1"/>
  <c r="Z361" i="1" s="1"/>
  <c r="Z325" i="1" a="1"/>
  <c r="Z325" i="1" s="1"/>
  <c r="Z301" i="1" a="1"/>
  <c r="Z301" i="1" s="1"/>
  <c r="Z265" i="1" a="1"/>
  <c r="Z265" i="1" s="1"/>
  <c r="Z241" i="1" a="1"/>
  <c r="Z241" i="1" s="1"/>
  <c r="Z217" i="1" a="1"/>
  <c r="Z217" i="1" s="1"/>
  <c r="Z181" i="1" a="1"/>
  <c r="Z181" i="1" s="1"/>
  <c r="Z145" i="1" a="1"/>
  <c r="Z145" i="1" s="1"/>
  <c r="Z121" i="1" a="1"/>
  <c r="Z121" i="1" s="1"/>
  <c r="Z85" i="1" a="1"/>
  <c r="Z85" i="1" s="1"/>
  <c r="Z61" i="1" a="1"/>
  <c r="Z61" i="1" s="1"/>
  <c r="Z13" i="1" a="1"/>
  <c r="Z13" i="1" s="1"/>
  <c r="Z363" i="1" a="1"/>
  <c r="Z363" i="1" s="1"/>
  <c r="Z351" i="1" a="1"/>
  <c r="Z351" i="1" s="1"/>
  <c r="Z339" i="1" a="1"/>
  <c r="Z339" i="1" s="1"/>
  <c r="Z327" i="1" a="1"/>
  <c r="Z327" i="1" s="1"/>
  <c r="Z315" i="1" a="1"/>
  <c r="Z315" i="1" s="1"/>
  <c r="Z303" i="1" a="1"/>
  <c r="Z303" i="1" s="1"/>
  <c r="Z291" i="1" a="1"/>
  <c r="Z291" i="1" s="1"/>
  <c r="Z279" i="1" a="1"/>
  <c r="Z279" i="1" s="1"/>
  <c r="Z267" i="1" a="1"/>
  <c r="Z267" i="1" s="1"/>
  <c r="Z255" i="1" a="1"/>
  <c r="Z255" i="1" s="1"/>
  <c r="Z243" i="1" a="1"/>
  <c r="Z243" i="1" s="1"/>
  <c r="Z231" i="1" a="1"/>
  <c r="Z231" i="1" s="1"/>
  <c r="Z219" i="1" a="1"/>
  <c r="Z219" i="1" s="1"/>
  <c r="Z207" i="1" a="1"/>
  <c r="Z207" i="1" s="1"/>
  <c r="Z195" i="1" a="1"/>
  <c r="Z195" i="1" s="1"/>
  <c r="Z183" i="1" a="1"/>
  <c r="Z183" i="1" s="1"/>
  <c r="Z171" i="1" a="1"/>
  <c r="Z171" i="1" s="1"/>
  <c r="Z159" i="1" a="1"/>
  <c r="Z159" i="1" s="1"/>
  <c r="Z147" i="1" a="1"/>
  <c r="Z147" i="1" s="1"/>
  <c r="Z135" i="1" a="1"/>
  <c r="Z135" i="1" s="1"/>
  <c r="Z123" i="1" a="1"/>
  <c r="Z123" i="1" s="1"/>
  <c r="Z111" i="1" a="1"/>
  <c r="Z111" i="1" s="1"/>
  <c r="Z99" i="1" a="1"/>
  <c r="Z99" i="1" s="1"/>
  <c r="Z87" i="1" a="1"/>
  <c r="Z87" i="1" s="1"/>
  <c r="Z75" i="1" a="1"/>
  <c r="Z75" i="1" s="1"/>
  <c r="Z63" i="1" a="1"/>
  <c r="Z63" i="1" s="1"/>
  <c r="Z51" i="1" a="1"/>
  <c r="Z51" i="1" s="1"/>
  <c r="Z39" i="1" a="1"/>
  <c r="Z39" i="1" s="1"/>
  <c r="Z27" i="1" a="1"/>
  <c r="Z27" i="1" s="1"/>
  <c r="Z15" i="1" a="1"/>
  <c r="Z15" i="1" s="1"/>
  <c r="Z362" i="1" a="1"/>
  <c r="Z362" i="1" s="1"/>
  <c r="Z350" i="1" a="1"/>
  <c r="Z350" i="1" s="1"/>
  <c r="Z338" i="1" a="1"/>
  <c r="Z338" i="1" s="1"/>
  <c r="Z326" i="1" a="1"/>
  <c r="Z326" i="1" s="1"/>
  <c r="Z314" i="1" a="1"/>
  <c r="Z314" i="1" s="1"/>
  <c r="Z302" i="1" a="1"/>
  <c r="Z302" i="1" s="1"/>
  <c r="Z290" i="1" a="1"/>
  <c r="Z290" i="1" s="1"/>
  <c r="Z278" i="1" a="1"/>
  <c r="Z278" i="1" s="1"/>
  <c r="Z266" i="1" a="1"/>
  <c r="Z266" i="1" s="1"/>
  <c r="Z254" i="1" a="1"/>
  <c r="Z254" i="1" s="1"/>
  <c r="Z242" i="1" a="1"/>
  <c r="Z242" i="1" s="1"/>
  <c r="Z230" i="1" a="1"/>
  <c r="Z230" i="1" s="1"/>
  <c r="Z218" i="1" a="1"/>
  <c r="Z218" i="1" s="1"/>
  <c r="Z206" i="1" a="1"/>
  <c r="Z206" i="1" s="1"/>
  <c r="Z194" i="1" a="1"/>
  <c r="Z194" i="1" s="1"/>
  <c r="Z182" i="1" a="1"/>
  <c r="Z182" i="1" s="1"/>
  <c r="Z170" i="1" a="1"/>
  <c r="Z170" i="1" s="1"/>
  <c r="Z158" i="1" a="1"/>
  <c r="Z158" i="1" s="1"/>
  <c r="Z146" i="1" a="1"/>
  <c r="Z146" i="1" s="1"/>
  <c r="Z134" i="1" a="1"/>
  <c r="Z134" i="1" s="1"/>
  <c r="Z122" i="1" a="1"/>
  <c r="Z122" i="1" s="1"/>
  <c r="Z110" i="1" a="1"/>
  <c r="Z110" i="1" s="1"/>
  <c r="Z98" i="1" a="1"/>
  <c r="Z98" i="1" s="1"/>
  <c r="Z86" i="1" a="1"/>
  <c r="Z86" i="1" s="1"/>
  <c r="Z74" i="1" a="1"/>
  <c r="Z74" i="1" s="1"/>
  <c r="Z62" i="1" a="1"/>
  <c r="Z62" i="1" s="1"/>
  <c r="Z50" i="1" a="1"/>
  <c r="Z50" i="1" s="1"/>
  <c r="Z38" i="1" a="1"/>
  <c r="Z38" i="1" s="1"/>
  <c r="Z26" i="1" a="1"/>
  <c r="Z26" i="1" s="1"/>
  <c r="Z14" i="1" a="1"/>
  <c r="Z14" i="1" s="1"/>
  <c r="Z360" i="1" a="1"/>
  <c r="Z360" i="1" s="1"/>
  <c r="Z348" i="1" a="1"/>
  <c r="Z348" i="1" s="1"/>
  <c r="Z336" i="1" a="1"/>
  <c r="Z336" i="1" s="1"/>
  <c r="Z324" i="1" a="1"/>
  <c r="Z324" i="1" s="1"/>
  <c r="Z312" i="1" a="1"/>
  <c r="Z312" i="1" s="1"/>
  <c r="Z300" i="1" a="1"/>
  <c r="Z300" i="1" s="1"/>
  <c r="Z288" i="1" a="1"/>
  <c r="Z288" i="1" s="1"/>
  <c r="Z276" i="1" a="1"/>
  <c r="Z276" i="1" s="1"/>
  <c r="Z264" i="1" a="1"/>
  <c r="Z264" i="1" s="1"/>
  <c r="Z252" i="1" a="1"/>
  <c r="Z252" i="1" s="1"/>
  <c r="Z240" i="1" a="1"/>
  <c r="Z240" i="1" s="1"/>
  <c r="Z228" i="1" a="1"/>
  <c r="Z228" i="1" s="1"/>
  <c r="Z216" i="1" a="1"/>
  <c r="Z216" i="1" s="1"/>
  <c r="Z204" i="1" a="1"/>
  <c r="Z204" i="1" s="1"/>
  <c r="Z192" i="1" a="1"/>
  <c r="Z192" i="1" s="1"/>
  <c r="Z180" i="1" a="1"/>
  <c r="Z180" i="1" s="1"/>
  <c r="Z168" i="1" a="1"/>
  <c r="Z168" i="1" s="1"/>
  <c r="Z156" i="1" a="1"/>
  <c r="Z156" i="1" s="1"/>
  <c r="Z144" i="1" a="1"/>
  <c r="Z144" i="1" s="1"/>
  <c r="Z132" i="1" a="1"/>
  <c r="Z132" i="1" s="1"/>
  <c r="Z120" i="1" a="1"/>
  <c r="Z120" i="1" s="1"/>
  <c r="Z108" i="1" a="1"/>
  <c r="Z108" i="1" s="1"/>
  <c r="Z96" i="1" a="1"/>
  <c r="Z96" i="1" s="1"/>
  <c r="Z84" i="1" a="1"/>
  <c r="Z84" i="1" s="1"/>
  <c r="Z72" i="1" a="1"/>
  <c r="Z72" i="1" s="1"/>
  <c r="Z60" i="1" a="1"/>
  <c r="Z60" i="1" s="1"/>
  <c r="Z48" i="1" a="1"/>
  <c r="Z48" i="1" s="1"/>
  <c r="Z36" i="1" a="1"/>
  <c r="Z36" i="1" s="1"/>
  <c r="Z24" i="1" a="1"/>
  <c r="Z24" i="1" s="1"/>
  <c r="Z12" i="1" a="1"/>
  <c r="Z12" i="1" s="1"/>
  <c r="Z359" i="1" a="1"/>
  <c r="Z359" i="1" s="1"/>
  <c r="Z347" i="1" a="1"/>
  <c r="Z347" i="1" s="1"/>
  <c r="Z335" i="1" a="1"/>
  <c r="Z335" i="1" s="1"/>
  <c r="Z323" i="1" a="1"/>
  <c r="Z323" i="1" s="1"/>
  <c r="Z311" i="1" a="1"/>
  <c r="Z311" i="1" s="1"/>
  <c r="Z299" i="1" a="1"/>
  <c r="Z299" i="1" s="1"/>
  <c r="Z287" i="1" a="1"/>
  <c r="Z287" i="1" s="1"/>
  <c r="Z275" i="1" a="1"/>
  <c r="Z275" i="1" s="1"/>
  <c r="Z263" i="1" a="1"/>
  <c r="Z263" i="1" s="1"/>
  <c r="Z251" i="1" a="1"/>
  <c r="Z251" i="1" s="1"/>
  <c r="Z239" i="1" a="1"/>
  <c r="Z239" i="1" s="1"/>
  <c r="Z227" i="1" a="1"/>
  <c r="Z227" i="1" s="1"/>
  <c r="Z215" i="1" a="1"/>
  <c r="Z215" i="1" s="1"/>
  <c r="Z203" i="1" a="1"/>
  <c r="Z203" i="1" s="1"/>
  <c r="Z191" i="1" a="1"/>
  <c r="Z191" i="1" s="1"/>
  <c r="Z179" i="1" a="1"/>
  <c r="Z179" i="1" s="1"/>
  <c r="Z167" i="1" a="1"/>
  <c r="Z167" i="1" s="1"/>
  <c r="Z155" i="1" a="1"/>
  <c r="Z155" i="1" s="1"/>
  <c r="Z143" i="1" a="1"/>
  <c r="Z143" i="1" s="1"/>
  <c r="Z131" i="1" a="1"/>
  <c r="Z131" i="1" s="1"/>
  <c r="Z119" i="1" a="1"/>
  <c r="Z119" i="1" s="1"/>
  <c r="Z107" i="1" a="1"/>
  <c r="Z107" i="1" s="1"/>
  <c r="Z95" i="1" a="1"/>
  <c r="Z95" i="1" s="1"/>
  <c r="Z83" i="1" a="1"/>
  <c r="Z83" i="1" s="1"/>
  <c r="Z71" i="1" a="1"/>
  <c r="Z71" i="1" s="1"/>
  <c r="Z59" i="1" a="1"/>
  <c r="Z59" i="1" s="1"/>
  <c r="Z47" i="1" a="1"/>
  <c r="Z47" i="1" s="1"/>
  <c r="Z35" i="1" a="1"/>
  <c r="Z35" i="1" s="1"/>
  <c r="Z23" i="1" a="1"/>
  <c r="Z23" i="1" s="1"/>
  <c r="Z11" i="1" a="1"/>
  <c r="Z11" i="1" s="1"/>
  <c r="Z358" i="1" a="1"/>
  <c r="Z358" i="1" s="1"/>
  <c r="Z346" i="1" a="1"/>
  <c r="Z346" i="1" s="1"/>
  <c r="Z310" i="1" a="1"/>
  <c r="Z310" i="1" s="1"/>
  <c r="Z274" i="1" a="1"/>
  <c r="Z274" i="1" s="1"/>
  <c r="Z238" i="1" a="1"/>
  <c r="Z238" i="1" s="1"/>
  <c r="Z214" i="1" a="1"/>
  <c r="Z214" i="1" s="1"/>
  <c r="Z190" i="1" a="1"/>
  <c r="Z190" i="1" s="1"/>
  <c r="Z154" i="1" a="1"/>
  <c r="Z154" i="1" s="1"/>
  <c r="Z118" i="1" a="1"/>
  <c r="Z118" i="1" s="1"/>
  <c r="Z94" i="1" a="1"/>
  <c r="Z94" i="1" s="1"/>
  <c r="Z58" i="1" a="1"/>
  <c r="Z58" i="1" s="1"/>
  <c r="Z22" i="1" a="1"/>
  <c r="Z22" i="1" s="1"/>
  <c r="Z357" i="1" a="1"/>
  <c r="Z357" i="1" s="1"/>
  <c r="Z321" i="1" a="1"/>
  <c r="Z321" i="1" s="1"/>
  <c r="Z285" i="1" a="1"/>
  <c r="Z285" i="1" s="1"/>
  <c r="Z261" i="1" a="1"/>
  <c r="Z261" i="1" s="1"/>
  <c r="Z225" i="1" a="1"/>
  <c r="Z225" i="1" s="1"/>
  <c r="Z189" i="1" a="1"/>
  <c r="Z189" i="1" s="1"/>
  <c r="Z153" i="1" a="1"/>
  <c r="Z153" i="1" s="1"/>
  <c r="Z117" i="1" a="1"/>
  <c r="Z117" i="1" s="1"/>
  <c r="Z81" i="1" a="1"/>
  <c r="Z81" i="1" s="1"/>
  <c r="Z57" i="1" a="1"/>
  <c r="Z57" i="1" s="1"/>
  <c r="Z33" i="1" a="1"/>
  <c r="Z33" i="1" s="1"/>
  <c r="Z9" i="1" a="1"/>
  <c r="Z9" i="1" s="1"/>
  <c r="Z344" i="1" a="1"/>
  <c r="Z344" i="1" s="1"/>
  <c r="Z320" i="1" a="1"/>
  <c r="Z320" i="1" s="1"/>
  <c r="Z284" i="1" a="1"/>
  <c r="Z284" i="1" s="1"/>
  <c r="Z248" i="1" a="1"/>
  <c r="Z248" i="1" s="1"/>
  <c r="Z212" i="1" a="1"/>
  <c r="Z212" i="1" s="1"/>
  <c r="Z176" i="1" a="1"/>
  <c r="Z176" i="1" s="1"/>
  <c r="Z140" i="1" a="1"/>
  <c r="Z140" i="1" s="1"/>
  <c r="Z92" i="1" a="1"/>
  <c r="Z92" i="1" s="1"/>
  <c r="Z44" i="1" a="1"/>
  <c r="Z44" i="1" s="1"/>
  <c r="Z367" i="1" a="1"/>
  <c r="Z367" i="1" s="1"/>
  <c r="Z331" i="1" a="1"/>
  <c r="Z331" i="1" s="1"/>
  <c r="Z295" i="1" a="1"/>
  <c r="Z295" i="1" s="1"/>
  <c r="Z271" i="1" a="1"/>
  <c r="Z271" i="1" s="1"/>
  <c r="Z235" i="1" a="1"/>
  <c r="Z235" i="1" s="1"/>
  <c r="Z199" i="1" a="1"/>
  <c r="Z199" i="1" s="1"/>
  <c r="Z163" i="1" a="1"/>
  <c r="Z163" i="1" s="1"/>
  <c r="Z127" i="1" a="1"/>
  <c r="Z127" i="1" s="1"/>
  <c r="Z91" i="1" a="1"/>
  <c r="Z91" i="1" s="1"/>
  <c r="Z55" i="1" a="1"/>
  <c r="Z55" i="1" s="1"/>
  <c r="Z31" i="1" a="1"/>
  <c r="Z31" i="1" s="1"/>
  <c r="Z7" i="1" a="1"/>
  <c r="Z7" i="1" s="1"/>
  <c r="Z366" i="1" a="1"/>
  <c r="Z366" i="1" s="1"/>
  <c r="Z354" i="1" a="1"/>
  <c r="Z354" i="1" s="1"/>
  <c r="Z342" i="1" a="1"/>
  <c r="Z342" i="1" s="1"/>
  <c r="Z330" i="1" a="1"/>
  <c r="Z330" i="1" s="1"/>
  <c r="Z318" i="1" a="1"/>
  <c r="Z318" i="1" s="1"/>
  <c r="Z306" i="1" a="1"/>
  <c r="Z306" i="1" s="1"/>
  <c r="Z294" i="1" a="1"/>
  <c r="Z294" i="1" s="1"/>
  <c r="Z282" i="1" a="1"/>
  <c r="Z282" i="1" s="1"/>
  <c r="Z270" i="1" a="1"/>
  <c r="Z270" i="1" s="1"/>
  <c r="Z258" i="1" a="1"/>
  <c r="Z258" i="1" s="1"/>
  <c r="Z246" i="1" a="1"/>
  <c r="Z246" i="1" s="1"/>
  <c r="Z234" i="1" a="1"/>
  <c r="Z234" i="1" s="1"/>
  <c r="Z222" i="1" a="1"/>
  <c r="Z222" i="1" s="1"/>
  <c r="Z210" i="1" a="1"/>
  <c r="Z210" i="1" s="1"/>
  <c r="Z198" i="1" a="1"/>
  <c r="Z198" i="1" s="1"/>
  <c r="Z186" i="1" a="1"/>
  <c r="Z186" i="1" s="1"/>
  <c r="Z174" i="1" a="1"/>
  <c r="Z174" i="1" s="1"/>
  <c r="Z162" i="1" a="1"/>
  <c r="Z162" i="1" s="1"/>
  <c r="Z150" i="1" a="1"/>
  <c r="Z150" i="1" s="1"/>
  <c r="Z138" i="1" a="1"/>
  <c r="Z138" i="1" s="1"/>
  <c r="Z126" i="1" a="1"/>
  <c r="Z126" i="1" s="1"/>
  <c r="Z114" i="1" a="1"/>
  <c r="Z114" i="1" s="1"/>
  <c r="Z102" i="1" a="1"/>
  <c r="Z102" i="1" s="1"/>
  <c r="Z90" i="1" a="1"/>
  <c r="Z90" i="1" s="1"/>
  <c r="Z78" i="1" a="1"/>
  <c r="Z78" i="1" s="1"/>
  <c r="Z66" i="1" a="1"/>
  <c r="Z66" i="1" s="1"/>
  <c r="Z54" i="1" a="1"/>
  <c r="Z54" i="1" s="1"/>
  <c r="Z42" i="1" a="1"/>
  <c r="Z42" i="1" s="1"/>
  <c r="Z30" i="1" a="1"/>
  <c r="Z30" i="1" s="1"/>
  <c r="Z18" i="1" a="1"/>
  <c r="Z18" i="1" s="1"/>
  <c r="Z6" i="1" a="1"/>
  <c r="Z6" i="1" s="1"/>
  <c r="Z334" i="1" a="1"/>
  <c r="Z334" i="1" s="1"/>
  <c r="Z298" i="1" a="1"/>
  <c r="Z298" i="1" s="1"/>
  <c r="Z262" i="1" a="1"/>
  <c r="Z262" i="1" s="1"/>
  <c r="Z226" i="1" a="1"/>
  <c r="Z226" i="1" s="1"/>
  <c r="Z178" i="1" a="1"/>
  <c r="Z178" i="1" s="1"/>
  <c r="Z142" i="1" a="1"/>
  <c r="Z142" i="1" s="1"/>
  <c r="Z106" i="1" a="1"/>
  <c r="Z106" i="1" s="1"/>
  <c r="Z70" i="1" a="1"/>
  <c r="Z70" i="1" s="1"/>
  <c r="Z46" i="1" a="1"/>
  <c r="Z46" i="1" s="1"/>
  <c r="Z10" i="1" a="1"/>
  <c r="Z10" i="1" s="1"/>
  <c r="Z3" i="1" a="1"/>
  <c r="Z3" i="1" s="1"/>
  <c r="Z333" i="1" a="1"/>
  <c r="Z333" i="1" s="1"/>
  <c r="Z297" i="1" a="1"/>
  <c r="Z297" i="1" s="1"/>
  <c r="Z249" i="1" a="1"/>
  <c r="Z249" i="1" s="1"/>
  <c r="Z213" i="1" a="1"/>
  <c r="Z213" i="1" s="1"/>
  <c r="Z177" i="1" a="1"/>
  <c r="Z177" i="1" s="1"/>
  <c r="Z141" i="1" a="1"/>
  <c r="Z141" i="1" s="1"/>
  <c r="Z105" i="1" a="1"/>
  <c r="Z105" i="1" s="1"/>
  <c r="Z69" i="1" a="1"/>
  <c r="Z69" i="1" s="1"/>
  <c r="Z21" i="1" a="1"/>
  <c r="Z21" i="1" s="1"/>
  <c r="Z368" i="1" a="1"/>
  <c r="Z368" i="1" s="1"/>
  <c r="Z332" i="1" a="1"/>
  <c r="Z332" i="1" s="1"/>
  <c r="Z296" i="1" a="1"/>
  <c r="Z296" i="1" s="1"/>
  <c r="Z260" i="1" a="1"/>
  <c r="Z260" i="1" s="1"/>
  <c r="Z224" i="1" a="1"/>
  <c r="Z224" i="1" s="1"/>
  <c r="Z188" i="1" a="1"/>
  <c r="Z188" i="1" s="1"/>
  <c r="Z152" i="1" a="1"/>
  <c r="Z152" i="1" s="1"/>
  <c r="Z116" i="1" a="1"/>
  <c r="Z116" i="1" s="1"/>
  <c r="Z80" i="1" a="1"/>
  <c r="Z80" i="1" s="1"/>
  <c r="Z56" i="1" a="1"/>
  <c r="Z56" i="1" s="1"/>
  <c r="Z20" i="1" a="1"/>
  <c r="Z20" i="1" s="1"/>
  <c r="Z343" i="1" a="1"/>
  <c r="Z343" i="1" s="1"/>
  <c r="Z307" i="1" a="1"/>
  <c r="Z307" i="1" s="1"/>
  <c r="Z259" i="1" a="1"/>
  <c r="Z259" i="1" s="1"/>
  <c r="Z223" i="1" a="1"/>
  <c r="Z223" i="1" s="1"/>
  <c r="Z187" i="1" a="1"/>
  <c r="Z187" i="1" s="1"/>
  <c r="Z151" i="1" a="1"/>
  <c r="Z151" i="1" s="1"/>
  <c r="Z115" i="1" a="1"/>
  <c r="Z115" i="1" s="1"/>
  <c r="Z79" i="1" a="1"/>
  <c r="Z79" i="1" s="1"/>
  <c r="Z43" i="1" a="1"/>
  <c r="Z43" i="1" s="1"/>
  <c r="Z365" i="1" a="1"/>
  <c r="Z365" i="1" s="1"/>
  <c r="Z353" i="1" a="1"/>
  <c r="Z353" i="1" s="1"/>
  <c r="Z341" i="1" a="1"/>
  <c r="Z341" i="1" s="1"/>
  <c r="Z329" i="1" a="1"/>
  <c r="Z329" i="1" s="1"/>
  <c r="Z317" i="1" a="1"/>
  <c r="Z317" i="1" s="1"/>
  <c r="Z305" i="1" a="1"/>
  <c r="Z305" i="1" s="1"/>
  <c r="Z293" i="1" a="1"/>
  <c r="Z293" i="1" s="1"/>
  <c r="Z281" i="1" a="1"/>
  <c r="Z281" i="1" s="1"/>
  <c r="Z269" i="1" a="1"/>
  <c r="Z269" i="1" s="1"/>
  <c r="Z257" i="1" a="1"/>
  <c r="Z257" i="1" s="1"/>
  <c r="Z245" i="1" a="1"/>
  <c r="Z245" i="1" s="1"/>
  <c r="Z233" i="1" a="1"/>
  <c r="Z233" i="1" s="1"/>
  <c r="Z221" i="1" a="1"/>
  <c r="Z221" i="1" s="1"/>
  <c r="Z209" i="1" a="1"/>
  <c r="Z209" i="1" s="1"/>
  <c r="Z197" i="1" a="1"/>
  <c r="Z197" i="1" s="1"/>
  <c r="Z185" i="1" a="1"/>
  <c r="Z185" i="1" s="1"/>
  <c r="Z173" i="1" a="1"/>
  <c r="Z173" i="1" s="1"/>
  <c r="Z161" i="1" a="1"/>
  <c r="Z161" i="1" s="1"/>
  <c r="Z149" i="1" a="1"/>
  <c r="Z149" i="1" s="1"/>
  <c r="Z137" i="1" a="1"/>
  <c r="Z137" i="1" s="1"/>
  <c r="Z125" i="1" a="1"/>
  <c r="Z125" i="1" s="1"/>
  <c r="Z113" i="1" a="1"/>
  <c r="Z113" i="1" s="1"/>
  <c r="Z101" i="1" a="1"/>
  <c r="Z101" i="1" s="1"/>
  <c r="Z89" i="1" a="1"/>
  <c r="Z89" i="1" s="1"/>
  <c r="Z77" i="1" a="1"/>
  <c r="Z77" i="1" s="1"/>
  <c r="Z65" i="1" a="1"/>
  <c r="Z65" i="1" s="1"/>
  <c r="Z53" i="1" a="1"/>
  <c r="Z53" i="1" s="1"/>
  <c r="Z41" i="1" a="1"/>
  <c r="Z41" i="1" s="1"/>
  <c r="Z29" i="1" a="1"/>
  <c r="Z29" i="1" s="1"/>
  <c r="Z17" i="1" a="1"/>
  <c r="Z17" i="1" s="1"/>
  <c r="Z5" i="1" a="1"/>
  <c r="Z5" i="1" s="1"/>
  <c r="Z322" i="1" a="1"/>
  <c r="Z322" i="1" s="1"/>
  <c r="Z286" i="1" a="1"/>
  <c r="Z286" i="1" s="1"/>
  <c r="Z250" i="1" a="1"/>
  <c r="Z250" i="1" s="1"/>
  <c r="Z202" i="1" a="1"/>
  <c r="Z202" i="1" s="1"/>
  <c r="Z166" i="1" a="1"/>
  <c r="Z166" i="1" s="1"/>
  <c r="Z130" i="1" a="1"/>
  <c r="Z130" i="1" s="1"/>
  <c r="Z82" i="1" a="1"/>
  <c r="Z82" i="1" s="1"/>
  <c r="Z34" i="1" a="1"/>
  <c r="Z34" i="1" s="1"/>
  <c r="Z345" i="1" a="1"/>
  <c r="Z345" i="1" s="1"/>
  <c r="Z309" i="1" a="1"/>
  <c r="Z309" i="1" s="1"/>
  <c r="Z273" i="1" a="1"/>
  <c r="Z273" i="1" s="1"/>
  <c r="Z237" i="1" a="1"/>
  <c r="Z237" i="1" s="1"/>
  <c r="Z201" i="1" a="1"/>
  <c r="Z201" i="1" s="1"/>
  <c r="Z165" i="1" a="1"/>
  <c r="Z165" i="1" s="1"/>
  <c r="Z129" i="1" a="1"/>
  <c r="Z129" i="1" s="1"/>
  <c r="Z93" i="1" a="1"/>
  <c r="Z93" i="1" s="1"/>
  <c r="Z45" i="1" a="1"/>
  <c r="Z45" i="1" s="1"/>
  <c r="Z356" i="1" a="1"/>
  <c r="Z356" i="1" s="1"/>
  <c r="Z308" i="1" a="1"/>
  <c r="Z308" i="1" s="1"/>
  <c r="Z272" i="1" a="1"/>
  <c r="Z272" i="1" s="1"/>
  <c r="Z236" i="1" a="1"/>
  <c r="Z236" i="1" s="1"/>
  <c r="Z200" i="1" a="1"/>
  <c r="Z200" i="1" s="1"/>
  <c r="Z164" i="1" a="1"/>
  <c r="Z164" i="1" s="1"/>
  <c r="Z128" i="1" a="1"/>
  <c r="Z128" i="1" s="1"/>
  <c r="Z104" i="1" a="1"/>
  <c r="Z104" i="1" s="1"/>
  <c r="Z68" i="1" a="1"/>
  <c r="Z68" i="1" s="1"/>
  <c r="Z32" i="1" a="1"/>
  <c r="Z32" i="1" s="1"/>
  <c r="Z8" i="1" a="1"/>
  <c r="Z8" i="1" s="1"/>
  <c r="Z355" i="1" a="1"/>
  <c r="Z355" i="1" s="1"/>
  <c r="Z319" i="1" a="1"/>
  <c r="Z319" i="1" s="1"/>
  <c r="Z283" i="1" a="1"/>
  <c r="Z283" i="1" s="1"/>
  <c r="Z247" i="1" a="1"/>
  <c r="Z247" i="1" s="1"/>
  <c r="Z211" i="1" a="1"/>
  <c r="Z211" i="1" s="1"/>
  <c r="Z175" i="1" a="1"/>
  <c r="Z175" i="1" s="1"/>
  <c r="Z139" i="1" a="1"/>
  <c r="Z139" i="1" s="1"/>
  <c r="Z103" i="1" a="1"/>
  <c r="Z103" i="1" s="1"/>
  <c r="Z67" i="1" a="1"/>
  <c r="Z67" i="1" s="1"/>
  <c r="Z19" i="1" a="1"/>
  <c r="Z19" i="1" s="1"/>
  <c r="Z364" i="1" a="1"/>
  <c r="Z364" i="1" s="1"/>
  <c r="Z352" i="1" a="1"/>
  <c r="Z352" i="1" s="1"/>
  <c r="Z340" i="1" a="1"/>
  <c r="Z340" i="1" s="1"/>
  <c r="Z328" i="1" a="1"/>
  <c r="Z328" i="1" s="1"/>
  <c r="Z316" i="1" a="1"/>
  <c r="Z316" i="1" s="1"/>
  <c r="Z304" i="1" a="1"/>
  <c r="Z304" i="1" s="1"/>
  <c r="Z292" i="1" a="1"/>
  <c r="Z292" i="1" s="1"/>
  <c r="Z280" i="1" a="1"/>
  <c r="Z280" i="1" s="1"/>
  <c r="Z268" i="1" a="1"/>
  <c r="Z268" i="1" s="1"/>
  <c r="Z256" i="1" a="1"/>
  <c r="Z256" i="1" s="1"/>
  <c r="Z244" i="1" a="1"/>
  <c r="Z244" i="1" s="1"/>
  <c r="Z232" i="1" a="1"/>
  <c r="Z232" i="1" s="1"/>
  <c r="Z220" i="1" a="1"/>
  <c r="Z220" i="1" s="1"/>
  <c r="Z208" i="1" a="1"/>
  <c r="Z208" i="1" s="1"/>
  <c r="Z196" i="1" a="1"/>
  <c r="Z196" i="1" s="1"/>
  <c r="Z184" i="1" a="1"/>
  <c r="Z184" i="1" s="1"/>
  <c r="Z172" i="1" a="1"/>
  <c r="Z172" i="1" s="1"/>
  <c r="Z160" i="1" a="1"/>
  <c r="Z160" i="1" s="1"/>
  <c r="Z148" i="1" a="1"/>
  <c r="Z148" i="1" s="1"/>
  <c r="Z136" i="1" a="1"/>
  <c r="Z136" i="1" s="1"/>
  <c r="Z124" i="1" a="1"/>
  <c r="Z124" i="1" s="1"/>
  <c r="Z112" i="1" a="1"/>
  <c r="Z112" i="1" s="1"/>
  <c r="Z100" i="1" a="1"/>
  <c r="Z100" i="1" s="1"/>
  <c r="Z88" i="1" a="1"/>
  <c r="Z88" i="1" s="1"/>
  <c r="Z76" i="1" a="1"/>
  <c r="Z76" i="1" s="1"/>
  <c r="Z64" i="1" a="1"/>
  <c r="Z64" i="1" s="1"/>
  <c r="Z52" i="1" a="1"/>
  <c r="Z52" i="1" s="1"/>
  <c r="Z40" i="1" a="1"/>
  <c r="Z40" i="1" s="1"/>
  <c r="Z28" i="1" a="1"/>
  <c r="Z28" i="1" s="1"/>
  <c r="Z16" i="1" a="1"/>
  <c r="Z16" i="1" s="1"/>
  <c r="Z4" i="1" a="1"/>
  <c r="Z4" i="1" s="1"/>
  <c r="Y113" i="1" a="1"/>
  <c r="Y113" i="1" s="1"/>
  <c r="Y289" i="1" a="1"/>
  <c r="Y289" i="1" s="1"/>
  <c r="Y193" i="1" a="1"/>
  <c r="Y193" i="1" s="1"/>
  <c r="Y49" i="1" a="1"/>
  <c r="Y49" i="1" s="1"/>
  <c r="Y337" i="1" a="1"/>
  <c r="Y337" i="1" s="1"/>
  <c r="Y241" i="1" a="1"/>
  <c r="Y241" i="1" s="1"/>
  <c r="Y145" i="1" a="1"/>
  <c r="Y145" i="1" s="1"/>
  <c r="Y73" i="1" a="1"/>
  <c r="Y73" i="1" s="1"/>
  <c r="Y360" i="1" a="1"/>
  <c r="Y360" i="1" s="1"/>
  <c r="Y361" i="1" a="1"/>
  <c r="Y361" i="1" s="1"/>
  <c r="Y265" i="1" a="1"/>
  <c r="Y265" i="1" s="1"/>
  <c r="Y169" i="1" a="1"/>
  <c r="Y169" i="1" s="1"/>
  <c r="Y97" i="1" a="1"/>
  <c r="Y97" i="1" s="1"/>
  <c r="Y313" i="1" a="1"/>
  <c r="Y313" i="1" s="1"/>
  <c r="Y217" i="1" a="1"/>
  <c r="Y217" i="1" s="1"/>
  <c r="Y121" i="1" a="1"/>
  <c r="Y121" i="1" s="1"/>
  <c r="Y25" i="1" a="1"/>
  <c r="Y25" i="1" s="1"/>
  <c r="Y257" i="1" a="1"/>
  <c r="Y257" i="1" s="1"/>
  <c r="Y185" i="1" a="1"/>
  <c r="Y185" i="1" s="1"/>
  <c r="Y357" i="1" a="1"/>
  <c r="Y357" i="1" s="1"/>
  <c r="Y333" i="1" a="1"/>
  <c r="Y333" i="1" s="1"/>
  <c r="Y309" i="1" a="1"/>
  <c r="Y309" i="1" s="1"/>
  <c r="Y297" i="1" a="1"/>
  <c r="Y297" i="1" s="1"/>
  <c r="Y285" i="1" a="1"/>
  <c r="Y285" i="1" s="1"/>
  <c r="Y273" i="1" a="1"/>
  <c r="Y273" i="1" s="1"/>
  <c r="Y261" i="1" a="1"/>
  <c r="Y261" i="1" s="1"/>
  <c r="Y249" i="1" a="1"/>
  <c r="Y249" i="1" s="1"/>
  <c r="Y237" i="1" a="1"/>
  <c r="Y237" i="1" s="1"/>
  <c r="Y225" i="1" a="1"/>
  <c r="Y225" i="1" s="1"/>
  <c r="Y213" i="1" a="1"/>
  <c r="Y213" i="1" s="1"/>
  <c r="Y201" i="1" a="1"/>
  <c r="Y201" i="1" s="1"/>
  <c r="Y189" i="1" a="1"/>
  <c r="Y189" i="1" s="1"/>
  <c r="Y177" i="1" a="1"/>
  <c r="Y177" i="1" s="1"/>
  <c r="Y165" i="1" a="1"/>
  <c r="Y165" i="1" s="1"/>
  <c r="Y153" i="1" a="1"/>
  <c r="Y153" i="1" s="1"/>
  <c r="Y141" i="1" a="1"/>
  <c r="Y141" i="1" s="1"/>
  <c r="Y129" i="1" a="1"/>
  <c r="Y129" i="1" s="1"/>
  <c r="Y117" i="1" a="1"/>
  <c r="Y117" i="1" s="1"/>
  <c r="Y105" i="1" a="1"/>
  <c r="Y105" i="1" s="1"/>
  <c r="Y93" i="1" a="1"/>
  <c r="Y93" i="1" s="1"/>
  <c r="Y81" i="1" a="1"/>
  <c r="Y81" i="1" s="1"/>
  <c r="Y69" i="1" a="1"/>
  <c r="Y69" i="1" s="1"/>
  <c r="Y57" i="1" a="1"/>
  <c r="Y57" i="1" s="1"/>
  <c r="Y45" i="1" a="1"/>
  <c r="Y45" i="1" s="1"/>
  <c r="Y33" i="1" a="1"/>
  <c r="Y33" i="1" s="1"/>
  <c r="Y21" i="1" a="1"/>
  <c r="Y21" i="1" s="1"/>
  <c r="Y9" i="1" a="1"/>
  <c r="Y9" i="1" s="1"/>
  <c r="Y358" i="1" a="1"/>
  <c r="Y358" i="1" s="1"/>
  <c r="Y327" i="1" a="1"/>
  <c r="Y327" i="1" s="1"/>
  <c r="Y322" i="1" a="1"/>
  <c r="Y322" i="1" s="1"/>
  <c r="Y291" i="1" a="1"/>
  <c r="Y291" i="1" s="1"/>
  <c r="Y219" i="1" a="1"/>
  <c r="Y219" i="1" s="1"/>
  <c r="Y147" i="1" a="1"/>
  <c r="Y147" i="1" s="1"/>
  <c r="Y75" i="1" a="1"/>
  <c r="Y75" i="1" s="1"/>
  <c r="Y3" i="1" a="1"/>
  <c r="Y3" i="1" s="1"/>
  <c r="Y315" i="1" a="1"/>
  <c r="Y315" i="1" s="1"/>
  <c r="Y267" i="1" a="1"/>
  <c r="Y267" i="1" s="1"/>
  <c r="Y243" i="1" a="1"/>
  <c r="Y243" i="1" s="1"/>
  <c r="Y195" i="1" a="1"/>
  <c r="Y195" i="1" s="1"/>
  <c r="Y171" i="1" a="1"/>
  <c r="Y171" i="1" s="1"/>
  <c r="Y123" i="1" a="1"/>
  <c r="Y123" i="1" s="1"/>
  <c r="Y99" i="1" a="1"/>
  <c r="Y99" i="1" s="1"/>
  <c r="Y51" i="1" a="1"/>
  <c r="Y51" i="1" s="1"/>
  <c r="Y27" i="1" a="1"/>
  <c r="Y27" i="1" s="1"/>
  <c r="Y346" i="1" a="1"/>
  <c r="Y346" i="1" s="1"/>
  <c r="Y319" i="1" a="1"/>
  <c r="Y319" i="1" s="1"/>
  <c r="Y271" i="1" a="1"/>
  <c r="Y271" i="1" s="1"/>
  <c r="Y223" i="1" a="1"/>
  <c r="Y223" i="1" s="1"/>
  <c r="Y175" i="1" a="1"/>
  <c r="Y175" i="1" s="1"/>
  <c r="Y127" i="1" a="1"/>
  <c r="Y127" i="1" s="1"/>
  <c r="Y7" i="1" a="1"/>
  <c r="Y7" i="1" s="1"/>
  <c r="Y306" i="1" a="1"/>
  <c r="Y306" i="1" s="1"/>
  <c r="Y258" i="1" a="1"/>
  <c r="Y258" i="1" s="1"/>
  <c r="Y210" i="1" a="1"/>
  <c r="Y210" i="1" s="1"/>
  <c r="Y162" i="1" a="1"/>
  <c r="Y162" i="1" s="1"/>
  <c r="Y114" i="1" a="1"/>
  <c r="Y114" i="1" s="1"/>
  <c r="Y66" i="1" a="1"/>
  <c r="Y66" i="1" s="1"/>
  <c r="Y42" i="1" a="1"/>
  <c r="Y42" i="1" s="1"/>
  <c r="Y365" i="1" a="1"/>
  <c r="Y365" i="1" s="1"/>
  <c r="Y329" i="1" a="1"/>
  <c r="Y329" i="1" s="1"/>
  <c r="Y293" i="1" a="1"/>
  <c r="Y293" i="1" s="1"/>
  <c r="Y288" i="1" a="1"/>
  <c r="Y288" i="1" s="1"/>
  <c r="Y245" i="1" a="1"/>
  <c r="Y245" i="1" s="1"/>
  <c r="Y240" i="1" a="1"/>
  <c r="Y240" i="1" s="1"/>
  <c r="Y197" i="1" a="1"/>
  <c r="Y197" i="1" s="1"/>
  <c r="Y192" i="1" a="1"/>
  <c r="Y192" i="1" s="1"/>
  <c r="Y149" i="1" a="1"/>
  <c r="Y149" i="1" s="1"/>
  <c r="Y144" i="1" a="1"/>
  <c r="Y144" i="1" s="1"/>
  <c r="Y101" i="1" a="1"/>
  <c r="Y101" i="1" s="1"/>
  <c r="Y96" i="1" a="1"/>
  <c r="Y96" i="1" s="1"/>
  <c r="Y5" i="1" a="1"/>
  <c r="Y5" i="1" s="1"/>
  <c r="Y359" i="1" a="1"/>
  <c r="Y359" i="1" s="1"/>
  <c r="Y354" i="1" a="1"/>
  <c r="Y354" i="1" s="1"/>
  <c r="Y311" i="1" a="1"/>
  <c r="Y311" i="1" s="1"/>
  <c r="Y299" i="1" a="1"/>
  <c r="Y299" i="1" s="1"/>
  <c r="Y287" i="1" a="1"/>
  <c r="Y287" i="1" s="1"/>
  <c r="Y275" i="1" a="1"/>
  <c r="Y275" i="1" s="1"/>
  <c r="Y263" i="1" a="1"/>
  <c r="Y263" i="1" s="1"/>
  <c r="Y251" i="1" a="1"/>
  <c r="Y251" i="1" s="1"/>
  <c r="Y239" i="1" a="1"/>
  <c r="Y239" i="1" s="1"/>
  <c r="Y227" i="1" a="1"/>
  <c r="Y227" i="1" s="1"/>
  <c r="Y215" i="1" a="1"/>
  <c r="Y215" i="1" s="1"/>
  <c r="Y203" i="1" a="1"/>
  <c r="Y203" i="1" s="1"/>
  <c r="Y191" i="1" a="1"/>
  <c r="Y191" i="1" s="1"/>
  <c r="Y179" i="1" a="1"/>
  <c r="Y179" i="1" s="1"/>
  <c r="Y167" i="1" a="1"/>
  <c r="Y167" i="1" s="1"/>
  <c r="Y155" i="1" a="1"/>
  <c r="Y155" i="1" s="1"/>
  <c r="Y143" i="1" a="1"/>
  <c r="Y143" i="1" s="1"/>
  <c r="Y131" i="1" a="1"/>
  <c r="Y131" i="1" s="1"/>
  <c r="Y119" i="1" a="1"/>
  <c r="Y119" i="1" s="1"/>
  <c r="Y107" i="1" a="1"/>
  <c r="Y107" i="1" s="1"/>
  <c r="Y95" i="1" a="1"/>
  <c r="Y95" i="1" s="1"/>
  <c r="Y83" i="1" a="1"/>
  <c r="Y83" i="1" s="1"/>
  <c r="Y71" i="1" a="1"/>
  <c r="Y71" i="1" s="1"/>
  <c r="Y59" i="1" a="1"/>
  <c r="Y59" i="1" s="1"/>
  <c r="Y47" i="1" a="1"/>
  <c r="Y47" i="1" s="1"/>
  <c r="Y35" i="1" a="1"/>
  <c r="Y35" i="1" s="1"/>
  <c r="Y23" i="1" a="1"/>
  <c r="Y23" i="1" s="1"/>
  <c r="Y11" i="1" a="1"/>
  <c r="Y11" i="1" s="1"/>
  <c r="Y305" i="1" a="1"/>
  <c r="Y305" i="1" s="1"/>
  <c r="Y281" i="1" a="1"/>
  <c r="Y281" i="1" s="1"/>
  <c r="Y233" i="1" a="1"/>
  <c r="Y233" i="1" s="1"/>
  <c r="Y209" i="1" a="1"/>
  <c r="Y209" i="1" s="1"/>
  <c r="Y161" i="1" a="1"/>
  <c r="Y161" i="1" s="1"/>
  <c r="Y137" i="1" a="1"/>
  <c r="Y137" i="1" s="1"/>
  <c r="Y89" i="1" a="1"/>
  <c r="Y89" i="1" s="1"/>
  <c r="Y65" i="1" a="1"/>
  <c r="Y65" i="1" s="1"/>
  <c r="Y17" i="1" a="1"/>
  <c r="Y17" i="1" s="1"/>
  <c r="Y367" i="1" a="1"/>
  <c r="Y367" i="1" s="1"/>
  <c r="Y338" i="1" a="1"/>
  <c r="Y338" i="1" s="1"/>
  <c r="Y295" i="1" a="1"/>
  <c r="Y295" i="1" s="1"/>
  <c r="Y247" i="1" a="1"/>
  <c r="Y247" i="1" s="1"/>
  <c r="Y199" i="1" a="1"/>
  <c r="Y199" i="1" s="1"/>
  <c r="Y151" i="1" a="1"/>
  <c r="Y151" i="1" s="1"/>
  <c r="Y103" i="1" a="1"/>
  <c r="Y103" i="1" s="1"/>
  <c r="Y79" i="1" a="1"/>
  <c r="Y79" i="1" s="1"/>
  <c r="Y55" i="1" a="1"/>
  <c r="Y55" i="1" s="1"/>
  <c r="Y31" i="1" a="1"/>
  <c r="Y31" i="1" s="1"/>
  <c r="Y282" i="1" a="1"/>
  <c r="Y282" i="1" s="1"/>
  <c r="Y234" i="1" a="1"/>
  <c r="Y234" i="1" s="1"/>
  <c r="Y186" i="1" a="1"/>
  <c r="Y186" i="1" s="1"/>
  <c r="Y138" i="1" a="1"/>
  <c r="Y138" i="1" s="1"/>
  <c r="Y90" i="1" a="1"/>
  <c r="Y90" i="1" s="1"/>
  <c r="Y18" i="1" a="1"/>
  <c r="Y18" i="1" s="1"/>
  <c r="Y341" i="1" a="1"/>
  <c r="Y341" i="1" s="1"/>
  <c r="Y317" i="1" a="1"/>
  <c r="Y317" i="1" s="1"/>
  <c r="Y312" i="1" a="1"/>
  <c r="Y312" i="1" s="1"/>
  <c r="Y269" i="1" a="1"/>
  <c r="Y269" i="1" s="1"/>
  <c r="Y264" i="1" a="1"/>
  <c r="Y264" i="1" s="1"/>
  <c r="Y221" i="1" a="1"/>
  <c r="Y221" i="1" s="1"/>
  <c r="Y216" i="1" a="1"/>
  <c r="Y216" i="1" s="1"/>
  <c r="Y173" i="1" a="1"/>
  <c r="Y173" i="1" s="1"/>
  <c r="Y168" i="1" a="1"/>
  <c r="Y168" i="1" s="1"/>
  <c r="Y125" i="1" a="1"/>
  <c r="Y125" i="1" s="1"/>
  <c r="Y120" i="1" a="1"/>
  <c r="Y120" i="1" s="1"/>
  <c r="Y77" i="1" a="1"/>
  <c r="Y77" i="1" s="1"/>
  <c r="Y72" i="1" a="1"/>
  <c r="Y72" i="1" s="1"/>
  <c r="Y53" i="1" a="1"/>
  <c r="Y53" i="1" s="1"/>
  <c r="Y48" i="1" a="1"/>
  <c r="Y48" i="1" s="1"/>
  <c r="Y29" i="1" a="1"/>
  <c r="Y29" i="1" s="1"/>
  <c r="Y24" i="1" a="1"/>
  <c r="Y24" i="1" s="1"/>
  <c r="Y41" i="1" a="1"/>
  <c r="Y41" i="1" s="1"/>
  <c r="Y351" i="1" a="1"/>
  <c r="Y351" i="1" s="1"/>
  <c r="Y255" i="1" a="1"/>
  <c r="Y255" i="1" s="1"/>
  <c r="Y183" i="1" a="1"/>
  <c r="Y183" i="1" s="1"/>
  <c r="Y111" i="1" a="1"/>
  <c r="Y111" i="1" s="1"/>
  <c r="Y39" i="1" a="1"/>
  <c r="Y39" i="1" s="1"/>
  <c r="Y112" i="1" a="1"/>
  <c r="Y112" i="1" s="1"/>
  <c r="Y303" i="1" a="1"/>
  <c r="Y303" i="1" s="1"/>
  <c r="Y207" i="1" a="1"/>
  <c r="Y207" i="1" s="1"/>
  <c r="Y135" i="1" a="1"/>
  <c r="Y135" i="1" s="1"/>
  <c r="Y63" i="1" a="1"/>
  <c r="Y63" i="1" s="1"/>
  <c r="Y348" i="1" a="1"/>
  <c r="Y348" i="1" s="1"/>
  <c r="Y256" i="1" a="1"/>
  <c r="Y256" i="1" s="1"/>
  <c r="Y184" i="1" a="1"/>
  <c r="Y184" i="1" s="1"/>
  <c r="Y40" i="1" a="1"/>
  <c r="Y40" i="1" s="1"/>
  <c r="Y339" i="1" a="1"/>
  <c r="Y339" i="1" s="1"/>
  <c r="Y231" i="1" a="1"/>
  <c r="Y231" i="1" s="1"/>
  <c r="Y159" i="1" a="1"/>
  <c r="Y159" i="1" s="1"/>
  <c r="Y87" i="1" a="1"/>
  <c r="Y87" i="1" s="1"/>
  <c r="Y15" i="1" a="1"/>
  <c r="Y15" i="1" s="1"/>
  <c r="Y347" i="1" a="1"/>
  <c r="Y347" i="1" s="1"/>
  <c r="Y280" i="1" a="1"/>
  <c r="Y280" i="1" s="1"/>
  <c r="Y208" i="1" a="1"/>
  <c r="Y208" i="1" s="1"/>
  <c r="Y136" i="1" a="1"/>
  <c r="Y136" i="1" s="1"/>
  <c r="Y64" i="1" a="1"/>
  <c r="Y64" i="1" s="1"/>
  <c r="Y300" i="1" a="1"/>
  <c r="Y300" i="1" s="1"/>
  <c r="Y276" i="1" a="1"/>
  <c r="Y276" i="1" s="1"/>
  <c r="Y252" i="1" a="1"/>
  <c r="Y252" i="1" s="1"/>
  <c r="Y228" i="1" a="1"/>
  <c r="Y228" i="1" s="1"/>
  <c r="Y204" i="1" a="1"/>
  <c r="Y204" i="1" s="1"/>
  <c r="Y180" i="1" a="1"/>
  <c r="Y180" i="1" s="1"/>
  <c r="Y156" i="1" a="1"/>
  <c r="Y156" i="1" s="1"/>
  <c r="Y132" i="1" a="1"/>
  <c r="Y132" i="1" s="1"/>
  <c r="Y108" i="1" a="1"/>
  <c r="Y108" i="1" s="1"/>
  <c r="Y84" i="1" a="1"/>
  <c r="Y84" i="1" s="1"/>
  <c r="Y60" i="1" a="1"/>
  <c r="Y60" i="1" s="1"/>
  <c r="Y36" i="1" a="1"/>
  <c r="Y36" i="1" s="1"/>
  <c r="Y12" i="1" a="1"/>
  <c r="Y12" i="1" s="1"/>
  <c r="Y330" i="1" a="1"/>
  <c r="Y330" i="1" s="1"/>
  <c r="Y324" i="1" a="1"/>
  <c r="Y324" i="1" s="1"/>
  <c r="Y335" i="1" a="1"/>
  <c r="Y335" i="1" s="1"/>
  <c r="Y323" i="1" a="1"/>
  <c r="Y323" i="1" s="1"/>
  <c r="Y353" i="1" a="1"/>
  <c r="Y353" i="1" s="1"/>
  <c r="Y363" i="1" a="1"/>
  <c r="Y363" i="1" s="1"/>
  <c r="Y279" i="1" a="1"/>
  <c r="Y279" i="1" s="1"/>
  <c r="Y310" i="1" a="1"/>
  <c r="Y310" i="1" s="1"/>
  <c r="Y298" i="1" a="1"/>
  <c r="Y298" i="1" s="1"/>
  <c r="O286" i="1"/>
  <c r="R286" i="1" s="1"/>
  <c r="AA286" i="1" s="1" a="1"/>
  <c r="AA286" i="1" s="1"/>
  <c r="Y286" i="1" a="1"/>
  <c r="Y286" i="1" s="1"/>
  <c r="Y274" i="1" a="1"/>
  <c r="Y274" i="1" s="1"/>
  <c r="O262" i="1"/>
  <c r="R262" i="1" s="1"/>
  <c r="AA262" i="1" s="1" a="1"/>
  <c r="AA262" i="1" s="1"/>
  <c r="Y262" i="1" a="1"/>
  <c r="Y262" i="1" s="1"/>
  <c r="Y250" i="1" a="1"/>
  <c r="Y250" i="1" s="1"/>
  <c r="Y238" i="1" a="1"/>
  <c r="Y238" i="1" s="1"/>
  <c r="Y226" i="1" a="1"/>
  <c r="Y226" i="1" s="1"/>
  <c r="Y214" i="1" a="1"/>
  <c r="Y214" i="1" s="1"/>
  <c r="Y202" i="1" a="1"/>
  <c r="Y202" i="1" s="1"/>
  <c r="Y190" i="1" a="1"/>
  <c r="Y190" i="1" s="1"/>
  <c r="Y178" i="1" a="1"/>
  <c r="Y178" i="1" s="1"/>
  <c r="Y166" i="1" a="1"/>
  <c r="Y166" i="1" s="1"/>
  <c r="Y154" i="1" a="1"/>
  <c r="Y154" i="1" s="1"/>
  <c r="O142" i="1"/>
  <c r="R142" i="1" s="1"/>
  <c r="AA142" i="1" s="1" a="1"/>
  <c r="AA142" i="1" s="1"/>
  <c r="Y142" i="1" a="1"/>
  <c r="Y142" i="1" s="1"/>
  <c r="Y130" i="1" a="1"/>
  <c r="Y130" i="1" s="1"/>
  <c r="Y118" i="1" a="1"/>
  <c r="Y118" i="1" s="1"/>
  <c r="Y106" i="1" a="1"/>
  <c r="Y106" i="1" s="1"/>
  <c r="Y94" i="1" a="1"/>
  <c r="Y94" i="1" s="1"/>
  <c r="Y82" i="1" a="1"/>
  <c r="Y82" i="1" s="1"/>
  <c r="Y70" i="1" a="1"/>
  <c r="Y70" i="1" s="1"/>
  <c r="Y58" i="1" a="1"/>
  <c r="Y58" i="1" s="1"/>
  <c r="Y46" i="1" a="1"/>
  <c r="Y46" i="1" s="1"/>
  <c r="O34" i="1"/>
  <c r="R34" i="1" s="1"/>
  <c r="AA34" i="1" s="1" a="1"/>
  <c r="AA34" i="1" s="1"/>
  <c r="Y34" i="1" a="1"/>
  <c r="Y34" i="1" s="1"/>
  <c r="Y22" i="1" a="1"/>
  <c r="Y22" i="1" s="1"/>
  <c r="Y10" i="1" a="1"/>
  <c r="Y10" i="1" s="1"/>
  <c r="Y304" i="1" a="1"/>
  <c r="Y304" i="1" s="1"/>
  <c r="Y232" i="1" a="1"/>
  <c r="Y232" i="1" s="1"/>
  <c r="Y160" i="1" a="1"/>
  <c r="Y160" i="1" s="1"/>
  <c r="Y88" i="1" a="1"/>
  <c r="Y88" i="1" s="1"/>
  <c r="Y16" i="1" a="1"/>
  <c r="Y16" i="1" s="1"/>
  <c r="Y352" i="1" a="1"/>
  <c r="Y352" i="1" s="1"/>
  <c r="Y345" i="1" a="1"/>
  <c r="Y345" i="1" s="1"/>
  <c r="Y368" i="1" a="1"/>
  <c r="Y368" i="1" s="1"/>
  <c r="Y344" i="1" a="1"/>
  <c r="Y344" i="1" s="1"/>
  <c r="Y332" i="1" a="1"/>
  <c r="Y332" i="1" s="1"/>
  <c r="Y308" i="1" a="1"/>
  <c r="Y308" i="1" s="1"/>
  <c r="Y296" i="1" a="1"/>
  <c r="Y296" i="1" s="1"/>
  <c r="Y272" i="1" a="1"/>
  <c r="Y272" i="1" s="1"/>
  <c r="Y248" i="1" a="1"/>
  <c r="Y248" i="1" s="1"/>
  <c r="Y236" i="1" a="1"/>
  <c r="Y236" i="1" s="1"/>
  <c r="Y212" i="1" a="1"/>
  <c r="Y212" i="1" s="1"/>
  <c r="Y188" i="1" a="1"/>
  <c r="Y188" i="1" s="1"/>
  <c r="Y176" i="1" a="1"/>
  <c r="Y176" i="1" s="1"/>
  <c r="O164" i="1"/>
  <c r="R164" i="1" s="1"/>
  <c r="AA164" i="1" s="1" a="1"/>
  <c r="AA164" i="1" s="1"/>
  <c r="Y164" i="1" a="1"/>
  <c r="Y164" i="1" s="1"/>
  <c r="Y152" i="1" a="1"/>
  <c r="Y152" i="1" s="1"/>
  <c r="O140" i="1"/>
  <c r="R140" i="1" s="1"/>
  <c r="AA140" i="1" s="1" a="1"/>
  <c r="AA140" i="1" s="1"/>
  <c r="Y140" i="1" a="1"/>
  <c r="Y140" i="1" s="1"/>
  <c r="Y128" i="1" a="1"/>
  <c r="Y128" i="1" s="1"/>
  <c r="Y104" i="1" a="1"/>
  <c r="Y104" i="1" s="1"/>
  <c r="Y92" i="1" a="1"/>
  <c r="Y92" i="1" s="1"/>
  <c r="Y80" i="1" a="1"/>
  <c r="Y80" i="1" s="1"/>
  <c r="Y68" i="1" a="1"/>
  <c r="Y68" i="1" s="1"/>
  <c r="Y56" i="1" a="1"/>
  <c r="Y56" i="1" s="1"/>
  <c r="Y44" i="1" a="1"/>
  <c r="Y44" i="1" s="1"/>
  <c r="Y32" i="1" a="1"/>
  <c r="Y32" i="1" s="1"/>
  <c r="Y20" i="1" a="1"/>
  <c r="Y20" i="1" s="1"/>
  <c r="Y8" i="1" a="1"/>
  <c r="Y8" i="1" s="1"/>
  <c r="Y328" i="1" a="1"/>
  <c r="Y328" i="1" s="1"/>
  <c r="Y321" i="1" a="1"/>
  <c r="Y321" i="1" s="1"/>
  <c r="Y356" i="1" a="1"/>
  <c r="Y356" i="1" s="1"/>
  <c r="Y320" i="1" a="1"/>
  <c r="Y320" i="1" s="1"/>
  <c r="Y284" i="1" a="1"/>
  <c r="Y284" i="1" s="1"/>
  <c r="Y260" i="1" a="1"/>
  <c r="Y260" i="1" s="1"/>
  <c r="Y224" i="1" a="1"/>
  <c r="Y224" i="1" s="1"/>
  <c r="Y200" i="1" a="1"/>
  <c r="Y200" i="1" s="1"/>
  <c r="Y116" i="1" a="1"/>
  <c r="Y116" i="1" s="1"/>
  <c r="Y362" i="1" a="1"/>
  <c r="Y362" i="1" s="1"/>
  <c r="Y355" i="1" a="1"/>
  <c r="Y355" i="1" s="1"/>
  <c r="Y307" i="1" a="1"/>
  <c r="Y307" i="1" s="1"/>
  <c r="Y314" i="1" a="1"/>
  <c r="Y314" i="1" s="1"/>
  <c r="Y283" i="1" a="1"/>
  <c r="Y283" i="1" s="1"/>
  <c r="Y290" i="1" a="1"/>
  <c r="Y290" i="1" s="1"/>
  <c r="Y259" i="1" a="1"/>
  <c r="Y259" i="1" s="1"/>
  <c r="Y266" i="1" a="1"/>
  <c r="Y266" i="1" s="1"/>
  <c r="Y235" i="1" a="1"/>
  <c r="Y235" i="1" s="1"/>
  <c r="Y242" i="1" a="1"/>
  <c r="Y242" i="1" s="1"/>
  <c r="Y211" i="1" a="1"/>
  <c r="Y211" i="1" s="1"/>
  <c r="Y218" i="1" a="1"/>
  <c r="Y218" i="1" s="1"/>
  <c r="Y187" i="1" a="1"/>
  <c r="Y187" i="1" s="1"/>
  <c r="Y194" i="1" a="1"/>
  <c r="Y194" i="1" s="1"/>
  <c r="Y163" i="1" a="1"/>
  <c r="Y163" i="1" s="1"/>
  <c r="Y170" i="1" a="1"/>
  <c r="Y170" i="1" s="1"/>
  <c r="Y139" i="1" a="1"/>
  <c r="Y139" i="1" s="1"/>
  <c r="Y146" i="1" a="1"/>
  <c r="Y146" i="1" s="1"/>
  <c r="Y115" i="1" a="1"/>
  <c r="Y115" i="1" s="1"/>
  <c r="Y122" i="1" a="1"/>
  <c r="Y122" i="1" s="1"/>
  <c r="Y91" i="1" a="1"/>
  <c r="Y91" i="1" s="1"/>
  <c r="Y98" i="1" a="1"/>
  <c r="Y98" i="1" s="1"/>
  <c r="Y67" i="1" a="1"/>
  <c r="Y67" i="1" s="1"/>
  <c r="Y74" i="1" a="1"/>
  <c r="Y74" i="1" s="1"/>
  <c r="Y43" i="1" a="1"/>
  <c r="Y43" i="1" s="1"/>
  <c r="Y50" i="1" a="1"/>
  <c r="Y50" i="1" s="1"/>
  <c r="Y19" i="1" a="1"/>
  <c r="Y19" i="1" s="1"/>
  <c r="Y26" i="1" a="1"/>
  <c r="Y26" i="1" s="1"/>
  <c r="Y343" i="1" a="1"/>
  <c r="Y343" i="1" s="1"/>
  <c r="Y331" i="1" a="1"/>
  <c r="Y331" i="1" s="1"/>
  <c r="Y334" i="1" a="1"/>
  <c r="Y334" i="1" s="1"/>
  <c r="Y336" i="1" a="1"/>
  <c r="Y336" i="1" s="1"/>
  <c r="Y366" i="1" a="1"/>
  <c r="Y366" i="1" s="1"/>
  <c r="Y342" i="1" a="1"/>
  <c r="Y342" i="1" s="1"/>
  <c r="Y318" i="1" a="1"/>
  <c r="Y318" i="1" s="1"/>
  <c r="Y294" i="1" a="1"/>
  <c r="Y294" i="1" s="1"/>
  <c r="Y270" i="1" a="1"/>
  <c r="Y270" i="1" s="1"/>
  <c r="Y246" i="1" a="1"/>
  <c r="Y246" i="1" s="1"/>
  <c r="Y222" i="1" a="1"/>
  <c r="Y222" i="1" s="1"/>
  <c r="Y198" i="1" a="1"/>
  <c r="Y198" i="1" s="1"/>
  <c r="Y174" i="1" a="1"/>
  <c r="Y174" i="1" s="1"/>
  <c r="Y150" i="1" a="1"/>
  <c r="Y150" i="1" s="1"/>
  <c r="Y126" i="1" a="1"/>
  <c r="Y126" i="1" s="1"/>
  <c r="Y102" i="1" a="1"/>
  <c r="Y102" i="1" s="1"/>
  <c r="Y78" i="1" a="1"/>
  <c r="Y78" i="1" s="1"/>
  <c r="Y54" i="1" a="1"/>
  <c r="Y54" i="1" s="1"/>
  <c r="Y30" i="1" a="1"/>
  <c r="Y30" i="1" s="1"/>
  <c r="Y6" i="1" a="1"/>
  <c r="Y6" i="1" s="1"/>
  <c r="Y364" i="1" a="1"/>
  <c r="Y364" i="1" s="1"/>
  <c r="Y268" i="1" a="1"/>
  <c r="Y268" i="1" s="1"/>
  <c r="Y196" i="1" a="1"/>
  <c r="Y196" i="1" s="1"/>
  <c r="Y124" i="1" a="1"/>
  <c r="Y124" i="1" s="1"/>
  <c r="Y76" i="1" a="1"/>
  <c r="Y76" i="1" s="1"/>
  <c r="Y28" i="1" a="1"/>
  <c r="Y28" i="1" s="1"/>
  <c r="Y278" i="1" a="1"/>
  <c r="Y278" i="1" s="1"/>
  <c r="Y206" i="1" a="1"/>
  <c r="Y206" i="1" s="1"/>
  <c r="Y301" i="1" a="1"/>
  <c r="Y301" i="1" s="1"/>
  <c r="Y229" i="1" a="1"/>
  <c r="Y229" i="1" s="1"/>
  <c r="Y157" i="1" a="1"/>
  <c r="Y157" i="1" s="1"/>
  <c r="Y85" i="1" a="1"/>
  <c r="Y85" i="1" s="1"/>
  <c r="Y61" i="1" a="1"/>
  <c r="Y61" i="1" s="1"/>
  <c r="Y340" i="1" a="1"/>
  <c r="Y340" i="1" s="1"/>
  <c r="Y292" i="1" a="1"/>
  <c r="Y292" i="1" s="1"/>
  <c r="Y220" i="1" a="1"/>
  <c r="Y220" i="1" s="1"/>
  <c r="Y148" i="1" a="1"/>
  <c r="Y148" i="1" s="1"/>
  <c r="Y100" i="1" a="1"/>
  <c r="Y100" i="1" s="1"/>
  <c r="Y52" i="1" a="1"/>
  <c r="Y52" i="1" s="1"/>
  <c r="Y350" i="1" a="1"/>
  <c r="Y350" i="1" s="1"/>
  <c r="Y302" i="1" a="1"/>
  <c r="Y302" i="1" s="1"/>
  <c r="Y254" i="1" a="1"/>
  <c r="Y254" i="1" s="1"/>
  <c r="Y182" i="1" a="1"/>
  <c r="Y182" i="1" s="1"/>
  <c r="Y134" i="1" a="1"/>
  <c r="Y134" i="1" s="1"/>
  <c r="Y110" i="1" a="1"/>
  <c r="Y110" i="1" s="1"/>
  <c r="Y62" i="1" a="1"/>
  <c r="Y62" i="1" s="1"/>
  <c r="Y14" i="1" a="1"/>
  <c r="Y14" i="1" s="1"/>
  <c r="Y325" i="1" a="1"/>
  <c r="Y325" i="1" s="1"/>
  <c r="Y277" i="1" a="1"/>
  <c r="Y277" i="1" s="1"/>
  <c r="Y205" i="1" a="1"/>
  <c r="Y205" i="1" s="1"/>
  <c r="Y133" i="1" a="1"/>
  <c r="Y133" i="1" s="1"/>
  <c r="Y37" i="1" a="1"/>
  <c r="Y37" i="1" s="1"/>
  <c r="Y316" i="1" a="1"/>
  <c r="Y316" i="1" s="1"/>
  <c r="Y244" i="1" a="1"/>
  <c r="Y244" i="1" s="1"/>
  <c r="Y172" i="1" a="1"/>
  <c r="Y172" i="1" s="1"/>
  <c r="Y4" i="1" a="1"/>
  <c r="Y4" i="1" s="1"/>
  <c r="Y326" i="1" a="1"/>
  <c r="Y326" i="1" s="1"/>
  <c r="Y230" i="1" a="1"/>
  <c r="Y230" i="1" s="1"/>
  <c r="Y158" i="1" a="1"/>
  <c r="Y158" i="1" s="1"/>
  <c r="Y86" i="1" a="1"/>
  <c r="Y86" i="1" s="1"/>
  <c r="Y38" i="1" a="1"/>
  <c r="Y38" i="1" s="1"/>
  <c r="Y349" i="1" a="1"/>
  <c r="Y349" i="1" s="1"/>
  <c r="Y253" i="1" a="1"/>
  <c r="Y253" i="1" s="1"/>
  <c r="Y181" i="1" a="1"/>
  <c r="Y181" i="1" s="1"/>
  <c r="Y109" i="1" a="1"/>
  <c r="Y109" i="1" s="1"/>
  <c r="Y13" i="1" a="1"/>
  <c r="Y13" i="1" s="1"/>
  <c r="Q303" i="1"/>
  <c r="T303" i="1" s="1"/>
  <c r="Q170" i="1"/>
  <c r="T170" i="1" s="1"/>
  <c r="Q134" i="1"/>
  <c r="T134" i="1" s="1"/>
  <c r="Q333" i="1"/>
  <c r="T333" i="1" s="1"/>
  <c r="Q294" i="1"/>
  <c r="T294" i="1" s="1"/>
  <c r="Q258" i="1"/>
  <c r="T258" i="1" s="1"/>
  <c r="Q210" i="1"/>
  <c r="T210" i="1" s="1"/>
  <c r="Q217" i="1"/>
  <c r="T217" i="1" s="1"/>
  <c r="Q37" i="1"/>
  <c r="T37" i="1" s="1"/>
  <c r="Q167" i="1"/>
  <c r="T167" i="1" s="1"/>
  <c r="Q155" i="1"/>
  <c r="T155" i="1" s="1"/>
  <c r="Q131" i="1"/>
  <c r="T131" i="1" s="1"/>
  <c r="Q35" i="1"/>
  <c r="T35" i="1" s="1"/>
  <c r="Q190" i="1"/>
  <c r="T190" i="1" s="1"/>
  <c r="Q118" i="1"/>
  <c r="T118" i="1" s="1"/>
  <c r="Q106" i="1"/>
  <c r="T106" i="1" s="1"/>
  <c r="L351" i="1"/>
  <c r="L181" i="1"/>
  <c r="L37" i="1"/>
  <c r="L315" i="1"/>
  <c r="L207" i="1"/>
  <c r="L206" i="1"/>
  <c r="L98" i="1"/>
  <c r="L217" i="1"/>
  <c r="L97" i="1"/>
  <c r="L99" i="1"/>
  <c r="L39" i="1"/>
  <c r="L49" i="1"/>
  <c r="L135" i="1"/>
  <c r="L87" i="1"/>
  <c r="L289" i="1"/>
  <c r="L145" i="1"/>
  <c r="Q292" i="1"/>
  <c r="T292" i="1" s="1"/>
  <c r="Q218" i="1"/>
  <c r="T218" i="1" s="1"/>
  <c r="Q86" i="1"/>
  <c r="T86" i="1" s="1"/>
  <c r="Q361" i="1"/>
  <c r="T361" i="1" s="1"/>
  <c r="Q337" i="1"/>
  <c r="T337" i="1" s="1"/>
  <c r="Q169" i="1"/>
  <c r="T169" i="1" s="1"/>
  <c r="Q85" i="1"/>
  <c r="T85" i="1" s="1"/>
  <c r="Q360" i="1"/>
  <c r="T360" i="1" s="1"/>
  <c r="Q204" i="1"/>
  <c r="T204" i="1" s="1"/>
  <c r="Q192" i="1"/>
  <c r="T192" i="1" s="1"/>
  <c r="L348" i="1"/>
  <c r="L300" i="1"/>
  <c r="L240" i="1"/>
  <c r="L204" i="1"/>
  <c r="L168" i="1"/>
  <c r="L120" i="1"/>
  <c r="L72" i="1"/>
  <c r="L359" i="1"/>
  <c r="L311" i="1"/>
  <c r="L275" i="1"/>
  <c r="L227" i="1"/>
  <c r="L191" i="1"/>
  <c r="L143" i="1"/>
  <c r="L107" i="1"/>
  <c r="L59" i="1"/>
  <c r="L35" i="1"/>
  <c r="Q334" i="1"/>
  <c r="T334" i="1" s="1"/>
  <c r="L358" i="1"/>
  <c r="L334" i="1"/>
  <c r="L322" i="1"/>
  <c r="P329" i="1" s="1"/>
  <c r="L310" i="1"/>
  <c r="P317" i="1" s="1"/>
  <c r="L262" i="1"/>
  <c r="L250" i="1"/>
  <c r="L238" i="1"/>
  <c r="L226" i="1"/>
  <c r="L214" i="1"/>
  <c r="L202" i="1"/>
  <c r="L190" i="1"/>
  <c r="L178" i="1"/>
  <c r="L166" i="1"/>
  <c r="L154" i="1"/>
  <c r="L142" i="1"/>
  <c r="L130" i="1"/>
  <c r="L118" i="1"/>
  <c r="L106" i="1"/>
  <c r="L94" i="1"/>
  <c r="L82" i="1"/>
  <c r="L70" i="1"/>
  <c r="L58" i="1"/>
  <c r="L46" i="1"/>
  <c r="L34" i="1"/>
  <c r="L22" i="1"/>
  <c r="L10" i="1"/>
  <c r="Q84" i="1"/>
  <c r="T84" i="1" s="1"/>
  <c r="Q191" i="1"/>
  <c r="T191" i="1" s="1"/>
  <c r="L360" i="1"/>
  <c r="L312" i="1"/>
  <c r="L264" i="1"/>
  <c r="L192" i="1"/>
  <c r="L144" i="1"/>
  <c r="L96" i="1"/>
  <c r="L48" i="1"/>
  <c r="L347" i="1"/>
  <c r="L299" i="1"/>
  <c r="L239" i="1"/>
  <c r="L179" i="1"/>
  <c r="L131" i="1"/>
  <c r="L71" i="1"/>
  <c r="L23" i="1"/>
  <c r="L286" i="1"/>
  <c r="Q336" i="1"/>
  <c r="T336" i="1" s="1"/>
  <c r="L324" i="1"/>
  <c r="L276" i="1"/>
  <c r="L228" i="1"/>
  <c r="L156" i="1"/>
  <c r="L108" i="1"/>
  <c r="L60" i="1"/>
  <c r="L24" i="1"/>
  <c r="Q335" i="1"/>
  <c r="T335" i="1" s="1"/>
  <c r="L323" i="1"/>
  <c r="L263" i="1"/>
  <c r="L215" i="1"/>
  <c r="L155" i="1"/>
  <c r="L95" i="1"/>
  <c r="L298" i="1"/>
  <c r="Q262" i="1"/>
  <c r="T262" i="1" s="1"/>
  <c r="Q72" i="1"/>
  <c r="T72" i="1" s="1"/>
  <c r="Q359" i="1"/>
  <c r="T359" i="1" s="1"/>
  <c r="L336" i="1"/>
  <c r="L288" i="1"/>
  <c r="L252" i="1"/>
  <c r="L216" i="1"/>
  <c r="L180" i="1"/>
  <c r="L132" i="1"/>
  <c r="L84" i="1"/>
  <c r="L36" i="1"/>
  <c r="L12" i="1"/>
  <c r="L335" i="1"/>
  <c r="L287" i="1"/>
  <c r="L251" i="1"/>
  <c r="L203" i="1"/>
  <c r="L167" i="1"/>
  <c r="L119" i="1"/>
  <c r="L83" i="1"/>
  <c r="L47" i="1"/>
  <c r="L11" i="1"/>
  <c r="L346" i="1"/>
  <c r="L274" i="1"/>
  <c r="Q219" i="1"/>
  <c r="T219" i="1" s="1"/>
  <c r="Q205" i="1"/>
  <c r="T205" i="1" s="1"/>
  <c r="L367" i="1"/>
  <c r="L355" i="1"/>
  <c r="L343" i="1"/>
  <c r="L331" i="1"/>
  <c r="L319" i="1"/>
  <c r="L307" i="1"/>
  <c r="L295" i="1"/>
  <c r="L283" i="1"/>
  <c r="L271" i="1"/>
  <c r="L259" i="1"/>
  <c r="L247" i="1"/>
  <c r="L235" i="1"/>
  <c r="L223" i="1"/>
  <c r="L211" i="1"/>
  <c r="L199" i="1"/>
  <c r="L187" i="1"/>
  <c r="L175" i="1"/>
  <c r="L163" i="1"/>
  <c r="L151" i="1"/>
  <c r="L139" i="1"/>
  <c r="L127" i="1"/>
  <c r="L115" i="1"/>
  <c r="L103" i="1"/>
  <c r="L91" i="1"/>
  <c r="L79" i="1"/>
  <c r="L67" i="1"/>
  <c r="L55" i="1"/>
  <c r="L43" i="1"/>
  <c r="L31" i="1"/>
  <c r="L19" i="1"/>
  <c r="L7" i="1"/>
  <c r="Q34" i="1"/>
  <c r="T34" i="1" s="1"/>
  <c r="O199" i="1"/>
  <c r="R199" i="1" s="1"/>
  <c r="AA199" i="1" s="1" a="1"/>
  <c r="AA199" i="1" s="1"/>
  <c r="Q199" i="1"/>
  <c r="T199" i="1" s="1"/>
  <c r="O354" i="1"/>
  <c r="R354" i="1" s="1"/>
  <c r="AA354" i="1" s="1" a="1"/>
  <c r="AA354" i="1" s="1"/>
  <c r="Q354" i="1"/>
  <c r="T354" i="1" s="1"/>
  <c r="O270" i="1"/>
  <c r="R270" i="1" s="1"/>
  <c r="AA270" i="1" s="1" a="1"/>
  <c r="AA270" i="1" s="1"/>
  <c r="O162" i="1"/>
  <c r="R162" i="1" s="1"/>
  <c r="AA162" i="1" s="1" a="1"/>
  <c r="AA162" i="1" s="1"/>
  <c r="Q162" i="1"/>
  <c r="T162" i="1" s="1"/>
  <c r="O365" i="1"/>
  <c r="R365" i="1" s="1"/>
  <c r="AA365" i="1" s="1" a="1"/>
  <c r="AA365" i="1" s="1"/>
  <c r="Q365" i="1"/>
  <c r="T365" i="1" s="1"/>
  <c r="O353" i="1"/>
  <c r="R353" i="1" s="1"/>
  <c r="AA353" i="1" s="1" a="1"/>
  <c r="AA353" i="1" s="1"/>
  <c r="Q353" i="1"/>
  <c r="T353" i="1" s="1"/>
  <c r="O329" i="1"/>
  <c r="R329" i="1" s="1"/>
  <c r="AA329" i="1" s="1" a="1"/>
  <c r="AA329" i="1" s="1"/>
  <c r="Q329" i="1"/>
  <c r="T329" i="1" s="1"/>
  <c r="O317" i="1"/>
  <c r="R317" i="1" s="1"/>
  <c r="AA317" i="1" s="1" a="1"/>
  <c r="AA317" i="1" s="1"/>
  <c r="Q317" i="1"/>
  <c r="T317" i="1" s="1"/>
  <c r="O305" i="1"/>
  <c r="R305" i="1" s="1"/>
  <c r="AA305" i="1" s="1" a="1"/>
  <c r="AA305" i="1" s="1"/>
  <c r="Q305" i="1"/>
  <c r="T305" i="1" s="1"/>
  <c r="O269" i="1"/>
  <c r="R269" i="1" s="1"/>
  <c r="AA269" i="1" s="1" a="1"/>
  <c r="AA269" i="1" s="1"/>
  <c r="Q269" i="1"/>
  <c r="T269" i="1" s="1"/>
  <c r="O245" i="1"/>
  <c r="R245" i="1" s="1"/>
  <c r="AA245" i="1" s="1" a="1"/>
  <c r="AA245" i="1" s="1"/>
  <c r="Q245" i="1"/>
  <c r="T245" i="1" s="1"/>
  <c r="O233" i="1"/>
  <c r="R233" i="1" s="1"/>
  <c r="AA233" i="1" s="1" a="1"/>
  <c r="AA233" i="1" s="1"/>
  <c r="Q233" i="1"/>
  <c r="T233" i="1" s="1"/>
  <c r="O221" i="1"/>
  <c r="R221" i="1" s="1"/>
  <c r="AA221" i="1" s="1" a="1"/>
  <c r="AA221" i="1" s="1"/>
  <c r="Q221" i="1"/>
  <c r="T221" i="1" s="1"/>
  <c r="O197" i="1"/>
  <c r="R197" i="1" s="1"/>
  <c r="AA197" i="1" s="1" a="1"/>
  <c r="AA197" i="1" s="1"/>
  <c r="Q197" i="1"/>
  <c r="T197" i="1" s="1"/>
  <c r="O185" i="1"/>
  <c r="R185" i="1" s="1"/>
  <c r="AA185" i="1" s="1" a="1"/>
  <c r="AA185" i="1" s="1"/>
  <c r="Q185" i="1"/>
  <c r="T185" i="1" s="1"/>
  <c r="O173" i="1"/>
  <c r="R173" i="1" s="1"/>
  <c r="AA173" i="1" s="1" a="1"/>
  <c r="AA173" i="1" s="1"/>
  <c r="Q173" i="1"/>
  <c r="T173" i="1" s="1"/>
  <c r="O161" i="1"/>
  <c r="R161" i="1" s="1"/>
  <c r="AA161" i="1" s="1" a="1"/>
  <c r="AA161" i="1" s="1"/>
  <c r="Q161" i="1"/>
  <c r="T161" i="1" s="1"/>
  <c r="O137" i="1"/>
  <c r="R137" i="1" s="1"/>
  <c r="AA137" i="1" s="1" a="1"/>
  <c r="AA137" i="1" s="1"/>
  <c r="Q137" i="1"/>
  <c r="T137" i="1" s="1"/>
  <c r="O113" i="1"/>
  <c r="R113" i="1" s="1"/>
  <c r="AA113" i="1" s="1" a="1"/>
  <c r="AA113" i="1" s="1"/>
  <c r="Q113" i="1"/>
  <c r="T113" i="1" s="1"/>
  <c r="O101" i="1"/>
  <c r="R101" i="1" s="1"/>
  <c r="AA101" i="1" s="1" a="1"/>
  <c r="AA101" i="1" s="1"/>
  <c r="Q101" i="1"/>
  <c r="T101" i="1" s="1"/>
  <c r="O89" i="1"/>
  <c r="R89" i="1" s="1"/>
  <c r="AA89" i="1" s="1" a="1"/>
  <c r="AA89" i="1" s="1"/>
  <c r="Q89" i="1"/>
  <c r="T89" i="1" s="1"/>
  <c r="O77" i="1"/>
  <c r="R77" i="1" s="1"/>
  <c r="AA77" i="1" s="1" a="1"/>
  <c r="AA77" i="1" s="1"/>
  <c r="Q77" i="1"/>
  <c r="T77" i="1" s="1"/>
  <c r="O65" i="1"/>
  <c r="R65" i="1" s="1"/>
  <c r="AA65" i="1" s="1" a="1"/>
  <c r="AA65" i="1" s="1"/>
  <c r="Q65" i="1"/>
  <c r="T65" i="1" s="1"/>
  <c r="O53" i="1"/>
  <c r="R53" i="1" s="1"/>
  <c r="AA53" i="1" s="1" a="1"/>
  <c r="AA53" i="1" s="1"/>
  <c r="Q53" i="1"/>
  <c r="T53" i="1" s="1"/>
  <c r="O41" i="1"/>
  <c r="R41" i="1" s="1"/>
  <c r="AA41" i="1" s="1" a="1"/>
  <c r="AA41" i="1" s="1"/>
  <c r="Q41" i="1"/>
  <c r="T41" i="1" s="1"/>
  <c r="O29" i="1"/>
  <c r="R29" i="1" s="1"/>
  <c r="AA29" i="1" s="1" a="1"/>
  <c r="AA29" i="1" s="1"/>
  <c r="Q29" i="1"/>
  <c r="T29" i="1" s="1"/>
  <c r="O17" i="1"/>
  <c r="R17" i="1" s="1"/>
  <c r="AA17" i="1" s="1" a="1"/>
  <c r="AA17" i="1" s="1"/>
  <c r="Q17" i="1"/>
  <c r="T17" i="1" s="1"/>
  <c r="O5" i="1"/>
  <c r="R5" i="1" s="1"/>
  <c r="AA5" i="1" s="1" a="1"/>
  <c r="AA5" i="1" s="1"/>
  <c r="Q5" i="1"/>
  <c r="T5" i="1" s="1"/>
  <c r="P5" i="1"/>
  <c r="O220" i="1"/>
  <c r="R220" i="1" s="1"/>
  <c r="AA220" i="1" s="1" a="1"/>
  <c r="AA220" i="1" s="1"/>
  <c r="Q220" i="1"/>
  <c r="T220" i="1" s="1"/>
  <c r="O184" i="1"/>
  <c r="R184" i="1" s="1"/>
  <c r="AA184" i="1" s="1" a="1"/>
  <c r="AA184" i="1" s="1"/>
  <c r="Q184" i="1"/>
  <c r="T184" i="1" s="1"/>
  <c r="O148" i="1"/>
  <c r="R148" i="1" s="1"/>
  <c r="AA148" i="1" s="1" a="1"/>
  <c r="AA148" i="1" s="1"/>
  <c r="Q148" i="1"/>
  <c r="T148" i="1" s="1"/>
  <c r="O100" i="1"/>
  <c r="R100" i="1" s="1"/>
  <c r="AA100" i="1" s="1" a="1"/>
  <c r="AA100" i="1" s="1"/>
  <c r="Q100" i="1"/>
  <c r="T100" i="1" s="1"/>
  <c r="O40" i="1"/>
  <c r="R40" i="1" s="1"/>
  <c r="AA40" i="1" s="1" a="1"/>
  <c r="AA40" i="1" s="1"/>
  <c r="Q40" i="1"/>
  <c r="T40" i="1" s="1"/>
  <c r="Q243" i="1"/>
  <c r="T243" i="1" s="1"/>
  <c r="O338" i="1"/>
  <c r="R338" i="1" s="1"/>
  <c r="AA338" i="1" s="1" a="1"/>
  <c r="AA338" i="1" s="1"/>
  <c r="Q338" i="1"/>
  <c r="T338" i="1" s="1"/>
  <c r="O266" i="1"/>
  <c r="R266" i="1" s="1"/>
  <c r="AA266" i="1" s="1" a="1"/>
  <c r="AA266" i="1" s="1"/>
  <c r="Q266" i="1"/>
  <c r="T266" i="1" s="1"/>
  <c r="O206" i="1"/>
  <c r="R206" i="1" s="1"/>
  <c r="AA206" i="1" s="1" a="1"/>
  <c r="AA206" i="1" s="1"/>
  <c r="Q206" i="1"/>
  <c r="T206" i="1" s="1"/>
  <c r="O122" i="1"/>
  <c r="R122" i="1" s="1"/>
  <c r="AA122" i="1" s="1" a="1"/>
  <c r="AA122" i="1" s="1"/>
  <c r="Q122" i="1"/>
  <c r="T122" i="1" s="1"/>
  <c r="O367" i="1"/>
  <c r="R367" i="1" s="1"/>
  <c r="AA367" i="1" s="1" a="1"/>
  <c r="AA367" i="1" s="1"/>
  <c r="Q367" i="1"/>
  <c r="T367" i="1" s="1"/>
  <c r="O343" i="1"/>
  <c r="R343" i="1" s="1"/>
  <c r="AA343" i="1" s="1" a="1"/>
  <c r="AA343" i="1" s="1"/>
  <c r="Q343" i="1"/>
  <c r="T343" i="1" s="1"/>
  <c r="O319" i="1"/>
  <c r="R319" i="1" s="1"/>
  <c r="AA319" i="1" s="1" a="1"/>
  <c r="AA319" i="1" s="1"/>
  <c r="Q319" i="1"/>
  <c r="T319" i="1" s="1"/>
  <c r="O295" i="1"/>
  <c r="R295" i="1" s="1"/>
  <c r="AA295" i="1" s="1" a="1"/>
  <c r="AA295" i="1" s="1"/>
  <c r="Q295" i="1"/>
  <c r="T295" i="1" s="1"/>
  <c r="O271" i="1"/>
  <c r="R271" i="1" s="1"/>
  <c r="AA271" i="1" s="1" a="1"/>
  <c r="AA271" i="1" s="1"/>
  <c r="Q271" i="1"/>
  <c r="T271" i="1" s="1"/>
  <c r="O235" i="1"/>
  <c r="R235" i="1" s="1"/>
  <c r="AA235" i="1" s="1" a="1"/>
  <c r="AA235" i="1" s="1"/>
  <c r="Q235" i="1"/>
  <c r="T235" i="1" s="1"/>
  <c r="O211" i="1"/>
  <c r="R211" i="1" s="1"/>
  <c r="AA211" i="1" s="1" a="1"/>
  <c r="AA211" i="1" s="1"/>
  <c r="Q211" i="1"/>
  <c r="T211" i="1" s="1"/>
  <c r="O187" i="1"/>
  <c r="R187" i="1" s="1"/>
  <c r="AA187" i="1" s="1" a="1"/>
  <c r="AA187" i="1" s="1"/>
  <c r="Q187" i="1"/>
  <c r="T187" i="1" s="1"/>
  <c r="O151" i="1"/>
  <c r="R151" i="1" s="1"/>
  <c r="AA151" i="1" s="1" a="1"/>
  <c r="AA151" i="1" s="1"/>
  <c r="Q151" i="1"/>
  <c r="T151" i="1" s="1"/>
  <c r="O127" i="1"/>
  <c r="R127" i="1" s="1"/>
  <c r="AA127" i="1" s="1" a="1"/>
  <c r="AA127" i="1" s="1"/>
  <c r="Q127" i="1"/>
  <c r="T127" i="1" s="1"/>
  <c r="O103" i="1"/>
  <c r="R103" i="1" s="1"/>
  <c r="AA103" i="1" s="1" a="1"/>
  <c r="AA103" i="1" s="1"/>
  <c r="Q103" i="1"/>
  <c r="T103" i="1" s="1"/>
  <c r="O91" i="1"/>
  <c r="R91" i="1" s="1"/>
  <c r="AA91" i="1" s="1" a="1"/>
  <c r="AA91" i="1" s="1"/>
  <c r="Q91" i="1"/>
  <c r="T91" i="1" s="1"/>
  <c r="O67" i="1"/>
  <c r="R67" i="1" s="1"/>
  <c r="AA67" i="1" s="1" a="1"/>
  <c r="AA67" i="1" s="1"/>
  <c r="Q67" i="1"/>
  <c r="T67" i="1" s="1"/>
  <c r="O55" i="1"/>
  <c r="R55" i="1" s="1"/>
  <c r="AA55" i="1" s="1" a="1"/>
  <c r="AA55" i="1" s="1"/>
  <c r="Q55" i="1"/>
  <c r="T55" i="1" s="1"/>
  <c r="O43" i="1"/>
  <c r="R43" i="1" s="1"/>
  <c r="AA43" i="1" s="1" a="1"/>
  <c r="AA43" i="1" s="1"/>
  <c r="Q43" i="1"/>
  <c r="T43" i="1" s="1"/>
  <c r="O31" i="1"/>
  <c r="R31" i="1" s="1"/>
  <c r="AA31" i="1" s="1" a="1"/>
  <c r="AA31" i="1" s="1"/>
  <c r="Q31" i="1"/>
  <c r="T31" i="1" s="1"/>
  <c r="O19" i="1"/>
  <c r="R19" i="1" s="1"/>
  <c r="AA19" i="1" s="1" a="1"/>
  <c r="AA19" i="1" s="1"/>
  <c r="Q19" i="1"/>
  <c r="T19" i="1" s="1"/>
  <c r="O7" i="1"/>
  <c r="R7" i="1" s="1"/>
  <c r="AA7" i="1" s="1" a="1"/>
  <c r="AA7" i="1" s="1"/>
  <c r="Q7" i="1"/>
  <c r="T7" i="1" s="1"/>
  <c r="P7" i="1"/>
  <c r="O318" i="1"/>
  <c r="R318" i="1" s="1"/>
  <c r="AA318" i="1" s="1" a="1"/>
  <c r="AA318" i="1" s="1"/>
  <c r="Q318" i="1"/>
  <c r="T318" i="1" s="1"/>
  <c r="O198" i="1"/>
  <c r="R198" i="1" s="1"/>
  <c r="AA198" i="1" s="1" a="1"/>
  <c r="AA198" i="1" s="1"/>
  <c r="Q198" i="1"/>
  <c r="T198" i="1" s="1"/>
  <c r="O341" i="1"/>
  <c r="R341" i="1" s="1"/>
  <c r="AA341" i="1" s="1" a="1"/>
  <c r="AA341" i="1" s="1"/>
  <c r="Q341" i="1"/>
  <c r="T341" i="1" s="1"/>
  <c r="O209" i="1"/>
  <c r="R209" i="1" s="1"/>
  <c r="AA209" i="1" s="1" a="1"/>
  <c r="AA209" i="1" s="1"/>
  <c r="Q209" i="1"/>
  <c r="T209" i="1" s="1"/>
  <c r="O292" i="1"/>
  <c r="R292" i="1" s="1"/>
  <c r="AA292" i="1" s="1" a="1"/>
  <c r="AA292" i="1" s="1"/>
  <c r="O362" i="1"/>
  <c r="R362" i="1" s="1"/>
  <c r="AA362" i="1" s="1" a="1"/>
  <c r="AA362" i="1" s="1"/>
  <c r="Q362" i="1"/>
  <c r="T362" i="1" s="1"/>
  <c r="O314" i="1"/>
  <c r="R314" i="1" s="1"/>
  <c r="AA314" i="1" s="1" a="1"/>
  <c r="AA314" i="1" s="1"/>
  <c r="Q314" i="1"/>
  <c r="T314" i="1" s="1"/>
  <c r="O290" i="1"/>
  <c r="R290" i="1" s="1"/>
  <c r="AA290" i="1" s="1" a="1"/>
  <c r="AA290" i="1" s="1"/>
  <c r="Q290" i="1"/>
  <c r="T290" i="1" s="1"/>
  <c r="O242" i="1"/>
  <c r="R242" i="1" s="1"/>
  <c r="AA242" i="1" s="1" a="1"/>
  <c r="AA242" i="1" s="1"/>
  <c r="Q242" i="1"/>
  <c r="T242" i="1" s="1"/>
  <c r="O182" i="1"/>
  <c r="R182" i="1" s="1"/>
  <c r="AA182" i="1" s="1" a="1"/>
  <c r="AA182" i="1" s="1"/>
  <c r="Q182" i="1"/>
  <c r="T182" i="1" s="1"/>
  <c r="P198" i="1"/>
  <c r="Q123" i="1"/>
  <c r="T123" i="1" s="1"/>
  <c r="O247" i="1"/>
  <c r="R247" i="1" s="1"/>
  <c r="AA247" i="1" s="1" a="1"/>
  <c r="AA247" i="1" s="1"/>
  <c r="Q247" i="1"/>
  <c r="T247" i="1" s="1"/>
  <c r="O366" i="1"/>
  <c r="R366" i="1" s="1"/>
  <c r="AA366" i="1" s="1" a="1"/>
  <c r="AA366" i="1" s="1"/>
  <c r="Q366" i="1"/>
  <c r="T366" i="1" s="1"/>
  <c r="O330" i="1"/>
  <c r="R330" i="1" s="1"/>
  <c r="AA330" i="1" s="1" a="1"/>
  <c r="AA330" i="1" s="1"/>
  <c r="Q330" i="1"/>
  <c r="T330" i="1" s="1"/>
  <c r="O282" i="1"/>
  <c r="R282" i="1" s="1"/>
  <c r="AA282" i="1" s="1" a="1"/>
  <c r="AA282" i="1" s="1"/>
  <c r="Q282" i="1"/>
  <c r="T282" i="1" s="1"/>
  <c r="O246" i="1"/>
  <c r="R246" i="1" s="1"/>
  <c r="AA246" i="1" s="1" a="1"/>
  <c r="AA246" i="1" s="1"/>
  <c r="Q246" i="1"/>
  <c r="T246" i="1" s="1"/>
  <c r="O222" i="1"/>
  <c r="R222" i="1" s="1"/>
  <c r="AA222" i="1" s="1" a="1"/>
  <c r="AA222" i="1" s="1"/>
  <c r="Q222" i="1"/>
  <c r="T222" i="1" s="1"/>
  <c r="O186" i="1"/>
  <c r="R186" i="1" s="1"/>
  <c r="AA186" i="1" s="1" a="1"/>
  <c r="AA186" i="1" s="1"/>
  <c r="Q186" i="1"/>
  <c r="T186" i="1" s="1"/>
  <c r="O138" i="1"/>
  <c r="R138" i="1" s="1"/>
  <c r="AA138" i="1" s="1" a="1"/>
  <c r="AA138" i="1" s="1"/>
  <c r="Q138" i="1"/>
  <c r="T138" i="1" s="1"/>
  <c r="O114" i="1"/>
  <c r="R114" i="1" s="1"/>
  <c r="AA114" i="1" s="1" a="1"/>
  <c r="AA114" i="1" s="1"/>
  <c r="Q114" i="1"/>
  <c r="T114" i="1" s="1"/>
  <c r="O90" i="1"/>
  <c r="R90" i="1" s="1"/>
  <c r="AA90" i="1" s="1" a="1"/>
  <c r="AA90" i="1" s="1"/>
  <c r="Q90" i="1"/>
  <c r="T90" i="1" s="1"/>
  <c r="O66" i="1"/>
  <c r="R66" i="1" s="1"/>
  <c r="AA66" i="1" s="1" a="1"/>
  <c r="AA66" i="1" s="1"/>
  <c r="Q66" i="1"/>
  <c r="T66" i="1" s="1"/>
  <c r="O42" i="1"/>
  <c r="R42" i="1" s="1"/>
  <c r="AA42" i="1" s="1" a="1"/>
  <c r="AA42" i="1" s="1"/>
  <c r="Q42" i="1"/>
  <c r="T42" i="1" s="1"/>
  <c r="O6" i="1"/>
  <c r="R6" i="1" s="1"/>
  <c r="AA6" i="1" s="1" a="1"/>
  <c r="AA6" i="1" s="1"/>
  <c r="Q6" i="1"/>
  <c r="T6" i="1" s="1"/>
  <c r="O257" i="1"/>
  <c r="R257" i="1" s="1"/>
  <c r="AA257" i="1" s="1" a="1"/>
  <c r="AA257" i="1" s="1"/>
  <c r="Q257" i="1"/>
  <c r="T257" i="1" s="1"/>
  <c r="O125" i="1"/>
  <c r="R125" i="1" s="1"/>
  <c r="AA125" i="1" s="1" a="1"/>
  <c r="AA125" i="1" s="1"/>
  <c r="Q125" i="1"/>
  <c r="T125" i="1" s="1"/>
  <c r="O268" i="1"/>
  <c r="R268" i="1" s="1"/>
  <c r="AA268" i="1" s="1" a="1"/>
  <c r="AA268" i="1" s="1"/>
  <c r="Q268" i="1"/>
  <c r="T268" i="1" s="1"/>
  <c r="O218" i="1"/>
  <c r="R218" i="1" s="1"/>
  <c r="AA218" i="1" s="1" a="1"/>
  <c r="AA218" i="1" s="1"/>
  <c r="O355" i="1"/>
  <c r="R355" i="1" s="1"/>
  <c r="AA355" i="1" s="1" a="1"/>
  <c r="AA355" i="1" s="1"/>
  <c r="Q355" i="1"/>
  <c r="T355" i="1" s="1"/>
  <c r="O331" i="1"/>
  <c r="R331" i="1" s="1"/>
  <c r="AA331" i="1" s="1" a="1"/>
  <c r="AA331" i="1" s="1"/>
  <c r="Q331" i="1"/>
  <c r="T331" i="1" s="1"/>
  <c r="O307" i="1"/>
  <c r="R307" i="1" s="1"/>
  <c r="AA307" i="1" s="1" a="1"/>
  <c r="AA307" i="1" s="1"/>
  <c r="Q307" i="1"/>
  <c r="T307" i="1" s="1"/>
  <c r="O283" i="1"/>
  <c r="R283" i="1" s="1"/>
  <c r="AA283" i="1" s="1" a="1"/>
  <c r="AA283" i="1" s="1"/>
  <c r="Q283" i="1"/>
  <c r="T283" i="1" s="1"/>
  <c r="O259" i="1"/>
  <c r="R259" i="1" s="1"/>
  <c r="AA259" i="1" s="1" a="1"/>
  <c r="AA259" i="1" s="1"/>
  <c r="Q259" i="1"/>
  <c r="T259" i="1" s="1"/>
  <c r="O223" i="1"/>
  <c r="R223" i="1" s="1"/>
  <c r="AA223" i="1" s="1" a="1"/>
  <c r="AA223" i="1" s="1"/>
  <c r="Q223" i="1"/>
  <c r="T223" i="1" s="1"/>
  <c r="O175" i="1"/>
  <c r="R175" i="1" s="1"/>
  <c r="AA175" i="1" s="1" a="1"/>
  <c r="AA175" i="1" s="1"/>
  <c r="O139" i="1"/>
  <c r="R139" i="1" s="1"/>
  <c r="AA139" i="1" s="1" a="1"/>
  <c r="AA139" i="1" s="1"/>
  <c r="Q139" i="1"/>
  <c r="T139" i="1" s="1"/>
  <c r="O115" i="1"/>
  <c r="R115" i="1" s="1"/>
  <c r="AA115" i="1" s="1" a="1"/>
  <c r="AA115" i="1" s="1"/>
  <c r="Q115" i="1"/>
  <c r="T115" i="1" s="1"/>
  <c r="O79" i="1"/>
  <c r="R79" i="1" s="1"/>
  <c r="AA79" i="1" s="1" a="1"/>
  <c r="AA79" i="1" s="1"/>
  <c r="Q79" i="1"/>
  <c r="T79" i="1" s="1"/>
  <c r="O294" i="1"/>
  <c r="R294" i="1" s="1"/>
  <c r="AA294" i="1" s="1" a="1"/>
  <c r="AA294" i="1" s="1"/>
  <c r="O174" i="1"/>
  <c r="R174" i="1" s="1"/>
  <c r="AA174" i="1" s="1" a="1"/>
  <c r="AA174" i="1" s="1"/>
  <c r="Q174" i="1"/>
  <c r="T174" i="1" s="1"/>
  <c r="O281" i="1"/>
  <c r="R281" i="1" s="1"/>
  <c r="AA281" i="1" s="1" a="1"/>
  <c r="AA281" i="1" s="1"/>
  <c r="Q281" i="1"/>
  <c r="T281" i="1" s="1"/>
  <c r="O364" i="1"/>
  <c r="R364" i="1" s="1"/>
  <c r="AA364" i="1" s="1" a="1"/>
  <c r="AA364" i="1" s="1"/>
  <c r="Q364" i="1"/>
  <c r="T364" i="1" s="1"/>
  <c r="O352" i="1"/>
  <c r="R352" i="1" s="1"/>
  <c r="AA352" i="1" s="1" a="1"/>
  <c r="AA352" i="1" s="1"/>
  <c r="Q352" i="1"/>
  <c r="T352" i="1" s="1"/>
  <c r="O340" i="1"/>
  <c r="R340" i="1" s="1"/>
  <c r="AA340" i="1" s="1" a="1"/>
  <c r="AA340" i="1" s="1"/>
  <c r="Q340" i="1"/>
  <c r="T340" i="1" s="1"/>
  <c r="O328" i="1"/>
  <c r="R328" i="1" s="1"/>
  <c r="AA328" i="1" s="1" a="1"/>
  <c r="AA328" i="1" s="1"/>
  <c r="Q328" i="1"/>
  <c r="T328" i="1" s="1"/>
  <c r="O304" i="1"/>
  <c r="R304" i="1" s="1"/>
  <c r="AA304" i="1" s="1" a="1"/>
  <c r="AA304" i="1" s="1"/>
  <c r="O280" i="1"/>
  <c r="R280" i="1" s="1"/>
  <c r="AA280" i="1" s="1" a="1"/>
  <c r="AA280" i="1" s="1"/>
  <c r="Q280" i="1"/>
  <c r="T280" i="1" s="1"/>
  <c r="O244" i="1"/>
  <c r="R244" i="1" s="1"/>
  <c r="AA244" i="1" s="1" a="1"/>
  <c r="AA244" i="1" s="1"/>
  <c r="Q244" i="1"/>
  <c r="T244" i="1" s="1"/>
  <c r="O232" i="1"/>
  <c r="R232" i="1" s="1"/>
  <c r="AA232" i="1" s="1" a="1"/>
  <c r="AA232" i="1" s="1"/>
  <c r="Q232" i="1"/>
  <c r="T232" i="1" s="1"/>
  <c r="O208" i="1"/>
  <c r="R208" i="1" s="1"/>
  <c r="AA208" i="1" s="1" a="1"/>
  <c r="AA208" i="1" s="1"/>
  <c r="Q208" i="1"/>
  <c r="T208" i="1" s="1"/>
  <c r="O196" i="1"/>
  <c r="R196" i="1" s="1"/>
  <c r="AA196" i="1" s="1" a="1"/>
  <c r="AA196" i="1" s="1"/>
  <c r="Q196" i="1"/>
  <c r="T196" i="1" s="1"/>
  <c r="O172" i="1"/>
  <c r="R172" i="1" s="1"/>
  <c r="AA172" i="1" s="1" a="1"/>
  <c r="AA172" i="1" s="1"/>
  <c r="Q172" i="1"/>
  <c r="T172" i="1" s="1"/>
  <c r="O160" i="1"/>
  <c r="R160" i="1" s="1"/>
  <c r="AA160" i="1" s="1" a="1"/>
  <c r="AA160" i="1" s="1"/>
  <c r="Q160" i="1"/>
  <c r="T160" i="1" s="1"/>
  <c r="O136" i="1"/>
  <c r="R136" i="1" s="1"/>
  <c r="AA136" i="1" s="1" a="1"/>
  <c r="AA136" i="1" s="1"/>
  <c r="Q136" i="1"/>
  <c r="T136" i="1" s="1"/>
  <c r="O124" i="1"/>
  <c r="R124" i="1" s="1"/>
  <c r="AA124" i="1" s="1" a="1"/>
  <c r="AA124" i="1" s="1"/>
  <c r="Q124" i="1"/>
  <c r="T124" i="1" s="1"/>
  <c r="O112" i="1"/>
  <c r="R112" i="1" s="1"/>
  <c r="AA112" i="1" s="1" a="1"/>
  <c r="AA112" i="1" s="1"/>
  <c r="Q112" i="1"/>
  <c r="T112" i="1" s="1"/>
  <c r="O88" i="1"/>
  <c r="R88" i="1" s="1"/>
  <c r="AA88" i="1" s="1" a="1"/>
  <c r="AA88" i="1" s="1"/>
  <c r="Q88" i="1"/>
  <c r="T88" i="1" s="1"/>
  <c r="O76" i="1"/>
  <c r="R76" i="1" s="1"/>
  <c r="AA76" i="1" s="1" a="1"/>
  <c r="AA76" i="1" s="1"/>
  <c r="Q76" i="1"/>
  <c r="T76" i="1" s="1"/>
  <c r="O64" i="1"/>
  <c r="R64" i="1" s="1"/>
  <c r="AA64" i="1" s="1" a="1"/>
  <c r="AA64" i="1" s="1"/>
  <c r="Q64" i="1"/>
  <c r="T64" i="1" s="1"/>
  <c r="O52" i="1"/>
  <c r="R52" i="1" s="1"/>
  <c r="AA52" i="1" s="1" a="1"/>
  <c r="AA52" i="1" s="1"/>
  <c r="Q52" i="1"/>
  <c r="T52" i="1" s="1"/>
  <c r="O28" i="1"/>
  <c r="R28" i="1" s="1"/>
  <c r="AA28" i="1" s="1" a="1"/>
  <c r="AA28" i="1" s="1"/>
  <c r="Q28" i="1"/>
  <c r="T28" i="1" s="1"/>
  <c r="O16" i="1"/>
  <c r="R16" i="1" s="1"/>
  <c r="AA16" i="1" s="1" a="1"/>
  <c r="AA16" i="1" s="1"/>
  <c r="Q16" i="1"/>
  <c r="T16" i="1" s="1"/>
  <c r="O4" i="1"/>
  <c r="R4" i="1" s="1"/>
  <c r="AA4" i="1" s="1" a="1"/>
  <c r="AA4" i="1" s="1"/>
  <c r="Q4" i="1"/>
  <c r="T4" i="1" s="1"/>
  <c r="P4" i="1"/>
  <c r="Q270" i="1"/>
  <c r="T270" i="1" s="1"/>
  <c r="O326" i="1"/>
  <c r="R326" i="1" s="1"/>
  <c r="AA326" i="1" s="1" a="1"/>
  <c r="AA326" i="1" s="1"/>
  <c r="Q326" i="1"/>
  <c r="T326" i="1" s="1"/>
  <c r="O302" i="1"/>
  <c r="R302" i="1" s="1"/>
  <c r="AA302" i="1" s="1" a="1"/>
  <c r="AA302" i="1" s="1"/>
  <c r="Q302" i="1"/>
  <c r="T302" i="1" s="1"/>
  <c r="O254" i="1"/>
  <c r="R254" i="1" s="1"/>
  <c r="AA254" i="1" s="1" a="1"/>
  <c r="AA254" i="1" s="1"/>
  <c r="Q254" i="1"/>
  <c r="T254" i="1" s="1"/>
  <c r="O170" i="1"/>
  <c r="R170" i="1" s="1"/>
  <c r="AA170" i="1" s="1" a="1"/>
  <c r="AA170" i="1" s="1"/>
  <c r="Q256" i="1"/>
  <c r="T256" i="1" s="1"/>
  <c r="O163" i="1"/>
  <c r="R163" i="1" s="1"/>
  <c r="AA163" i="1" s="1" a="1"/>
  <c r="AA163" i="1" s="1"/>
  <c r="Q163" i="1"/>
  <c r="T163" i="1" s="1"/>
  <c r="Q175" i="1"/>
  <c r="T175" i="1" s="1"/>
  <c r="O342" i="1"/>
  <c r="R342" i="1" s="1"/>
  <c r="AA342" i="1" s="1" a="1"/>
  <c r="AA342" i="1" s="1"/>
  <c r="Q342" i="1"/>
  <c r="T342" i="1" s="1"/>
  <c r="O306" i="1"/>
  <c r="R306" i="1" s="1"/>
  <c r="AA306" i="1" s="1" a="1"/>
  <c r="AA306" i="1" s="1"/>
  <c r="Q306" i="1"/>
  <c r="T306" i="1" s="1"/>
  <c r="O258" i="1"/>
  <c r="R258" i="1" s="1"/>
  <c r="AA258" i="1" s="1" a="1"/>
  <c r="AA258" i="1" s="1"/>
  <c r="O234" i="1"/>
  <c r="R234" i="1" s="1"/>
  <c r="AA234" i="1" s="1" a="1"/>
  <c r="AA234" i="1" s="1"/>
  <c r="Q234" i="1"/>
  <c r="T234" i="1" s="1"/>
  <c r="O210" i="1"/>
  <c r="R210" i="1" s="1"/>
  <c r="AA210" i="1" s="1" a="1"/>
  <c r="AA210" i="1" s="1"/>
  <c r="O150" i="1"/>
  <c r="R150" i="1" s="1"/>
  <c r="AA150" i="1" s="1" a="1"/>
  <c r="AA150" i="1" s="1"/>
  <c r="Q150" i="1"/>
  <c r="T150" i="1" s="1"/>
  <c r="O126" i="1"/>
  <c r="R126" i="1" s="1"/>
  <c r="AA126" i="1" s="1" a="1"/>
  <c r="AA126" i="1" s="1"/>
  <c r="Q126" i="1"/>
  <c r="T126" i="1" s="1"/>
  <c r="O102" i="1"/>
  <c r="R102" i="1" s="1"/>
  <c r="AA102" i="1" s="1" a="1"/>
  <c r="AA102" i="1" s="1"/>
  <c r="Q102" i="1"/>
  <c r="T102" i="1" s="1"/>
  <c r="O78" i="1"/>
  <c r="R78" i="1" s="1"/>
  <c r="AA78" i="1" s="1" a="1"/>
  <c r="AA78" i="1" s="1"/>
  <c r="O54" i="1"/>
  <c r="R54" i="1" s="1"/>
  <c r="AA54" i="1" s="1" a="1"/>
  <c r="AA54" i="1" s="1"/>
  <c r="Q54" i="1"/>
  <c r="T54" i="1" s="1"/>
  <c r="O30" i="1"/>
  <c r="R30" i="1" s="1"/>
  <c r="AA30" i="1" s="1" a="1"/>
  <c r="AA30" i="1" s="1"/>
  <c r="Q30" i="1"/>
  <c r="T30" i="1" s="1"/>
  <c r="O18" i="1"/>
  <c r="R18" i="1" s="1"/>
  <c r="AA18" i="1" s="1" a="1"/>
  <c r="AA18" i="1" s="1"/>
  <c r="Q18" i="1"/>
  <c r="T18" i="1" s="1"/>
  <c r="O293" i="1"/>
  <c r="R293" i="1" s="1"/>
  <c r="AA293" i="1" s="1" a="1"/>
  <c r="AA293" i="1" s="1"/>
  <c r="Q293" i="1"/>
  <c r="T293" i="1" s="1"/>
  <c r="O149" i="1"/>
  <c r="R149" i="1" s="1"/>
  <c r="AA149" i="1" s="1" a="1"/>
  <c r="AA149" i="1" s="1"/>
  <c r="Q149" i="1"/>
  <c r="T149" i="1" s="1"/>
  <c r="P149" i="1"/>
  <c r="O316" i="1"/>
  <c r="R316" i="1" s="1"/>
  <c r="AA316" i="1" s="1" a="1"/>
  <c r="AA316" i="1" s="1"/>
  <c r="Q316" i="1"/>
  <c r="T316" i="1" s="1"/>
  <c r="Q32" i="1"/>
  <c r="T32" i="1" s="1"/>
  <c r="Q27" i="1"/>
  <c r="T27" i="1" s="1"/>
  <c r="O350" i="1"/>
  <c r="R350" i="1" s="1"/>
  <c r="AA350" i="1" s="1" a="1"/>
  <c r="AA350" i="1" s="1"/>
  <c r="Q350" i="1"/>
  <c r="T350" i="1" s="1"/>
  <c r="O278" i="1"/>
  <c r="R278" i="1" s="1"/>
  <c r="AA278" i="1" s="1" a="1"/>
  <c r="AA278" i="1" s="1"/>
  <c r="Q278" i="1"/>
  <c r="T278" i="1" s="1"/>
  <c r="O230" i="1"/>
  <c r="R230" i="1" s="1"/>
  <c r="AA230" i="1" s="1" a="1"/>
  <c r="AA230" i="1" s="1"/>
  <c r="Q230" i="1"/>
  <c r="T230" i="1" s="1"/>
  <c r="O194" i="1"/>
  <c r="R194" i="1" s="1"/>
  <c r="AA194" i="1" s="1" a="1"/>
  <c r="AA194" i="1" s="1"/>
  <c r="Q194" i="1"/>
  <c r="T194" i="1" s="1"/>
  <c r="O158" i="1"/>
  <c r="R158" i="1" s="1"/>
  <c r="AA158" i="1" s="1" a="1"/>
  <c r="AA158" i="1" s="1"/>
  <c r="Q158" i="1"/>
  <c r="T158" i="1" s="1"/>
  <c r="O146" i="1"/>
  <c r="R146" i="1" s="1"/>
  <c r="AA146" i="1" s="1" a="1"/>
  <c r="AA146" i="1" s="1"/>
  <c r="Q146" i="1"/>
  <c r="T146" i="1" s="1"/>
  <c r="O134" i="1"/>
  <c r="R134" i="1" s="1"/>
  <c r="AA134" i="1" s="1" a="1"/>
  <c r="AA134" i="1" s="1"/>
  <c r="O110" i="1"/>
  <c r="R110" i="1" s="1"/>
  <c r="AA110" i="1" s="1" a="1"/>
  <c r="AA110" i="1" s="1"/>
  <c r="Q110" i="1"/>
  <c r="T110" i="1" s="1"/>
  <c r="O98" i="1"/>
  <c r="R98" i="1" s="1"/>
  <c r="AA98" i="1" s="1" a="1"/>
  <c r="AA98" i="1" s="1"/>
  <c r="Q98" i="1"/>
  <c r="T98" i="1" s="1"/>
  <c r="O86" i="1"/>
  <c r="R86" i="1" s="1"/>
  <c r="AA86" i="1" s="1" a="1"/>
  <c r="AA86" i="1" s="1"/>
  <c r="O74" i="1"/>
  <c r="R74" i="1" s="1"/>
  <c r="AA74" i="1" s="1" a="1"/>
  <c r="AA74" i="1" s="1"/>
  <c r="Q74" i="1"/>
  <c r="T74" i="1" s="1"/>
  <c r="O62" i="1"/>
  <c r="R62" i="1" s="1"/>
  <c r="AA62" i="1" s="1" a="1"/>
  <c r="AA62" i="1" s="1"/>
  <c r="Q62" i="1"/>
  <c r="T62" i="1" s="1"/>
  <c r="O50" i="1"/>
  <c r="R50" i="1" s="1"/>
  <c r="AA50" i="1" s="1" a="1"/>
  <c r="AA50" i="1" s="1"/>
  <c r="Q50" i="1"/>
  <c r="T50" i="1" s="1"/>
  <c r="O38" i="1"/>
  <c r="R38" i="1" s="1"/>
  <c r="AA38" i="1" s="1" a="1"/>
  <c r="AA38" i="1" s="1"/>
  <c r="Q38" i="1"/>
  <c r="T38" i="1" s="1"/>
  <c r="O26" i="1"/>
  <c r="R26" i="1" s="1"/>
  <c r="AA26" i="1" s="1" a="1"/>
  <c r="AA26" i="1" s="1"/>
  <c r="Q26" i="1"/>
  <c r="T26" i="1" s="1"/>
  <c r="O14" i="1"/>
  <c r="R14" i="1" s="1"/>
  <c r="AA14" i="1" s="1" a="1"/>
  <c r="AA14" i="1" s="1"/>
  <c r="Q14" i="1"/>
  <c r="T14" i="1" s="1"/>
  <c r="Q272" i="1"/>
  <c r="T272" i="1" s="1"/>
  <c r="Q188" i="1"/>
  <c r="T188" i="1" s="1"/>
  <c r="Q152" i="1"/>
  <c r="T152" i="1" s="1"/>
  <c r="Q116" i="1"/>
  <c r="T116" i="1" s="1"/>
  <c r="Q304" i="1"/>
  <c r="T304" i="1" s="1"/>
  <c r="Q78" i="1"/>
  <c r="T78" i="1" s="1"/>
  <c r="O363" i="1"/>
  <c r="R363" i="1" s="1"/>
  <c r="AA363" i="1" s="1" a="1"/>
  <c r="AA363" i="1" s="1"/>
  <c r="Q363" i="1"/>
  <c r="T363" i="1" s="1"/>
  <c r="O339" i="1"/>
  <c r="R339" i="1" s="1"/>
  <c r="AA339" i="1" s="1" a="1"/>
  <c r="AA339" i="1" s="1"/>
  <c r="Q339" i="1"/>
  <c r="T339" i="1" s="1"/>
  <c r="O327" i="1"/>
  <c r="R327" i="1" s="1"/>
  <c r="AA327" i="1" s="1" a="1"/>
  <c r="AA327" i="1" s="1"/>
  <c r="Q327" i="1"/>
  <c r="T327" i="1" s="1"/>
  <c r="O303" i="1"/>
  <c r="R303" i="1" s="1"/>
  <c r="AA303" i="1" s="1" a="1"/>
  <c r="AA303" i="1" s="1"/>
  <c r="O279" i="1"/>
  <c r="R279" i="1" s="1"/>
  <c r="AA279" i="1" s="1" a="1"/>
  <c r="AA279" i="1" s="1"/>
  <c r="Q279" i="1"/>
  <c r="T279" i="1" s="1"/>
  <c r="O267" i="1"/>
  <c r="R267" i="1" s="1"/>
  <c r="AA267" i="1" s="1" a="1"/>
  <c r="AA267" i="1" s="1"/>
  <c r="Q267" i="1"/>
  <c r="T267" i="1" s="1"/>
  <c r="O255" i="1"/>
  <c r="R255" i="1" s="1"/>
  <c r="AA255" i="1" s="1" a="1"/>
  <c r="AA255" i="1" s="1"/>
  <c r="Q255" i="1"/>
  <c r="T255" i="1" s="1"/>
  <c r="O243" i="1"/>
  <c r="R243" i="1" s="1"/>
  <c r="AA243" i="1" s="1" a="1"/>
  <c r="AA243" i="1" s="1"/>
  <c r="O231" i="1"/>
  <c r="R231" i="1" s="1"/>
  <c r="AA231" i="1" s="1" a="1"/>
  <c r="AA231" i="1" s="1"/>
  <c r="Q231" i="1"/>
  <c r="T231" i="1" s="1"/>
  <c r="O219" i="1"/>
  <c r="R219" i="1" s="1"/>
  <c r="AA219" i="1" s="1" a="1"/>
  <c r="AA219" i="1" s="1"/>
  <c r="O207" i="1"/>
  <c r="R207" i="1" s="1"/>
  <c r="AA207" i="1" s="1" a="1"/>
  <c r="AA207" i="1" s="1"/>
  <c r="Q207" i="1"/>
  <c r="T207" i="1" s="1"/>
  <c r="O195" i="1"/>
  <c r="R195" i="1" s="1"/>
  <c r="AA195" i="1" s="1" a="1"/>
  <c r="AA195" i="1" s="1"/>
  <c r="Q195" i="1"/>
  <c r="T195" i="1" s="1"/>
  <c r="O171" i="1"/>
  <c r="R171" i="1" s="1"/>
  <c r="AA171" i="1" s="1" a="1"/>
  <c r="AA171" i="1" s="1"/>
  <c r="Q171" i="1"/>
  <c r="T171" i="1" s="1"/>
  <c r="O159" i="1"/>
  <c r="R159" i="1" s="1"/>
  <c r="AA159" i="1" s="1" a="1"/>
  <c r="AA159" i="1" s="1"/>
  <c r="Q159" i="1"/>
  <c r="T159" i="1" s="1"/>
  <c r="O147" i="1"/>
  <c r="R147" i="1" s="1"/>
  <c r="AA147" i="1" s="1" a="1"/>
  <c r="AA147" i="1" s="1"/>
  <c r="Q147" i="1"/>
  <c r="T147" i="1" s="1"/>
  <c r="O135" i="1"/>
  <c r="R135" i="1" s="1"/>
  <c r="AA135" i="1" s="1" a="1"/>
  <c r="AA135" i="1" s="1"/>
  <c r="O111" i="1"/>
  <c r="R111" i="1" s="1"/>
  <c r="AA111" i="1" s="1" a="1"/>
  <c r="AA111" i="1" s="1"/>
  <c r="Q111" i="1"/>
  <c r="T111" i="1" s="1"/>
  <c r="O99" i="1"/>
  <c r="R99" i="1" s="1"/>
  <c r="AA99" i="1" s="1" a="1"/>
  <c r="AA99" i="1" s="1"/>
  <c r="Q99" i="1"/>
  <c r="T99" i="1" s="1"/>
  <c r="O75" i="1"/>
  <c r="R75" i="1" s="1"/>
  <c r="AA75" i="1" s="1" a="1"/>
  <c r="AA75" i="1" s="1"/>
  <c r="Q75" i="1"/>
  <c r="T75" i="1" s="1"/>
  <c r="O63" i="1"/>
  <c r="R63" i="1" s="1"/>
  <c r="AA63" i="1" s="1" a="1"/>
  <c r="AA63" i="1" s="1"/>
  <c r="O51" i="1"/>
  <c r="R51" i="1" s="1"/>
  <c r="AA51" i="1" s="1" a="1"/>
  <c r="AA51" i="1" s="1"/>
  <c r="Q51" i="1"/>
  <c r="T51" i="1" s="1"/>
  <c r="O39" i="1"/>
  <c r="R39" i="1" s="1"/>
  <c r="AA39" i="1" s="1" a="1"/>
  <c r="AA39" i="1" s="1"/>
  <c r="Q39" i="1"/>
  <c r="T39" i="1" s="1"/>
  <c r="O27" i="1"/>
  <c r="R27" i="1" s="1"/>
  <c r="AA27" i="1" s="1" a="1"/>
  <c r="AA27" i="1" s="1"/>
  <c r="O15" i="1"/>
  <c r="R15" i="1" s="1"/>
  <c r="AA15" i="1" s="1" a="1"/>
  <c r="AA15" i="1" s="1"/>
  <c r="Q15" i="1"/>
  <c r="T15" i="1" s="1"/>
  <c r="L279" i="1"/>
  <c r="L243" i="1"/>
  <c r="L171" i="1"/>
  <c r="L51" i="1"/>
  <c r="Q291" i="1"/>
  <c r="T291" i="1" s="1"/>
  <c r="Q164" i="1"/>
  <c r="T164" i="1" s="1"/>
  <c r="O361" i="1"/>
  <c r="R361" i="1" s="1"/>
  <c r="AA361" i="1" s="1" a="1"/>
  <c r="AA361" i="1" s="1"/>
  <c r="O325" i="1"/>
  <c r="R325" i="1" s="1"/>
  <c r="AA325" i="1" s="1" a="1"/>
  <c r="AA325" i="1" s="1"/>
  <c r="Q325" i="1"/>
  <c r="T325" i="1" s="1"/>
  <c r="O313" i="1"/>
  <c r="R313" i="1" s="1"/>
  <c r="AA313" i="1" s="1" a="1"/>
  <c r="AA313" i="1" s="1"/>
  <c r="Q313" i="1"/>
  <c r="T313" i="1" s="1"/>
  <c r="O301" i="1"/>
  <c r="R301" i="1" s="1"/>
  <c r="AA301" i="1" s="1" a="1"/>
  <c r="AA301" i="1" s="1"/>
  <c r="Q301" i="1"/>
  <c r="T301" i="1" s="1"/>
  <c r="O289" i="1"/>
  <c r="R289" i="1" s="1"/>
  <c r="AA289" i="1" s="1" a="1"/>
  <c r="AA289" i="1" s="1"/>
  <c r="O277" i="1"/>
  <c r="R277" i="1" s="1"/>
  <c r="AA277" i="1" s="1" a="1"/>
  <c r="AA277" i="1" s="1"/>
  <c r="Q277" i="1"/>
  <c r="T277" i="1" s="1"/>
  <c r="O265" i="1"/>
  <c r="R265" i="1" s="1"/>
  <c r="AA265" i="1" s="1" a="1"/>
  <c r="AA265" i="1" s="1"/>
  <c r="Q265" i="1"/>
  <c r="T265" i="1" s="1"/>
  <c r="O253" i="1"/>
  <c r="R253" i="1" s="1"/>
  <c r="AA253" i="1" s="1" a="1"/>
  <c r="AA253" i="1" s="1"/>
  <c r="Q253" i="1"/>
  <c r="T253" i="1" s="1"/>
  <c r="O229" i="1"/>
  <c r="R229" i="1" s="1"/>
  <c r="AA229" i="1" s="1" a="1"/>
  <c r="AA229" i="1" s="1"/>
  <c r="Q229" i="1"/>
  <c r="T229" i="1" s="1"/>
  <c r="O217" i="1"/>
  <c r="R217" i="1" s="1"/>
  <c r="AA217" i="1" s="1" a="1"/>
  <c r="AA217" i="1" s="1"/>
  <c r="O205" i="1"/>
  <c r="R205" i="1" s="1"/>
  <c r="AA205" i="1" s="1" a="1"/>
  <c r="AA205" i="1" s="1"/>
  <c r="O193" i="1"/>
  <c r="R193" i="1" s="1"/>
  <c r="AA193" i="1" s="1" a="1"/>
  <c r="AA193" i="1" s="1"/>
  <c r="Q193" i="1"/>
  <c r="T193" i="1" s="1"/>
  <c r="O181" i="1"/>
  <c r="R181" i="1" s="1"/>
  <c r="AA181" i="1" s="1" a="1"/>
  <c r="AA181" i="1" s="1"/>
  <c r="Q181" i="1"/>
  <c r="T181" i="1" s="1"/>
  <c r="O169" i="1"/>
  <c r="R169" i="1" s="1"/>
  <c r="AA169" i="1" s="1" a="1"/>
  <c r="AA169" i="1" s="1"/>
  <c r="O157" i="1"/>
  <c r="R157" i="1" s="1"/>
  <c r="AA157" i="1" s="1" a="1"/>
  <c r="AA157" i="1" s="1"/>
  <c r="Q157" i="1"/>
  <c r="T157" i="1" s="1"/>
  <c r="O145" i="1"/>
  <c r="R145" i="1" s="1"/>
  <c r="AA145" i="1" s="1" a="1"/>
  <c r="AA145" i="1" s="1"/>
  <c r="Q145" i="1"/>
  <c r="T145" i="1" s="1"/>
  <c r="O133" i="1"/>
  <c r="R133" i="1" s="1"/>
  <c r="AA133" i="1" s="1" a="1"/>
  <c r="AA133" i="1" s="1"/>
  <c r="Q133" i="1"/>
  <c r="T133" i="1" s="1"/>
  <c r="O121" i="1"/>
  <c r="R121" i="1" s="1"/>
  <c r="AA121" i="1" s="1" a="1"/>
  <c r="AA121" i="1" s="1"/>
  <c r="Q121" i="1"/>
  <c r="T121" i="1" s="1"/>
  <c r="O109" i="1"/>
  <c r="R109" i="1" s="1"/>
  <c r="AA109" i="1" s="1" a="1"/>
  <c r="AA109" i="1" s="1"/>
  <c r="Q109" i="1"/>
  <c r="T109" i="1" s="1"/>
  <c r="O97" i="1"/>
  <c r="R97" i="1" s="1"/>
  <c r="AA97" i="1" s="1" a="1"/>
  <c r="AA97" i="1" s="1"/>
  <c r="Q97" i="1"/>
  <c r="T97" i="1" s="1"/>
  <c r="O85" i="1"/>
  <c r="R85" i="1" s="1"/>
  <c r="AA85" i="1" s="1" a="1"/>
  <c r="AA85" i="1" s="1"/>
  <c r="O73" i="1"/>
  <c r="R73" i="1" s="1"/>
  <c r="AA73" i="1" s="1" a="1"/>
  <c r="AA73" i="1" s="1"/>
  <c r="Q73" i="1"/>
  <c r="T73" i="1" s="1"/>
  <c r="O61" i="1"/>
  <c r="R61" i="1" s="1"/>
  <c r="AA61" i="1" s="1" a="1"/>
  <c r="AA61" i="1" s="1"/>
  <c r="O49" i="1"/>
  <c r="R49" i="1" s="1"/>
  <c r="AA49" i="1" s="1" a="1"/>
  <c r="AA49" i="1" s="1"/>
  <c r="O37" i="1"/>
  <c r="R37" i="1" s="1"/>
  <c r="AA37" i="1" s="1" a="1"/>
  <c r="AA37" i="1" s="1"/>
  <c r="O25" i="1"/>
  <c r="R25" i="1" s="1"/>
  <c r="AA25" i="1" s="1" a="1"/>
  <c r="AA25" i="1" s="1"/>
  <c r="Q25" i="1"/>
  <c r="T25" i="1" s="1"/>
  <c r="O13" i="1"/>
  <c r="R13" i="1" s="1"/>
  <c r="AA13" i="1" s="1" a="1"/>
  <c r="AA13" i="1" s="1"/>
  <c r="L361" i="1"/>
  <c r="L325" i="1"/>
  <c r="L253" i="1"/>
  <c r="L85" i="1"/>
  <c r="Q323" i="1"/>
  <c r="T323" i="1" s="1"/>
  <c r="Q289" i="1"/>
  <c r="T289" i="1" s="1"/>
  <c r="Q63" i="1"/>
  <c r="T63" i="1" s="1"/>
  <c r="O349" i="1"/>
  <c r="R349" i="1" s="1"/>
  <c r="AA349" i="1" s="1" a="1"/>
  <c r="AA349" i="1" s="1"/>
  <c r="Q349" i="1"/>
  <c r="T349" i="1" s="1"/>
  <c r="O241" i="1"/>
  <c r="R241" i="1" s="1"/>
  <c r="AA241" i="1" s="1" a="1"/>
  <c r="AA241" i="1" s="1"/>
  <c r="O360" i="1"/>
  <c r="R360" i="1" s="1"/>
  <c r="AA360" i="1" s="1" a="1"/>
  <c r="AA360" i="1" s="1"/>
  <c r="O324" i="1"/>
  <c r="R324" i="1" s="1"/>
  <c r="AA324" i="1" s="1" a="1"/>
  <c r="AA324" i="1" s="1"/>
  <c r="Q324" i="1"/>
  <c r="T324" i="1" s="1"/>
  <c r="O312" i="1"/>
  <c r="R312" i="1" s="1"/>
  <c r="AA312" i="1" s="1" a="1"/>
  <c r="AA312" i="1" s="1"/>
  <c r="Q312" i="1"/>
  <c r="T312" i="1" s="1"/>
  <c r="O300" i="1"/>
  <c r="R300" i="1" s="1"/>
  <c r="AA300" i="1" s="1" a="1"/>
  <c r="AA300" i="1" s="1"/>
  <c r="Q300" i="1"/>
  <c r="T300" i="1" s="1"/>
  <c r="O288" i="1"/>
  <c r="R288" i="1" s="1"/>
  <c r="AA288" i="1" s="1" a="1"/>
  <c r="AA288" i="1" s="1"/>
  <c r="Q288" i="1"/>
  <c r="T288" i="1" s="1"/>
  <c r="O276" i="1"/>
  <c r="R276" i="1" s="1"/>
  <c r="AA276" i="1" s="1" a="1"/>
  <c r="AA276" i="1" s="1"/>
  <c r="Q276" i="1"/>
  <c r="T276" i="1" s="1"/>
  <c r="O264" i="1"/>
  <c r="R264" i="1" s="1"/>
  <c r="AA264" i="1" s="1" a="1"/>
  <c r="AA264" i="1" s="1"/>
  <c r="Q264" i="1"/>
  <c r="T264" i="1" s="1"/>
  <c r="O252" i="1"/>
  <c r="R252" i="1" s="1"/>
  <c r="AA252" i="1" s="1" a="1"/>
  <c r="AA252" i="1" s="1"/>
  <c r="Q252" i="1"/>
  <c r="T252" i="1" s="1"/>
  <c r="O240" i="1"/>
  <c r="R240" i="1" s="1"/>
  <c r="AA240" i="1" s="1" a="1"/>
  <c r="AA240" i="1" s="1"/>
  <c r="Q240" i="1"/>
  <c r="T240" i="1" s="1"/>
  <c r="O216" i="1"/>
  <c r="R216" i="1" s="1"/>
  <c r="AA216" i="1" s="1" a="1"/>
  <c r="AA216" i="1" s="1"/>
  <c r="Q216" i="1"/>
  <c r="T216" i="1" s="1"/>
  <c r="O204" i="1"/>
  <c r="R204" i="1" s="1"/>
  <c r="AA204" i="1" s="1" a="1"/>
  <c r="AA204" i="1" s="1"/>
  <c r="O192" i="1"/>
  <c r="R192" i="1" s="1"/>
  <c r="AA192" i="1" s="1" a="1"/>
  <c r="AA192" i="1" s="1"/>
  <c r="O180" i="1"/>
  <c r="R180" i="1" s="1"/>
  <c r="AA180" i="1" s="1" a="1"/>
  <c r="AA180" i="1" s="1"/>
  <c r="Q180" i="1"/>
  <c r="T180" i="1" s="1"/>
  <c r="O168" i="1"/>
  <c r="R168" i="1" s="1"/>
  <c r="AA168" i="1" s="1" a="1"/>
  <c r="AA168" i="1" s="1"/>
  <c r="Q168" i="1"/>
  <c r="T168" i="1" s="1"/>
  <c r="O156" i="1"/>
  <c r="R156" i="1" s="1"/>
  <c r="AA156" i="1" s="1" a="1"/>
  <c r="AA156" i="1" s="1"/>
  <c r="Q156" i="1"/>
  <c r="T156" i="1" s="1"/>
  <c r="O144" i="1"/>
  <c r="R144" i="1" s="1"/>
  <c r="AA144" i="1" s="1" a="1"/>
  <c r="AA144" i="1" s="1"/>
  <c r="Q144" i="1"/>
  <c r="T144" i="1" s="1"/>
  <c r="O132" i="1"/>
  <c r="R132" i="1" s="1"/>
  <c r="AA132" i="1" s="1" a="1"/>
  <c r="AA132" i="1" s="1"/>
  <c r="Q132" i="1"/>
  <c r="T132" i="1" s="1"/>
  <c r="O120" i="1"/>
  <c r="R120" i="1" s="1"/>
  <c r="AA120" i="1" s="1" a="1"/>
  <c r="AA120" i="1" s="1"/>
  <c r="Q120" i="1"/>
  <c r="T120" i="1" s="1"/>
  <c r="O108" i="1"/>
  <c r="R108" i="1" s="1"/>
  <c r="AA108" i="1" s="1" a="1"/>
  <c r="AA108" i="1" s="1"/>
  <c r="Q108" i="1"/>
  <c r="T108" i="1" s="1"/>
  <c r="O96" i="1"/>
  <c r="R96" i="1" s="1"/>
  <c r="AA96" i="1" s="1" a="1"/>
  <c r="AA96" i="1" s="1"/>
  <c r="Q96" i="1"/>
  <c r="T96" i="1" s="1"/>
  <c r="Q286" i="1"/>
  <c r="T286" i="1" s="1"/>
  <c r="Q241" i="1"/>
  <c r="T241" i="1" s="1"/>
  <c r="O347" i="1"/>
  <c r="R347" i="1" s="1"/>
  <c r="AA347" i="1" s="1" a="1"/>
  <c r="AA347" i="1" s="1"/>
  <c r="O311" i="1"/>
  <c r="R311" i="1" s="1"/>
  <c r="AA311" i="1" s="1" a="1"/>
  <c r="AA311" i="1" s="1"/>
  <c r="Q311" i="1"/>
  <c r="T311" i="1" s="1"/>
  <c r="O299" i="1"/>
  <c r="R299" i="1" s="1"/>
  <c r="AA299" i="1" s="1" a="1"/>
  <c r="AA299" i="1" s="1"/>
  <c r="Q299" i="1"/>
  <c r="T299" i="1" s="1"/>
  <c r="O287" i="1"/>
  <c r="R287" i="1" s="1"/>
  <c r="AA287" i="1" s="1" a="1"/>
  <c r="AA287" i="1" s="1"/>
  <c r="Q287" i="1"/>
  <c r="T287" i="1" s="1"/>
  <c r="O275" i="1"/>
  <c r="R275" i="1" s="1"/>
  <c r="AA275" i="1" s="1" a="1"/>
  <c r="AA275" i="1" s="1"/>
  <c r="Q275" i="1"/>
  <c r="T275" i="1" s="1"/>
  <c r="O263" i="1"/>
  <c r="R263" i="1" s="1"/>
  <c r="AA263" i="1" s="1" a="1"/>
  <c r="AA263" i="1" s="1"/>
  <c r="Q263" i="1"/>
  <c r="T263" i="1" s="1"/>
  <c r="O251" i="1"/>
  <c r="R251" i="1" s="1"/>
  <c r="AA251" i="1" s="1" a="1"/>
  <c r="AA251" i="1" s="1"/>
  <c r="Q251" i="1"/>
  <c r="T251" i="1" s="1"/>
  <c r="O239" i="1"/>
  <c r="R239" i="1" s="1"/>
  <c r="AA239" i="1" s="1" a="1"/>
  <c r="AA239" i="1" s="1"/>
  <c r="O227" i="1"/>
  <c r="R227" i="1" s="1"/>
  <c r="AA227" i="1" s="1" a="1"/>
  <c r="AA227" i="1" s="1"/>
  <c r="Q227" i="1"/>
  <c r="T227" i="1" s="1"/>
  <c r="O215" i="1"/>
  <c r="R215" i="1" s="1"/>
  <c r="AA215" i="1" s="1" a="1"/>
  <c r="AA215" i="1" s="1"/>
  <c r="Q215" i="1"/>
  <c r="T215" i="1" s="1"/>
  <c r="O203" i="1"/>
  <c r="R203" i="1" s="1"/>
  <c r="AA203" i="1" s="1" a="1"/>
  <c r="AA203" i="1" s="1"/>
  <c r="Q203" i="1"/>
  <c r="T203" i="1" s="1"/>
  <c r="O191" i="1"/>
  <c r="R191" i="1" s="1"/>
  <c r="AA191" i="1" s="1" a="1"/>
  <c r="AA191" i="1" s="1"/>
  <c r="O179" i="1"/>
  <c r="R179" i="1" s="1"/>
  <c r="AA179" i="1" s="1" a="1"/>
  <c r="AA179" i="1" s="1"/>
  <c r="Q179" i="1"/>
  <c r="T179" i="1" s="1"/>
  <c r="O167" i="1"/>
  <c r="R167" i="1" s="1"/>
  <c r="AA167" i="1" s="1" a="1"/>
  <c r="AA167" i="1" s="1"/>
  <c r="O155" i="1"/>
  <c r="R155" i="1" s="1"/>
  <c r="AA155" i="1" s="1" a="1"/>
  <c r="AA155" i="1" s="1"/>
  <c r="O143" i="1"/>
  <c r="R143" i="1" s="1"/>
  <c r="AA143" i="1" s="1" a="1"/>
  <c r="AA143" i="1" s="1"/>
  <c r="Q143" i="1"/>
  <c r="T143" i="1" s="1"/>
  <c r="O131" i="1"/>
  <c r="R131" i="1" s="1"/>
  <c r="AA131" i="1" s="1" a="1"/>
  <c r="AA131" i="1" s="1"/>
  <c r="O119" i="1"/>
  <c r="R119" i="1" s="1"/>
  <c r="AA119" i="1" s="1" a="1"/>
  <c r="AA119" i="1" s="1"/>
  <c r="Q119" i="1"/>
  <c r="T119" i="1" s="1"/>
  <c r="O107" i="1"/>
  <c r="R107" i="1" s="1"/>
  <c r="AA107" i="1" s="1" a="1"/>
  <c r="AA107" i="1" s="1"/>
  <c r="Q107" i="1"/>
  <c r="T107" i="1" s="1"/>
  <c r="O95" i="1"/>
  <c r="R95" i="1" s="1"/>
  <c r="AA95" i="1" s="1" a="1"/>
  <c r="AA95" i="1" s="1"/>
  <c r="Q95" i="1"/>
  <c r="T95" i="1" s="1"/>
  <c r="O83" i="1"/>
  <c r="R83" i="1" s="1"/>
  <c r="AA83" i="1" s="1" a="1"/>
  <c r="AA83" i="1" s="1"/>
  <c r="Q83" i="1"/>
  <c r="T83" i="1" s="1"/>
  <c r="O71" i="1"/>
  <c r="R71" i="1" s="1"/>
  <c r="AA71" i="1" s="1" a="1"/>
  <c r="AA71" i="1" s="1"/>
  <c r="Q71" i="1"/>
  <c r="T71" i="1" s="1"/>
  <c r="O59" i="1"/>
  <c r="R59" i="1" s="1"/>
  <c r="AA59" i="1" s="1" a="1"/>
  <c r="AA59" i="1" s="1"/>
  <c r="Q59" i="1"/>
  <c r="T59" i="1" s="1"/>
  <c r="O47" i="1"/>
  <c r="R47" i="1" s="1"/>
  <c r="AA47" i="1" s="1" a="1"/>
  <c r="AA47" i="1" s="1"/>
  <c r="Q47" i="1"/>
  <c r="T47" i="1" s="1"/>
  <c r="Q358" i="1"/>
  <c r="T358" i="1" s="1"/>
  <c r="Q239" i="1"/>
  <c r="T239" i="1" s="1"/>
  <c r="Q142" i="1"/>
  <c r="T142" i="1" s="1"/>
  <c r="Q61" i="1"/>
  <c r="T61" i="1" s="1"/>
  <c r="Q13" i="1"/>
  <c r="T13" i="1" s="1"/>
  <c r="O346" i="1"/>
  <c r="R346" i="1" s="1"/>
  <c r="AA346" i="1" s="1" a="1"/>
  <c r="AA346" i="1" s="1"/>
  <c r="Q346" i="1"/>
  <c r="T346" i="1" s="1"/>
  <c r="O322" i="1"/>
  <c r="R322" i="1" s="1"/>
  <c r="AA322" i="1" s="1" a="1"/>
  <c r="AA322" i="1" s="1"/>
  <c r="Q322" i="1"/>
  <c r="T322" i="1" s="1"/>
  <c r="O310" i="1"/>
  <c r="R310" i="1" s="1"/>
  <c r="AA310" i="1" s="1" a="1"/>
  <c r="AA310" i="1" s="1"/>
  <c r="Q310" i="1"/>
  <c r="T310" i="1" s="1"/>
  <c r="O298" i="1"/>
  <c r="R298" i="1" s="1"/>
  <c r="AA298" i="1" s="1" a="1"/>
  <c r="AA298" i="1" s="1"/>
  <c r="Q298" i="1"/>
  <c r="T298" i="1" s="1"/>
  <c r="O274" i="1"/>
  <c r="R274" i="1" s="1"/>
  <c r="AA274" i="1" s="1" a="1"/>
  <c r="AA274" i="1" s="1"/>
  <c r="O250" i="1"/>
  <c r="R250" i="1" s="1"/>
  <c r="AA250" i="1" s="1" a="1"/>
  <c r="AA250" i="1" s="1"/>
  <c r="Q250" i="1"/>
  <c r="T250" i="1" s="1"/>
  <c r="O238" i="1"/>
  <c r="R238" i="1" s="1"/>
  <c r="AA238" i="1" s="1" a="1"/>
  <c r="AA238" i="1" s="1"/>
  <c r="Q238" i="1"/>
  <c r="T238" i="1" s="1"/>
  <c r="O226" i="1"/>
  <c r="R226" i="1" s="1"/>
  <c r="AA226" i="1" s="1" a="1"/>
  <c r="AA226" i="1" s="1"/>
  <c r="Q226" i="1"/>
  <c r="T226" i="1" s="1"/>
  <c r="O214" i="1"/>
  <c r="R214" i="1" s="1"/>
  <c r="AA214" i="1" s="1" a="1"/>
  <c r="AA214" i="1" s="1"/>
  <c r="Q214" i="1"/>
  <c r="T214" i="1" s="1"/>
  <c r="O202" i="1"/>
  <c r="R202" i="1" s="1"/>
  <c r="AA202" i="1" s="1" a="1"/>
  <c r="AA202" i="1" s="1"/>
  <c r="Q202" i="1"/>
  <c r="T202" i="1" s="1"/>
  <c r="O190" i="1"/>
  <c r="R190" i="1" s="1"/>
  <c r="AA190" i="1" s="1" a="1"/>
  <c r="AA190" i="1" s="1"/>
  <c r="O178" i="1"/>
  <c r="R178" i="1" s="1"/>
  <c r="AA178" i="1" s="1" a="1"/>
  <c r="AA178" i="1" s="1"/>
  <c r="Q178" i="1"/>
  <c r="T178" i="1" s="1"/>
  <c r="O166" i="1"/>
  <c r="R166" i="1" s="1"/>
  <c r="AA166" i="1" s="1" a="1"/>
  <c r="AA166" i="1" s="1"/>
  <c r="Q166" i="1"/>
  <c r="T166" i="1" s="1"/>
  <c r="O154" i="1"/>
  <c r="R154" i="1" s="1"/>
  <c r="AA154" i="1" s="1" a="1"/>
  <c r="AA154" i="1" s="1"/>
  <c r="Q154" i="1"/>
  <c r="T154" i="1" s="1"/>
  <c r="O130" i="1"/>
  <c r="R130" i="1" s="1"/>
  <c r="AA130" i="1" s="1" a="1"/>
  <c r="AA130" i="1" s="1"/>
  <c r="Q130" i="1"/>
  <c r="T130" i="1" s="1"/>
  <c r="O118" i="1"/>
  <c r="R118" i="1" s="1"/>
  <c r="AA118" i="1" s="1" a="1"/>
  <c r="AA118" i="1" s="1"/>
  <c r="O106" i="1"/>
  <c r="R106" i="1" s="1"/>
  <c r="AA106" i="1" s="1" a="1"/>
  <c r="AA106" i="1" s="1"/>
  <c r="O94" i="1"/>
  <c r="R94" i="1" s="1"/>
  <c r="AA94" i="1" s="1" a="1"/>
  <c r="AA94" i="1" s="1"/>
  <c r="Q94" i="1"/>
  <c r="T94" i="1" s="1"/>
  <c r="O82" i="1"/>
  <c r="R82" i="1" s="1"/>
  <c r="AA82" i="1" s="1" a="1"/>
  <c r="AA82" i="1" s="1"/>
  <c r="Q82" i="1"/>
  <c r="T82" i="1" s="1"/>
  <c r="O70" i="1"/>
  <c r="R70" i="1" s="1"/>
  <c r="AA70" i="1" s="1" a="1"/>
  <c r="AA70" i="1" s="1"/>
  <c r="Q70" i="1"/>
  <c r="T70" i="1" s="1"/>
  <c r="O58" i="1"/>
  <c r="R58" i="1" s="1"/>
  <c r="AA58" i="1" s="1" a="1"/>
  <c r="AA58" i="1" s="1"/>
  <c r="Q58" i="1"/>
  <c r="T58" i="1" s="1"/>
  <c r="O46" i="1"/>
  <c r="R46" i="1" s="1"/>
  <c r="AA46" i="1" s="1" a="1"/>
  <c r="AA46" i="1" s="1"/>
  <c r="Q46" i="1"/>
  <c r="T46" i="1" s="1"/>
  <c r="O22" i="1"/>
  <c r="R22" i="1" s="1"/>
  <c r="AA22" i="1" s="1" a="1"/>
  <c r="AA22" i="1" s="1"/>
  <c r="Q22" i="1"/>
  <c r="T22" i="1" s="1"/>
  <c r="O10" i="1"/>
  <c r="R10" i="1" s="1"/>
  <c r="AA10" i="1" s="1" a="1"/>
  <c r="AA10" i="1" s="1"/>
  <c r="Q10" i="1"/>
  <c r="T10" i="1" s="1"/>
  <c r="Q351" i="1"/>
  <c r="T351" i="1" s="1"/>
  <c r="Q315" i="1"/>
  <c r="T315" i="1" s="1"/>
  <c r="Q274" i="1"/>
  <c r="T274" i="1" s="1"/>
  <c r="Q140" i="1"/>
  <c r="T140" i="1" s="1"/>
  <c r="Q12" i="1"/>
  <c r="T12" i="1" s="1"/>
  <c r="O297" i="1"/>
  <c r="R297" i="1" s="1"/>
  <c r="AA297" i="1" s="1" a="1"/>
  <c r="AA297" i="1" s="1"/>
  <c r="Q297" i="1"/>
  <c r="T297" i="1" s="1"/>
  <c r="O285" i="1"/>
  <c r="R285" i="1" s="1"/>
  <c r="AA285" i="1" s="1" a="1"/>
  <c r="AA285" i="1" s="1"/>
  <c r="Q285" i="1"/>
  <c r="T285" i="1" s="1"/>
  <c r="O261" i="1"/>
  <c r="R261" i="1" s="1"/>
  <c r="AA261" i="1" s="1" a="1"/>
  <c r="AA261" i="1" s="1"/>
  <c r="Q261" i="1"/>
  <c r="T261" i="1" s="1"/>
  <c r="O249" i="1"/>
  <c r="R249" i="1" s="1"/>
  <c r="AA249" i="1" s="1" a="1"/>
  <c r="AA249" i="1" s="1"/>
  <c r="Q249" i="1"/>
  <c r="T249" i="1" s="1"/>
  <c r="O237" i="1"/>
  <c r="R237" i="1" s="1"/>
  <c r="AA237" i="1" s="1" a="1"/>
  <c r="AA237" i="1" s="1"/>
  <c r="Q237" i="1"/>
  <c r="T237" i="1" s="1"/>
  <c r="O225" i="1"/>
  <c r="R225" i="1" s="1"/>
  <c r="AA225" i="1" s="1" a="1"/>
  <c r="AA225" i="1" s="1"/>
  <c r="Q225" i="1"/>
  <c r="T225" i="1" s="1"/>
  <c r="O213" i="1"/>
  <c r="R213" i="1" s="1"/>
  <c r="AA213" i="1" s="1" a="1"/>
  <c r="AA213" i="1" s="1"/>
  <c r="Q213" i="1"/>
  <c r="T213" i="1" s="1"/>
  <c r="O201" i="1"/>
  <c r="R201" i="1" s="1"/>
  <c r="AA201" i="1" s="1" a="1"/>
  <c r="AA201" i="1" s="1"/>
  <c r="Q201" i="1"/>
  <c r="T201" i="1" s="1"/>
  <c r="O189" i="1"/>
  <c r="R189" i="1" s="1"/>
  <c r="AA189" i="1" s="1" a="1"/>
  <c r="AA189" i="1" s="1"/>
  <c r="Q189" i="1"/>
  <c r="T189" i="1" s="1"/>
  <c r="O177" i="1"/>
  <c r="R177" i="1" s="1"/>
  <c r="AA177" i="1" s="1" a="1"/>
  <c r="AA177" i="1" s="1"/>
  <c r="Q177" i="1"/>
  <c r="T177" i="1" s="1"/>
  <c r="O165" i="1"/>
  <c r="R165" i="1" s="1"/>
  <c r="AA165" i="1" s="1" a="1"/>
  <c r="AA165" i="1" s="1"/>
  <c r="Q165" i="1"/>
  <c r="T165" i="1" s="1"/>
  <c r="O141" i="1"/>
  <c r="R141" i="1" s="1"/>
  <c r="AA141" i="1" s="1" a="1"/>
  <c r="AA141" i="1" s="1"/>
  <c r="Q141" i="1"/>
  <c r="T141" i="1" s="1"/>
  <c r="O129" i="1"/>
  <c r="R129" i="1" s="1"/>
  <c r="AA129" i="1" s="1" a="1"/>
  <c r="AA129" i="1" s="1"/>
  <c r="Q129" i="1"/>
  <c r="T129" i="1" s="1"/>
  <c r="O117" i="1"/>
  <c r="R117" i="1" s="1"/>
  <c r="AA117" i="1" s="1" a="1"/>
  <c r="AA117" i="1" s="1"/>
  <c r="Q117" i="1"/>
  <c r="T117" i="1" s="1"/>
  <c r="O105" i="1"/>
  <c r="R105" i="1" s="1"/>
  <c r="AA105" i="1" s="1" a="1"/>
  <c r="AA105" i="1" s="1"/>
  <c r="Q105" i="1"/>
  <c r="T105" i="1" s="1"/>
  <c r="O93" i="1"/>
  <c r="R93" i="1" s="1"/>
  <c r="AA93" i="1" s="1" a="1"/>
  <c r="AA93" i="1" s="1"/>
  <c r="Q93" i="1"/>
  <c r="T93" i="1" s="1"/>
  <c r="O81" i="1"/>
  <c r="R81" i="1" s="1"/>
  <c r="AA81" i="1" s="1" a="1"/>
  <c r="AA81" i="1" s="1"/>
  <c r="Q81" i="1"/>
  <c r="T81" i="1" s="1"/>
  <c r="O69" i="1"/>
  <c r="R69" i="1" s="1"/>
  <c r="AA69" i="1" s="1" a="1"/>
  <c r="AA69" i="1" s="1"/>
  <c r="Q69" i="1"/>
  <c r="T69" i="1" s="1"/>
  <c r="O57" i="1"/>
  <c r="R57" i="1" s="1"/>
  <c r="AA57" i="1" s="1" a="1"/>
  <c r="AA57" i="1" s="1"/>
  <c r="Q57" i="1"/>
  <c r="T57" i="1" s="1"/>
  <c r="O45" i="1"/>
  <c r="R45" i="1" s="1"/>
  <c r="AA45" i="1" s="1" a="1"/>
  <c r="AA45" i="1" s="1"/>
  <c r="Q45" i="1"/>
  <c r="T45" i="1" s="1"/>
  <c r="O33" i="1"/>
  <c r="R33" i="1" s="1"/>
  <c r="AA33" i="1" s="1" a="1"/>
  <c r="AA33" i="1" s="1"/>
  <c r="Q33" i="1"/>
  <c r="T33" i="1" s="1"/>
  <c r="O21" i="1"/>
  <c r="R21" i="1" s="1"/>
  <c r="AA21" i="1" s="1" a="1"/>
  <c r="AA21" i="1" s="1"/>
  <c r="Q21" i="1"/>
  <c r="T21" i="1" s="1"/>
  <c r="O9" i="1"/>
  <c r="R9" i="1" s="1"/>
  <c r="AA9" i="1" s="1" a="1"/>
  <c r="AA9" i="1" s="1"/>
  <c r="Q9" i="1"/>
  <c r="T9" i="1" s="1"/>
  <c r="Q348" i="1"/>
  <c r="T348" i="1" s="1"/>
  <c r="Q228" i="1"/>
  <c r="T228" i="1" s="1"/>
  <c r="Q49" i="1"/>
  <c r="T49" i="1" s="1"/>
  <c r="Q11" i="1"/>
  <c r="T11" i="1" s="1"/>
  <c r="O3" i="1"/>
  <c r="R3" i="1" s="1"/>
  <c r="AA3" i="1" s="1" a="1"/>
  <c r="AA3" i="1" s="1"/>
  <c r="Q3" i="1"/>
  <c r="T3" i="1" s="1"/>
  <c r="P3" i="1"/>
  <c r="O357" i="1"/>
  <c r="R357" i="1" s="1"/>
  <c r="AA357" i="1" s="1" a="1"/>
  <c r="AA357" i="1" s="1"/>
  <c r="Q357" i="1"/>
  <c r="T357" i="1" s="1"/>
  <c r="O345" i="1"/>
  <c r="R345" i="1" s="1"/>
  <c r="AA345" i="1" s="1" a="1"/>
  <c r="AA345" i="1" s="1"/>
  <c r="Q345" i="1"/>
  <c r="T345" i="1" s="1"/>
  <c r="O333" i="1"/>
  <c r="R333" i="1" s="1"/>
  <c r="AA333" i="1" s="1" a="1"/>
  <c r="AA333" i="1" s="1"/>
  <c r="O321" i="1"/>
  <c r="R321" i="1" s="1"/>
  <c r="AA321" i="1" s="1" a="1"/>
  <c r="AA321" i="1" s="1"/>
  <c r="Q321" i="1"/>
  <c r="T321" i="1" s="1"/>
  <c r="O273" i="1"/>
  <c r="R273" i="1" s="1"/>
  <c r="AA273" i="1" s="1" a="1"/>
  <c r="AA273" i="1" s="1"/>
  <c r="Q273" i="1"/>
  <c r="T273" i="1" s="1"/>
  <c r="O153" i="1"/>
  <c r="R153" i="1" s="1"/>
  <c r="AA153" i="1" s="1" a="1"/>
  <c r="AA153" i="1" s="1"/>
  <c r="Q153" i="1"/>
  <c r="T153" i="1" s="1"/>
  <c r="O368" i="1"/>
  <c r="R368" i="1" s="1"/>
  <c r="AA368" i="1" s="1" a="1"/>
  <c r="AA368" i="1" s="1"/>
  <c r="Q368" i="1"/>
  <c r="T368" i="1" s="1"/>
  <c r="O356" i="1"/>
  <c r="R356" i="1" s="1"/>
  <c r="AA356" i="1" s="1" a="1"/>
  <c r="AA356" i="1" s="1"/>
  <c r="Q356" i="1"/>
  <c r="T356" i="1" s="1"/>
  <c r="O344" i="1"/>
  <c r="R344" i="1" s="1"/>
  <c r="AA344" i="1" s="1" a="1"/>
  <c r="AA344" i="1" s="1"/>
  <c r="Q344" i="1"/>
  <c r="T344" i="1" s="1"/>
  <c r="O332" i="1"/>
  <c r="R332" i="1" s="1"/>
  <c r="AA332" i="1" s="1" a="1"/>
  <c r="AA332" i="1" s="1"/>
  <c r="Q332" i="1"/>
  <c r="T332" i="1" s="1"/>
  <c r="O320" i="1"/>
  <c r="R320" i="1" s="1"/>
  <c r="AA320" i="1" s="1" a="1"/>
  <c r="AA320" i="1" s="1"/>
  <c r="Q320" i="1"/>
  <c r="T320" i="1" s="1"/>
  <c r="O308" i="1"/>
  <c r="R308" i="1" s="1"/>
  <c r="AA308" i="1" s="1" a="1"/>
  <c r="AA308" i="1" s="1"/>
  <c r="Q308" i="1"/>
  <c r="T308" i="1" s="1"/>
  <c r="O296" i="1"/>
  <c r="R296" i="1" s="1"/>
  <c r="AA296" i="1" s="1" a="1"/>
  <c r="AA296" i="1" s="1"/>
  <c r="Q296" i="1"/>
  <c r="T296" i="1" s="1"/>
  <c r="O284" i="1"/>
  <c r="R284" i="1" s="1"/>
  <c r="AA284" i="1" s="1" a="1"/>
  <c r="AA284" i="1" s="1"/>
  <c r="Q284" i="1"/>
  <c r="T284" i="1" s="1"/>
  <c r="O272" i="1"/>
  <c r="R272" i="1" s="1"/>
  <c r="AA272" i="1" s="1" a="1"/>
  <c r="AA272" i="1" s="1"/>
  <c r="O260" i="1"/>
  <c r="R260" i="1" s="1"/>
  <c r="AA260" i="1" s="1" a="1"/>
  <c r="AA260" i="1" s="1"/>
  <c r="Q260" i="1"/>
  <c r="T260" i="1" s="1"/>
  <c r="O248" i="1"/>
  <c r="R248" i="1" s="1"/>
  <c r="AA248" i="1" s="1" a="1"/>
  <c r="AA248" i="1" s="1"/>
  <c r="Q248" i="1"/>
  <c r="T248" i="1" s="1"/>
  <c r="O236" i="1"/>
  <c r="R236" i="1" s="1"/>
  <c r="AA236" i="1" s="1" a="1"/>
  <c r="AA236" i="1" s="1"/>
  <c r="Q236" i="1"/>
  <c r="T236" i="1" s="1"/>
  <c r="O224" i="1"/>
  <c r="R224" i="1" s="1"/>
  <c r="AA224" i="1" s="1" a="1"/>
  <c r="AA224" i="1" s="1"/>
  <c r="Q224" i="1"/>
  <c r="T224" i="1" s="1"/>
  <c r="O212" i="1"/>
  <c r="R212" i="1" s="1"/>
  <c r="AA212" i="1" s="1" a="1"/>
  <c r="AA212" i="1" s="1"/>
  <c r="Q212" i="1"/>
  <c r="T212" i="1" s="1"/>
  <c r="O200" i="1"/>
  <c r="R200" i="1" s="1"/>
  <c r="AA200" i="1" s="1" a="1"/>
  <c r="AA200" i="1" s="1"/>
  <c r="Q200" i="1"/>
  <c r="T200" i="1" s="1"/>
  <c r="O188" i="1"/>
  <c r="R188" i="1" s="1"/>
  <c r="AA188" i="1" s="1" a="1"/>
  <c r="AA188" i="1" s="1"/>
  <c r="O176" i="1"/>
  <c r="R176" i="1" s="1"/>
  <c r="AA176" i="1" s="1" a="1"/>
  <c r="AA176" i="1" s="1"/>
  <c r="Q176" i="1"/>
  <c r="T176" i="1" s="1"/>
  <c r="O152" i="1"/>
  <c r="R152" i="1" s="1"/>
  <c r="AA152" i="1" s="1" a="1"/>
  <c r="AA152" i="1" s="1"/>
  <c r="O128" i="1"/>
  <c r="R128" i="1" s="1"/>
  <c r="AA128" i="1" s="1" a="1"/>
  <c r="AA128" i="1" s="1"/>
  <c r="Q128" i="1"/>
  <c r="T128" i="1" s="1"/>
  <c r="O116" i="1"/>
  <c r="R116" i="1" s="1"/>
  <c r="AA116" i="1" s="1" a="1"/>
  <c r="AA116" i="1" s="1"/>
  <c r="O104" i="1"/>
  <c r="R104" i="1" s="1"/>
  <c r="AA104" i="1" s="1" a="1"/>
  <c r="AA104" i="1" s="1"/>
  <c r="Q104" i="1"/>
  <c r="T104" i="1" s="1"/>
  <c r="O92" i="1"/>
  <c r="R92" i="1" s="1"/>
  <c r="AA92" i="1" s="1" a="1"/>
  <c r="AA92" i="1" s="1"/>
  <c r="Q92" i="1"/>
  <c r="T92" i="1" s="1"/>
  <c r="O80" i="1"/>
  <c r="R80" i="1" s="1"/>
  <c r="AA80" i="1" s="1" a="1"/>
  <c r="AA80" i="1" s="1"/>
  <c r="Q80" i="1"/>
  <c r="T80" i="1" s="1"/>
  <c r="O68" i="1"/>
  <c r="R68" i="1" s="1"/>
  <c r="AA68" i="1" s="1" a="1"/>
  <c r="AA68" i="1" s="1"/>
  <c r="Q68" i="1"/>
  <c r="T68" i="1" s="1"/>
  <c r="O56" i="1"/>
  <c r="R56" i="1" s="1"/>
  <c r="AA56" i="1" s="1" a="1"/>
  <c r="AA56" i="1" s="1"/>
  <c r="Q56" i="1"/>
  <c r="T56" i="1" s="1"/>
  <c r="O44" i="1"/>
  <c r="R44" i="1" s="1"/>
  <c r="AA44" i="1" s="1" a="1"/>
  <c r="AA44" i="1" s="1"/>
  <c r="Q44" i="1"/>
  <c r="T44" i="1" s="1"/>
  <c r="O32" i="1"/>
  <c r="R32" i="1" s="1"/>
  <c r="AA32" i="1" s="1" a="1"/>
  <c r="AA32" i="1" s="1"/>
  <c r="O20" i="1"/>
  <c r="R20" i="1" s="1"/>
  <c r="AA20" i="1" s="1" a="1"/>
  <c r="AA20" i="1" s="1"/>
  <c r="Q20" i="1"/>
  <c r="T20" i="1" s="1"/>
  <c r="O8" i="1"/>
  <c r="R8" i="1" s="1"/>
  <c r="AA8" i="1" s="1" a="1"/>
  <c r="AA8" i="1" s="1"/>
  <c r="Q8" i="1"/>
  <c r="T8" i="1" s="1"/>
  <c r="P8" i="1"/>
  <c r="L350" i="1"/>
  <c r="L314" i="1"/>
  <c r="L278" i="1"/>
  <c r="L242" i="1"/>
  <c r="L170" i="1"/>
  <c r="L134" i="1"/>
  <c r="L50" i="1"/>
  <c r="Q347" i="1"/>
  <c r="T347" i="1" s="1"/>
  <c r="Q309" i="1"/>
  <c r="T309" i="1" s="1"/>
  <c r="Q183" i="1"/>
  <c r="T183" i="1" s="1"/>
  <c r="Q135" i="1"/>
  <c r="T135" i="1" s="1"/>
  <c r="Q87" i="1"/>
  <c r="T87" i="1" s="1"/>
  <c r="Q48" i="1"/>
  <c r="T48" i="1" s="1"/>
  <c r="O60" i="1"/>
  <c r="R60" i="1" s="1"/>
  <c r="AA60" i="1" s="1" a="1"/>
  <c r="AA60" i="1" s="1"/>
  <c r="Q60" i="1"/>
  <c r="T60" i="1" s="1"/>
  <c r="O48" i="1"/>
  <c r="R48" i="1" s="1"/>
  <c r="AA48" i="1" s="1" a="1"/>
  <c r="AA48" i="1" s="1"/>
  <c r="O36" i="1"/>
  <c r="R36" i="1" s="1"/>
  <c r="AA36" i="1" s="1" a="1"/>
  <c r="AA36" i="1" s="1"/>
  <c r="Q36" i="1"/>
  <c r="T36" i="1" s="1"/>
  <c r="O24" i="1"/>
  <c r="R24" i="1" s="1"/>
  <c r="AA24" i="1" s="1" a="1"/>
  <c r="AA24" i="1" s="1"/>
  <c r="Q24" i="1"/>
  <c r="T24" i="1" s="1"/>
  <c r="O35" i="1"/>
  <c r="R35" i="1" s="1"/>
  <c r="AA35" i="1" s="1" a="1"/>
  <c r="AA35" i="1" s="1"/>
  <c r="O23" i="1"/>
  <c r="R23" i="1" s="1"/>
  <c r="AA23" i="1" s="1" a="1"/>
  <c r="AA23" i="1" s="1"/>
  <c r="Q23" i="1"/>
  <c r="T23" i="1" s="1"/>
  <c r="O11" i="1"/>
  <c r="R11" i="1" s="1"/>
  <c r="AA11" i="1" s="1" a="1"/>
  <c r="AA11" i="1" s="1"/>
  <c r="L354" i="1"/>
  <c r="L318" i="1"/>
  <c r="L294" i="1"/>
  <c r="L258" i="1"/>
  <c r="L222" i="1"/>
  <c r="L198" i="1"/>
  <c r="L162" i="1"/>
  <c r="L126" i="1"/>
  <c r="L102" i="1"/>
  <c r="L66" i="1"/>
  <c r="L42" i="1"/>
  <c r="L30" i="1"/>
  <c r="L18" i="1"/>
  <c r="L6" i="1"/>
  <c r="S6" i="1" s="1"/>
  <c r="L353" i="1"/>
  <c r="L317" i="1"/>
  <c r="L281" i="1"/>
  <c r="L257" i="1"/>
  <c r="L221" i="1"/>
  <c r="L185" i="1"/>
  <c r="L161" i="1"/>
  <c r="L125" i="1"/>
  <c r="L89" i="1"/>
  <c r="L65" i="1"/>
  <c r="L41" i="1"/>
  <c r="L29" i="1"/>
  <c r="L17" i="1"/>
  <c r="L5" i="1"/>
  <c r="L364" i="1"/>
  <c r="L328" i="1"/>
  <c r="L292" i="1"/>
  <c r="L268" i="1"/>
  <c r="L232" i="1"/>
  <c r="L196" i="1"/>
  <c r="L172" i="1"/>
  <c r="L136" i="1"/>
  <c r="L100" i="1"/>
  <c r="L76" i="1"/>
  <c r="L52" i="1"/>
  <c r="L28" i="1"/>
  <c r="L363" i="1"/>
  <c r="L339" i="1"/>
  <c r="L327" i="1"/>
  <c r="L303" i="1"/>
  <c r="L291" i="1"/>
  <c r="L267" i="1"/>
  <c r="L255" i="1"/>
  <c r="L231" i="1"/>
  <c r="L219" i="1"/>
  <c r="L195" i="1"/>
  <c r="L183" i="1"/>
  <c r="L159" i="1"/>
  <c r="L147" i="1"/>
  <c r="L123" i="1"/>
  <c r="L111" i="1"/>
  <c r="L75" i="1"/>
  <c r="L63" i="1"/>
  <c r="L27" i="1"/>
  <c r="L15" i="1"/>
  <c r="L330" i="1"/>
  <c r="L282" i="1"/>
  <c r="L234" i="1"/>
  <c r="L186" i="1"/>
  <c r="L150" i="1"/>
  <c r="L90" i="1"/>
  <c r="L329" i="1"/>
  <c r="L293" i="1"/>
  <c r="L245" i="1"/>
  <c r="L197" i="1"/>
  <c r="L149" i="1"/>
  <c r="L101" i="1"/>
  <c r="L352" i="1"/>
  <c r="L304" i="1"/>
  <c r="L256" i="1"/>
  <c r="L208" i="1"/>
  <c r="L160" i="1"/>
  <c r="L112" i="1"/>
  <c r="L362" i="1"/>
  <c r="L338" i="1"/>
  <c r="L326" i="1"/>
  <c r="L302" i="1"/>
  <c r="L290" i="1"/>
  <c r="L266" i="1"/>
  <c r="L254" i="1"/>
  <c r="L230" i="1"/>
  <c r="L218" i="1"/>
  <c r="L194" i="1"/>
  <c r="L182" i="1"/>
  <c r="L158" i="1"/>
  <c r="L146" i="1"/>
  <c r="L122" i="1"/>
  <c r="L110" i="1"/>
  <c r="L86" i="1"/>
  <c r="L74" i="1"/>
  <c r="L62" i="1"/>
  <c r="L38" i="1"/>
  <c r="L26" i="1"/>
  <c r="L14" i="1"/>
  <c r="L366" i="1"/>
  <c r="L342" i="1"/>
  <c r="L306" i="1"/>
  <c r="L270" i="1"/>
  <c r="L246" i="1"/>
  <c r="L210" i="1"/>
  <c r="L174" i="1"/>
  <c r="L138" i="1"/>
  <c r="L114" i="1"/>
  <c r="L78" i="1"/>
  <c r="L54" i="1"/>
  <c r="L365" i="1"/>
  <c r="L341" i="1"/>
  <c r="L305" i="1"/>
  <c r="L269" i="1"/>
  <c r="L233" i="1"/>
  <c r="L209" i="1"/>
  <c r="L173" i="1"/>
  <c r="L137" i="1"/>
  <c r="L113" i="1"/>
  <c r="L77" i="1"/>
  <c r="L53" i="1"/>
  <c r="L340" i="1"/>
  <c r="L316" i="1"/>
  <c r="L280" i="1"/>
  <c r="L244" i="1"/>
  <c r="L220" i="1"/>
  <c r="L184" i="1"/>
  <c r="L148" i="1"/>
  <c r="L124" i="1"/>
  <c r="L88" i="1"/>
  <c r="L64" i="1"/>
  <c r="L40" i="1"/>
  <c r="L16" i="1"/>
  <c r="L4" i="1"/>
  <c r="L349" i="1"/>
  <c r="L337" i="1"/>
  <c r="L313" i="1"/>
  <c r="L301" i="1"/>
  <c r="L277" i="1"/>
  <c r="L265" i="1"/>
  <c r="L241" i="1"/>
  <c r="L229" i="1"/>
  <c r="L205" i="1"/>
  <c r="L193" i="1"/>
  <c r="L169" i="1"/>
  <c r="L157" i="1"/>
  <c r="L133" i="1"/>
  <c r="L121" i="1"/>
  <c r="L109" i="1"/>
  <c r="L73" i="1"/>
  <c r="L61" i="1"/>
  <c r="L25" i="1"/>
  <c r="L13" i="1"/>
  <c r="L3" i="1"/>
  <c r="L357" i="1"/>
  <c r="L345" i="1"/>
  <c r="L333" i="1"/>
  <c r="L321" i="1"/>
  <c r="L309" i="1"/>
  <c r="L297" i="1"/>
  <c r="L285" i="1"/>
  <c r="L273" i="1"/>
  <c r="L261" i="1"/>
  <c r="L249" i="1"/>
  <c r="L237" i="1"/>
  <c r="L225" i="1"/>
  <c r="L213" i="1"/>
  <c r="L201" i="1"/>
  <c r="L189" i="1"/>
  <c r="L177" i="1"/>
  <c r="L165" i="1"/>
  <c r="L153" i="1"/>
  <c r="L141" i="1"/>
  <c r="L129" i="1"/>
  <c r="L117" i="1"/>
  <c r="L105" i="1"/>
  <c r="L93" i="1"/>
  <c r="L81" i="1"/>
  <c r="L69" i="1"/>
  <c r="L57" i="1"/>
  <c r="L45" i="1"/>
  <c r="L33" i="1"/>
  <c r="L21" i="1"/>
  <c r="L9" i="1"/>
  <c r="S9" i="1" s="1"/>
  <c r="L368" i="1"/>
  <c r="L356" i="1"/>
  <c r="L344" i="1"/>
  <c r="L332" i="1"/>
  <c r="L320" i="1"/>
  <c r="L308" i="1"/>
  <c r="L296" i="1"/>
  <c r="L284" i="1"/>
  <c r="L272" i="1"/>
  <c r="L260" i="1"/>
  <c r="L248" i="1"/>
  <c r="L236" i="1"/>
  <c r="L224" i="1"/>
  <c r="L212" i="1"/>
  <c r="L200" i="1"/>
  <c r="L188" i="1"/>
  <c r="L176" i="1"/>
  <c r="L164" i="1"/>
  <c r="L152" i="1"/>
  <c r="L140" i="1"/>
  <c r="L128" i="1"/>
  <c r="L116" i="1"/>
  <c r="L104" i="1"/>
  <c r="L92" i="1"/>
  <c r="L80" i="1"/>
  <c r="L68" i="1"/>
  <c r="L56" i="1"/>
  <c r="L44" i="1"/>
  <c r="L32" i="1"/>
  <c r="L20" i="1"/>
  <c r="L8" i="1"/>
  <c r="S4" i="1" l="1"/>
  <c r="S5" i="1"/>
  <c r="S3" i="1"/>
  <c r="S8" i="1"/>
  <c r="S317" i="1"/>
  <c r="S329" i="1"/>
  <c r="P40" i="1"/>
  <c r="S40" i="1" s="1"/>
  <c r="P132" i="1"/>
  <c r="S132" i="1" s="1"/>
  <c r="P79" i="1"/>
  <c r="S79" i="1" s="1"/>
  <c r="P217" i="1"/>
  <c r="S217" i="1" s="1"/>
  <c r="P86" i="1"/>
  <c r="S86" i="1" s="1"/>
  <c r="P230" i="1"/>
  <c r="S230" i="1" s="1"/>
  <c r="P294" i="1"/>
  <c r="S294" i="1" s="1"/>
  <c r="P163" i="1"/>
  <c r="S163" i="1" s="1"/>
  <c r="P354" i="1"/>
  <c r="S354" i="1" s="1"/>
  <c r="P41" i="1"/>
  <c r="S41" i="1" s="1"/>
  <c r="P185" i="1"/>
  <c r="S185" i="1" s="1"/>
  <c r="P175" i="1"/>
  <c r="S175" i="1" s="1"/>
  <c r="P105" i="1"/>
  <c r="S105" i="1" s="1"/>
  <c r="P364" i="1"/>
  <c r="S364" i="1" s="1"/>
  <c r="P117" i="1"/>
  <c r="S117" i="1" s="1"/>
  <c r="P252" i="1"/>
  <c r="S252" i="1" s="1"/>
  <c r="P192" i="1"/>
  <c r="S192" i="1" s="1"/>
  <c r="P112" i="1"/>
  <c r="S112" i="1" s="1"/>
  <c r="P155" i="1"/>
  <c r="S155" i="1" s="1"/>
  <c r="P300" i="1"/>
  <c r="S300" i="1" s="1"/>
  <c r="P98" i="1"/>
  <c r="S98" i="1" s="1"/>
  <c r="P342" i="1"/>
  <c r="S342" i="1" s="1"/>
  <c r="P63" i="1"/>
  <c r="S63" i="1" s="1"/>
  <c r="P284" i="1"/>
  <c r="S284" i="1" s="1"/>
  <c r="P240" i="1"/>
  <c r="S240" i="1" s="1"/>
  <c r="P205" i="1"/>
  <c r="S205" i="1" s="1"/>
  <c r="S198" i="1"/>
  <c r="P110" i="1"/>
  <c r="S110" i="1" s="1"/>
  <c r="P254" i="1"/>
  <c r="S254" i="1" s="1"/>
  <c r="P19" i="1"/>
  <c r="S19" i="1" s="1"/>
  <c r="P305" i="1"/>
  <c r="S305" i="1" s="1"/>
  <c r="P283" i="1"/>
  <c r="S283" i="1" s="1"/>
  <c r="P103" i="1"/>
  <c r="S103" i="1" s="1"/>
  <c r="P65" i="1"/>
  <c r="S65" i="1" s="1"/>
  <c r="P209" i="1"/>
  <c r="S209" i="1" s="1"/>
  <c r="P66" i="1"/>
  <c r="S66" i="1" s="1"/>
  <c r="P247" i="1"/>
  <c r="S247" i="1" s="1"/>
  <c r="P214" i="1"/>
  <c r="S214" i="1" s="1"/>
  <c r="P328" i="1"/>
  <c r="S328" i="1" s="1"/>
  <c r="P76" i="1"/>
  <c r="S76" i="1" s="1"/>
  <c r="P120" i="1"/>
  <c r="S120" i="1" s="1"/>
  <c r="P297" i="1"/>
  <c r="S297" i="1" s="1"/>
  <c r="P171" i="1"/>
  <c r="S171" i="1" s="1"/>
  <c r="P315" i="1"/>
  <c r="S315" i="1" s="1"/>
  <c r="P95" i="1"/>
  <c r="S95" i="1" s="1"/>
  <c r="P306" i="1"/>
  <c r="S306" i="1" s="1"/>
  <c r="P29" i="1"/>
  <c r="S29" i="1" s="1"/>
  <c r="P173" i="1"/>
  <c r="S173" i="1" s="1"/>
  <c r="P127" i="1"/>
  <c r="S127" i="1" s="1"/>
  <c r="P224" i="1"/>
  <c r="S224" i="1" s="1"/>
  <c r="P100" i="1"/>
  <c r="S100" i="1" s="1"/>
  <c r="P20" i="1"/>
  <c r="S20" i="1" s="1"/>
  <c r="P131" i="1"/>
  <c r="S131" i="1" s="1"/>
  <c r="P333" i="1"/>
  <c r="S333" i="1" s="1"/>
  <c r="P275" i="1"/>
  <c r="S275" i="1" s="1"/>
  <c r="P339" i="1"/>
  <c r="S339" i="1" s="1"/>
  <c r="P272" i="1"/>
  <c r="S272" i="1" s="1"/>
  <c r="P253" i="1"/>
  <c r="S253" i="1" s="1"/>
  <c r="P345" i="1"/>
  <c r="S345" i="1" s="1"/>
  <c r="P299" i="1"/>
  <c r="S299" i="1" s="1"/>
  <c r="P169" i="1"/>
  <c r="S169" i="1" s="1"/>
  <c r="P235" i="1"/>
  <c r="S235" i="1" s="1"/>
  <c r="P55" i="1"/>
  <c r="S55" i="1" s="1"/>
  <c r="P53" i="1"/>
  <c r="S53" i="1" s="1"/>
  <c r="P213" i="1"/>
  <c r="S213" i="1" s="1"/>
  <c r="P268" i="1"/>
  <c r="S268" i="1" s="1"/>
  <c r="P68" i="1"/>
  <c r="S68" i="1" s="1"/>
  <c r="P191" i="1"/>
  <c r="S191" i="1" s="1"/>
  <c r="P130" i="1"/>
  <c r="S130" i="1" s="1"/>
  <c r="P219" i="1"/>
  <c r="S219" i="1" s="1"/>
  <c r="P92" i="1"/>
  <c r="S92" i="1" s="1"/>
  <c r="P122" i="1"/>
  <c r="S122" i="1" s="1"/>
  <c r="P266" i="1"/>
  <c r="S266" i="1" s="1"/>
  <c r="P281" i="1"/>
  <c r="S281" i="1" s="1"/>
  <c r="P43" i="1"/>
  <c r="S43" i="1" s="1"/>
  <c r="P102" i="1"/>
  <c r="S102" i="1" s="1"/>
  <c r="P331" i="1"/>
  <c r="S331" i="1" s="1"/>
  <c r="P151" i="1"/>
  <c r="S151" i="1" s="1"/>
  <c r="P77" i="1"/>
  <c r="S77" i="1" s="1"/>
  <c r="P221" i="1"/>
  <c r="S221" i="1" s="1"/>
  <c r="P114" i="1"/>
  <c r="S114" i="1" s="1"/>
  <c r="P307" i="1"/>
  <c r="S307" i="1" s="1"/>
  <c r="P152" i="1"/>
  <c r="S152" i="1" s="1"/>
  <c r="P322" i="1"/>
  <c r="S322" i="1" s="1"/>
  <c r="P311" i="1"/>
  <c r="S311" i="1" s="1"/>
  <c r="P93" i="1"/>
  <c r="S93" i="1" s="1"/>
  <c r="P298" i="1"/>
  <c r="S298" i="1" s="1"/>
  <c r="P109" i="1"/>
  <c r="S109" i="1" s="1"/>
  <c r="P244" i="1"/>
  <c r="S244" i="1" s="1"/>
  <c r="P82" i="1"/>
  <c r="S82" i="1" s="1"/>
  <c r="P195" i="1"/>
  <c r="S195" i="1" s="1"/>
  <c r="P197" i="1"/>
  <c r="S197" i="1" s="1"/>
  <c r="P134" i="1"/>
  <c r="S134" i="1" s="1"/>
  <c r="P278" i="1"/>
  <c r="S278" i="1" s="1"/>
  <c r="P353" i="1"/>
  <c r="S353" i="1" s="1"/>
  <c r="P91" i="1"/>
  <c r="S91" i="1" s="1"/>
  <c r="P162" i="1"/>
  <c r="S162" i="1" s="1"/>
  <c r="P199" i="1"/>
  <c r="S199" i="1" s="1"/>
  <c r="P89" i="1"/>
  <c r="S89" i="1" s="1"/>
  <c r="P233" i="1"/>
  <c r="S233" i="1" s="1"/>
  <c r="P150" i="1"/>
  <c r="S150" i="1" s="1"/>
  <c r="P355" i="1"/>
  <c r="S355" i="1" s="1"/>
  <c r="P296" i="1"/>
  <c r="S296" i="1" s="1"/>
  <c r="P44" i="1"/>
  <c r="S44" i="1" s="1"/>
  <c r="P220" i="1"/>
  <c r="S220" i="1" s="1"/>
  <c r="P145" i="1"/>
  <c r="S145" i="1" s="1"/>
  <c r="P156" i="1"/>
  <c r="S156" i="1" s="1"/>
  <c r="S149" i="1"/>
  <c r="P203" i="1"/>
  <c r="S203" i="1" s="1"/>
  <c r="P206" i="1"/>
  <c r="S206" i="1" s="1"/>
  <c r="P210" i="1"/>
  <c r="S210" i="1" s="1"/>
  <c r="P246" i="1"/>
  <c r="S246" i="1" s="1"/>
  <c r="P341" i="1"/>
  <c r="S341" i="1" s="1"/>
  <c r="P27" i="1"/>
  <c r="S27" i="1" s="1"/>
  <c r="P88" i="1"/>
  <c r="S88" i="1" s="1"/>
  <c r="P236" i="1"/>
  <c r="S236" i="1" s="1"/>
  <c r="P181" i="1"/>
  <c r="S181" i="1" s="1"/>
  <c r="P239" i="1"/>
  <c r="S239" i="1" s="1"/>
  <c r="P74" i="1"/>
  <c r="S74" i="1" s="1"/>
  <c r="P362" i="1"/>
  <c r="S362" i="1" s="1"/>
  <c r="P258" i="1"/>
  <c r="S258" i="1" s="1"/>
  <c r="P115" i="1"/>
  <c r="S115" i="1" s="1"/>
  <c r="P365" i="1"/>
  <c r="S365" i="1" s="1"/>
  <c r="P327" i="1"/>
  <c r="S327" i="1" s="1"/>
  <c r="P51" i="1"/>
  <c r="S51" i="1" s="1"/>
  <c r="P32" i="1"/>
  <c r="S32" i="1" s="1"/>
  <c r="P211" i="1"/>
  <c r="S211" i="1" s="1"/>
  <c r="P58" i="1"/>
  <c r="S58" i="1" s="1"/>
  <c r="P146" i="1"/>
  <c r="S146" i="1" s="1"/>
  <c r="P290" i="1"/>
  <c r="S290" i="1" s="1"/>
  <c r="P18" i="1"/>
  <c r="S18" i="1" s="1"/>
  <c r="P139" i="1"/>
  <c r="S139" i="1" s="1"/>
  <c r="P222" i="1"/>
  <c r="S222" i="1" s="1"/>
  <c r="P293" i="1"/>
  <c r="S293" i="1" s="1"/>
  <c r="P271" i="1"/>
  <c r="S271" i="1" s="1"/>
  <c r="P101" i="1"/>
  <c r="S101" i="1" s="1"/>
  <c r="P245" i="1"/>
  <c r="S245" i="1" s="1"/>
  <c r="P94" i="1"/>
  <c r="S94" i="1" s="1"/>
  <c r="P188" i="1"/>
  <c r="S188" i="1" s="1"/>
  <c r="P303" i="1"/>
  <c r="S303" i="1" s="1"/>
  <c r="P62" i="1"/>
  <c r="S62" i="1" s="1"/>
  <c r="P350" i="1"/>
  <c r="S350" i="1" s="1"/>
  <c r="P343" i="1"/>
  <c r="S343" i="1" s="1"/>
  <c r="P67" i="1"/>
  <c r="S67" i="1" s="1"/>
  <c r="P17" i="1"/>
  <c r="S17" i="1" s="1"/>
  <c r="P161" i="1"/>
  <c r="S161" i="1" s="1"/>
  <c r="P104" i="1"/>
  <c r="S104" i="1" s="1"/>
  <c r="P232" i="1"/>
  <c r="S232" i="1" s="1"/>
  <c r="P183" i="1"/>
  <c r="S183" i="1" s="1"/>
  <c r="P180" i="1"/>
  <c r="S180" i="1" s="1"/>
  <c r="P216" i="1"/>
  <c r="S216" i="1" s="1"/>
  <c r="P42" i="1"/>
  <c r="S42" i="1" s="1"/>
  <c r="P83" i="1"/>
  <c r="S83" i="1" s="1"/>
  <c r="P14" i="1"/>
  <c r="S14" i="1" s="1"/>
  <c r="S7" i="1"/>
  <c r="P158" i="1"/>
  <c r="S158" i="1" s="1"/>
  <c r="P302" i="1"/>
  <c r="S302" i="1" s="1"/>
  <c r="P54" i="1"/>
  <c r="S54" i="1" s="1"/>
  <c r="P187" i="1"/>
  <c r="S187" i="1" s="1"/>
  <c r="P270" i="1"/>
  <c r="S270" i="1" s="1"/>
  <c r="P30" i="1"/>
  <c r="S30" i="1" s="1"/>
  <c r="P319" i="1"/>
  <c r="S319" i="1" s="1"/>
  <c r="P113" i="1"/>
  <c r="S113" i="1" s="1"/>
  <c r="P257" i="1"/>
  <c r="S257" i="1" s="1"/>
  <c r="P234" i="1"/>
  <c r="S234" i="1" s="1"/>
  <c r="P142" i="1"/>
  <c r="S142" i="1" s="1"/>
  <c r="P358" i="1"/>
  <c r="S358" i="1" s="1"/>
  <c r="P26" i="1"/>
  <c r="S26" i="1" s="1"/>
  <c r="P170" i="1"/>
  <c r="S170" i="1" s="1"/>
  <c r="P314" i="1"/>
  <c r="S314" i="1" s="1"/>
  <c r="P90" i="1"/>
  <c r="S90" i="1" s="1"/>
  <c r="P223" i="1"/>
  <c r="S223" i="1" s="1"/>
  <c r="P330" i="1"/>
  <c r="S330" i="1" s="1"/>
  <c r="P78" i="1"/>
  <c r="S78" i="1" s="1"/>
  <c r="P367" i="1"/>
  <c r="S367" i="1" s="1"/>
  <c r="P125" i="1"/>
  <c r="S125" i="1" s="1"/>
  <c r="P269" i="1"/>
  <c r="S269" i="1" s="1"/>
  <c r="P282" i="1"/>
  <c r="S282" i="1" s="1"/>
  <c r="P56" i="1"/>
  <c r="S56" i="1" s="1"/>
  <c r="P37" i="1"/>
  <c r="S37" i="1" s="1"/>
  <c r="P38" i="1"/>
  <c r="S38" i="1" s="1"/>
  <c r="P182" i="1"/>
  <c r="S182" i="1" s="1"/>
  <c r="P326" i="1"/>
  <c r="S326" i="1" s="1"/>
  <c r="P126" i="1"/>
  <c r="S126" i="1" s="1"/>
  <c r="P259" i="1"/>
  <c r="S259" i="1" s="1"/>
  <c r="P138" i="1"/>
  <c r="S138" i="1" s="1"/>
  <c r="P137" i="1"/>
  <c r="S137" i="1" s="1"/>
  <c r="P318" i="1"/>
  <c r="S318" i="1" s="1"/>
  <c r="P46" i="1"/>
  <c r="S46" i="1" s="1"/>
  <c r="P33" i="1"/>
  <c r="S33" i="1" s="1"/>
  <c r="P361" i="1"/>
  <c r="S361" i="1" s="1"/>
  <c r="P340" i="1"/>
  <c r="S340" i="1" s="1"/>
  <c r="P23" i="1"/>
  <c r="S23" i="1" s="1"/>
  <c r="P45" i="1"/>
  <c r="S45" i="1" s="1"/>
  <c r="P238" i="1"/>
  <c r="S238" i="1" s="1"/>
  <c r="P143" i="1"/>
  <c r="S143" i="1" s="1"/>
  <c r="P147" i="1"/>
  <c r="S147" i="1" s="1"/>
  <c r="P291" i="1"/>
  <c r="S291" i="1" s="1"/>
  <c r="P64" i="1"/>
  <c r="S64" i="1" s="1"/>
  <c r="P47" i="1"/>
  <c r="S47" i="1" s="1"/>
  <c r="P22" i="1"/>
  <c r="S22" i="1" s="1"/>
  <c r="P49" i="1"/>
  <c r="S49" i="1" s="1"/>
  <c r="P50" i="1"/>
  <c r="S50" i="1" s="1"/>
  <c r="P194" i="1"/>
  <c r="S194" i="1" s="1"/>
  <c r="P338" i="1"/>
  <c r="S338" i="1" s="1"/>
  <c r="P174" i="1"/>
  <c r="S174" i="1" s="1"/>
  <c r="P295" i="1"/>
  <c r="S295" i="1" s="1"/>
  <c r="P31" i="1"/>
  <c r="S31" i="1" s="1"/>
  <c r="P186" i="1"/>
  <c r="S186" i="1" s="1"/>
  <c r="P366" i="1"/>
  <c r="S366" i="1" s="1"/>
  <c r="P106" i="1"/>
  <c r="S106" i="1" s="1"/>
  <c r="P176" i="1"/>
  <c r="S176" i="1" s="1"/>
  <c r="P218" i="1"/>
  <c r="S218" i="1" s="1"/>
  <c r="P357" i="1"/>
  <c r="S357" i="1" s="1"/>
  <c r="P129" i="1"/>
  <c r="S129" i="1" s="1"/>
  <c r="P202" i="1"/>
  <c r="S202" i="1" s="1"/>
  <c r="P242" i="1"/>
  <c r="S242" i="1" s="1"/>
  <c r="P289" i="1"/>
  <c r="S289" i="1" s="1"/>
  <c r="P363" i="1"/>
  <c r="S363" i="1" s="1"/>
  <c r="P227" i="1"/>
  <c r="S227" i="1" s="1"/>
  <c r="P87" i="1"/>
  <c r="S87" i="1" s="1"/>
  <c r="P148" i="1"/>
  <c r="S148" i="1" s="1"/>
  <c r="P116" i="1"/>
  <c r="S116" i="1" s="1"/>
  <c r="P251" i="1"/>
  <c r="S251" i="1" s="1"/>
  <c r="P349" i="1"/>
  <c r="S349" i="1" s="1"/>
  <c r="P167" i="1"/>
  <c r="S167" i="1" s="1"/>
  <c r="P12" i="1"/>
  <c r="S12" i="1" s="1"/>
  <c r="P166" i="1"/>
  <c r="S166" i="1" s="1"/>
  <c r="P128" i="1"/>
  <c r="S128" i="1" s="1"/>
  <c r="P287" i="1"/>
  <c r="S287" i="1" s="1"/>
  <c r="P348" i="1"/>
  <c r="S348" i="1" s="1"/>
  <c r="P215" i="1"/>
  <c r="S215" i="1" s="1"/>
  <c r="P193" i="1"/>
  <c r="S193" i="1" s="1"/>
  <c r="P59" i="1"/>
  <c r="S59" i="1" s="1"/>
  <c r="P360" i="1"/>
  <c r="S360" i="1" s="1"/>
  <c r="P301" i="1"/>
  <c r="S301" i="1" s="1"/>
  <c r="P255" i="1"/>
  <c r="S255" i="1" s="1"/>
  <c r="P250" i="1"/>
  <c r="S250" i="1" s="1"/>
  <c r="P99" i="1"/>
  <c r="S99" i="1" s="1"/>
  <c r="P286" i="1"/>
  <c r="S286" i="1" s="1"/>
  <c r="P260" i="1"/>
  <c r="S260" i="1" s="1"/>
  <c r="P75" i="1"/>
  <c r="S75" i="1" s="1"/>
  <c r="P136" i="1"/>
  <c r="S136" i="1" s="1"/>
  <c r="P80" i="1"/>
  <c r="S80" i="1" s="1"/>
  <c r="P276" i="1"/>
  <c r="S276" i="1" s="1"/>
  <c r="P165" i="1"/>
  <c r="S165" i="1" s="1"/>
  <c r="P154" i="1"/>
  <c r="S154" i="1" s="1"/>
  <c r="P288" i="1"/>
  <c r="S288" i="1" s="1"/>
  <c r="P97" i="1"/>
  <c r="S97" i="1" s="1"/>
  <c r="P320" i="1"/>
  <c r="S320" i="1" s="1"/>
  <c r="P189" i="1"/>
  <c r="S189" i="1" s="1"/>
  <c r="P324" i="1"/>
  <c r="S324" i="1" s="1"/>
  <c r="P243" i="1"/>
  <c r="S243" i="1" s="1"/>
  <c r="P304" i="1"/>
  <c r="S304" i="1" s="1"/>
  <c r="P190" i="1"/>
  <c r="S190" i="1" s="1"/>
  <c r="P178" i="1"/>
  <c r="S178" i="1" s="1"/>
  <c r="P57" i="1"/>
  <c r="S57" i="1" s="1"/>
  <c r="P231" i="1"/>
  <c r="S231" i="1" s="1"/>
  <c r="P292" i="1"/>
  <c r="S292" i="1" s="1"/>
  <c r="P312" i="1"/>
  <c r="S312" i="1" s="1"/>
  <c r="P157" i="1"/>
  <c r="S157" i="1" s="1"/>
  <c r="P265" i="1"/>
  <c r="S265" i="1" s="1"/>
  <c r="P28" i="1"/>
  <c r="S28" i="1" s="1"/>
  <c r="P280" i="1"/>
  <c r="S280" i="1" s="1"/>
  <c r="P308" i="1"/>
  <c r="S308" i="1" s="1"/>
  <c r="P313" i="1"/>
  <c r="S313" i="1" s="1"/>
  <c r="P119" i="1"/>
  <c r="S119" i="1" s="1"/>
  <c r="P229" i="1"/>
  <c r="S229" i="1" s="1"/>
  <c r="P368" i="1"/>
  <c r="S368" i="1" s="1"/>
  <c r="P160" i="1"/>
  <c r="S160" i="1" s="1"/>
  <c r="P344" i="1"/>
  <c r="S344" i="1" s="1"/>
  <c r="P201" i="1"/>
  <c r="S201" i="1" s="1"/>
  <c r="P24" i="1"/>
  <c r="S24" i="1" s="1"/>
  <c r="P111" i="1"/>
  <c r="S111" i="1" s="1"/>
  <c r="P172" i="1"/>
  <c r="S172" i="1" s="1"/>
  <c r="P332" i="1"/>
  <c r="S332" i="1" s="1"/>
  <c r="P35" i="1"/>
  <c r="S35" i="1" s="1"/>
  <c r="P16" i="1"/>
  <c r="S16" i="1" s="1"/>
  <c r="P140" i="1"/>
  <c r="S140" i="1" s="1"/>
  <c r="P323" i="1"/>
  <c r="S323" i="1" s="1"/>
  <c r="P316" i="1"/>
  <c r="S316" i="1" s="1"/>
  <c r="P123" i="1"/>
  <c r="S123" i="1" s="1"/>
  <c r="P226" i="1"/>
  <c r="S226" i="1" s="1"/>
  <c r="P261" i="1"/>
  <c r="S261" i="1" s="1"/>
  <c r="P337" i="1"/>
  <c r="S337" i="1" s="1"/>
  <c r="P262" i="1"/>
  <c r="S262" i="1" s="1"/>
  <c r="P52" i="1"/>
  <c r="S52" i="1" s="1"/>
  <c r="P159" i="1"/>
  <c r="S159" i="1" s="1"/>
  <c r="P81" i="1"/>
  <c r="S81" i="1" s="1"/>
  <c r="P73" i="1"/>
  <c r="S73" i="1" s="1"/>
  <c r="P273" i="1"/>
  <c r="S273" i="1" s="1"/>
  <c r="P10" i="1"/>
  <c r="S10" i="1" s="1"/>
  <c r="P84" i="1"/>
  <c r="S84" i="1" s="1"/>
  <c r="P69" i="1"/>
  <c r="S69" i="1" s="1"/>
  <c r="P346" i="1"/>
  <c r="S346" i="1" s="1"/>
  <c r="P107" i="1"/>
  <c r="S107" i="1" s="1"/>
  <c r="P321" i="1"/>
  <c r="S321" i="1" s="1"/>
  <c r="P39" i="1"/>
  <c r="S39" i="1" s="1"/>
  <c r="P248" i="1"/>
  <c r="S248" i="1" s="1"/>
  <c r="P310" i="1"/>
  <c r="S310" i="1" s="1"/>
  <c r="P11" i="1"/>
  <c r="S11" i="1" s="1"/>
  <c r="P21" i="1"/>
  <c r="S21" i="1" s="1"/>
  <c r="P277" i="1"/>
  <c r="S277" i="1" s="1"/>
  <c r="P85" i="1"/>
  <c r="S85" i="1" s="1"/>
  <c r="P133" i="1"/>
  <c r="S133" i="1" s="1"/>
  <c r="P325" i="1"/>
  <c r="S325" i="1" s="1"/>
  <c r="P135" i="1"/>
  <c r="S135" i="1" s="1"/>
  <c r="P225" i="1"/>
  <c r="S225" i="1" s="1"/>
  <c r="P36" i="1"/>
  <c r="S36" i="1" s="1"/>
  <c r="P164" i="1"/>
  <c r="S164" i="1" s="1"/>
  <c r="P61" i="1"/>
  <c r="S61" i="1" s="1"/>
  <c r="P359" i="1"/>
  <c r="S359" i="1" s="1"/>
  <c r="P72" i="1"/>
  <c r="S72" i="1" s="1"/>
  <c r="P141" i="1"/>
  <c r="S141" i="1" s="1"/>
  <c r="P121" i="1"/>
  <c r="S121" i="1" s="1"/>
  <c r="P249" i="1"/>
  <c r="S249" i="1" s="1"/>
  <c r="P352" i="1"/>
  <c r="S352" i="1" s="1"/>
  <c r="P200" i="1"/>
  <c r="S200" i="1" s="1"/>
  <c r="P356" i="1"/>
  <c r="S356" i="1" s="1"/>
  <c r="P347" i="1"/>
  <c r="S347" i="1" s="1"/>
  <c r="P34" i="1"/>
  <c r="S34" i="1" s="1"/>
  <c r="P13" i="1"/>
  <c r="S13" i="1" s="1"/>
  <c r="P309" i="1"/>
  <c r="S309" i="1" s="1"/>
  <c r="P48" i="1"/>
  <c r="S48" i="1" s="1"/>
  <c r="P204" i="1"/>
  <c r="S204" i="1" s="1"/>
  <c r="P196" i="1"/>
  <c r="S196" i="1" s="1"/>
  <c r="P256" i="1"/>
  <c r="S256" i="1" s="1"/>
  <c r="P334" i="1"/>
  <c r="S334" i="1" s="1"/>
  <c r="P228" i="1"/>
  <c r="S228" i="1" s="1"/>
  <c r="P237" i="1"/>
  <c r="S237" i="1" s="1"/>
  <c r="P212" i="1"/>
  <c r="S212" i="1" s="1"/>
  <c r="P15" i="1"/>
  <c r="S15" i="1" s="1"/>
  <c r="P118" i="1"/>
  <c r="S118" i="1" s="1"/>
  <c r="P241" i="1"/>
  <c r="S241" i="1" s="1"/>
  <c r="P25" i="1"/>
  <c r="S25" i="1" s="1"/>
  <c r="P279" i="1"/>
  <c r="S279" i="1" s="1"/>
  <c r="P267" i="1"/>
  <c r="S267" i="1" s="1"/>
  <c r="P177" i="1"/>
  <c r="S177" i="1" s="1"/>
  <c r="P263" i="1"/>
  <c r="S263" i="1" s="1"/>
  <c r="P351" i="1"/>
  <c r="S351" i="1" s="1"/>
  <c r="P124" i="1"/>
  <c r="S124" i="1" s="1"/>
  <c r="P153" i="1"/>
  <c r="S153" i="1" s="1"/>
  <c r="P336" i="1"/>
  <c r="S336" i="1" s="1"/>
  <c r="P335" i="1"/>
  <c r="S335" i="1" s="1"/>
  <c r="P264" i="1"/>
  <c r="S264" i="1" s="1"/>
  <c r="P60" i="1"/>
  <c r="S60" i="1" s="1"/>
  <c r="P96" i="1"/>
  <c r="S96" i="1" s="1"/>
  <c r="P285" i="1"/>
  <c r="S285" i="1" s="1"/>
  <c r="P168" i="1"/>
  <c r="S168" i="1" s="1"/>
  <c r="P70" i="1"/>
  <c r="S70" i="1" s="1"/>
  <c r="P274" i="1"/>
  <c r="S274" i="1" s="1"/>
  <c r="P71" i="1"/>
  <c r="S71" i="1" s="1"/>
  <c r="P179" i="1"/>
  <c r="S179" i="1" s="1"/>
  <c r="P108" i="1"/>
  <c r="S108" i="1" s="1"/>
  <c r="P207" i="1"/>
  <c r="S207" i="1" s="1"/>
  <c r="P208" i="1"/>
  <c r="S208" i="1" s="1"/>
  <c r="P144" i="1"/>
  <c r="S144" i="1" s="1"/>
  <c r="P184" i="1"/>
  <c r="S1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<sst xmlns="http://schemas.openxmlformats.org/spreadsheetml/2006/main" count="85" uniqueCount="71">
  <si>
    <t>Date</t>
  </si>
  <si>
    <t>Listing</t>
  </si>
  <si>
    <t>Menu</t>
  </si>
  <si>
    <t>Carts</t>
  </si>
  <si>
    <t>Payments</t>
  </si>
  <si>
    <t>Orders</t>
  </si>
  <si>
    <t>Facebook</t>
  </si>
  <si>
    <t>Youtube</t>
  </si>
  <si>
    <t>Twitter</t>
  </si>
  <si>
    <t>Others</t>
  </si>
  <si>
    <t>Count of restaurants</t>
  </si>
  <si>
    <t>Average Discount</t>
  </si>
  <si>
    <t>Out of stock Items per restaurant</t>
  </si>
  <si>
    <t>Avearge Packaging charges</t>
  </si>
  <si>
    <t>Average Delivery Charges</t>
  </si>
  <si>
    <t>Avg Cost for two</t>
  </si>
  <si>
    <t>Number of images per restaurant</t>
  </si>
  <si>
    <t>Success Rate of payments</t>
  </si>
  <si>
    <t>Overall conversion</t>
  </si>
  <si>
    <t>L2M</t>
  </si>
  <si>
    <t>M2C</t>
  </si>
  <si>
    <t>C2P</t>
  </si>
  <si>
    <t>P2O</t>
  </si>
  <si>
    <t>Order Change with respect to same day last week</t>
  </si>
  <si>
    <t>Traffic Change with respect to same day last week</t>
  </si>
  <si>
    <t>Conversion change with respect to same day last week</t>
  </si>
  <si>
    <t>Order/Listing</t>
  </si>
  <si>
    <t>Order of current date/ Orders of same day last week -1</t>
  </si>
  <si>
    <t>Traffic of current date/ Traffic of same day last week -1</t>
  </si>
  <si>
    <t>Overall Conversion of current date/ Overall Conversion  of same day last week -1</t>
  </si>
  <si>
    <t>Menu/Listing</t>
  </si>
  <si>
    <t>Cart/Menu</t>
  </si>
  <si>
    <t>Payment/Cart</t>
  </si>
  <si>
    <t>Orders/Payment</t>
  </si>
  <si>
    <t>Same day last week</t>
  </si>
  <si>
    <t>Orders of same day last week</t>
  </si>
  <si>
    <t>Total Traffic</t>
  </si>
  <si>
    <t>Traffic of same day last week</t>
  </si>
  <si>
    <t>Conversions of same day last week</t>
  </si>
  <si>
    <t>Fluctuating Conversion</t>
  </si>
  <si>
    <t>Fluctuating Traffic</t>
  </si>
  <si>
    <t>High/Low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</si>
  <si>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</si>
  <si>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</si>
  <si>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</si>
  <si>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</si>
  <si>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</si>
  <si>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</si>
  <si>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</si>
  <si>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</si>
  <si>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</si>
  <si>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</si>
  <si>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</si>
  <si>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</si>
  <si>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Dates</t>
  </si>
  <si>
    <t>Order Change %</t>
  </si>
  <si>
    <t>Dates(Months)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</si>
  <si>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</si>
  <si>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</si>
  <si>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</si>
  <si>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</si>
  <si>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</si>
  <si>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</si>
  <si>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</si>
  <si>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</si>
  <si>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Days of Week</t>
  </si>
  <si>
    <t>Sum</t>
  </si>
  <si>
    <t>Average</t>
  </si>
  <si>
    <t>Running Total</t>
  </si>
  <si>
    <t>Count</t>
  </si>
  <si>
    <t>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</si>
</sst>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000"/>
    <numFmt numFmtId="166" formatCode="0.00000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2" fillId="2" borderId="1" xfId="0" applyNumberFormat="1" applyFont="1" applyFill="1" applyBorder="1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9" fontId="0" fillId="0" borderId="1" xfId="1" applyFont="1" applyBorder="1"/>
    <xf numFmtId="14" fontId="2" fillId="2" borderId="1" xfId="0" applyNumberFormat="1" applyFont="1" applyFill="1" applyBorder="1" applyAlignment="1">
      <alignment horizontal="center"/>
    </xf>
    <xf numFmtId="1" fontId="0" fillId="0" borderId="0" xfId="0" applyNumberFormat="1"/>
    <xf numFmtId="9" fontId="0" fillId="0" borderId="0" xfId="1" applyFont="1"/>
    <xf numFmtId="0" fontId="2" fillId="2" borderId="2" xfId="0" applyFont="1" applyFill="1" applyBorder="1"/>
    <xf numFmtId="14" fontId="0" fillId="0" borderId="0" xfId="1" applyNumberFormat="1" applyFont="1"/>
    <xf numFmtId="0" fontId="0" fillId="0" borderId="0" xfId="1" applyNumberFormat="1" applyFont="1"/>
    <xf numFmtId="1" fontId="0" fillId="0" borderId="0" xfId="1" applyNumberFormat="1" applyFon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ill="1"/>
    <xf numFmtId="14" fontId="0" fillId="0" borderId="0" xfId="0" applyNumberFormat="1"/>
    <xf numFmtId="10" fontId="0" fillId="0" borderId="0" xfId="1" applyNumberFormat="1" applyFon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High-Order Change</a:t>
            </a:r>
            <a:r>
              <a:rPr lang="en-US" baseline="0"/>
              <a:t> greater than 20%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'Insights-Dashboard(Data)'!$C$3</c:f>
              <c:strCache>
                <c:ptCount val="1"/>
                <c:pt idx="0">
                  <c:v>Order Change %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'Insights-Dashboard(Data)'!$B$4:$B$27</c:f>
              <c:numCache>
                <c:formatCode>m/d/yyyy</c:formatCode>
                <c:ptCount val="24"/>
                <c:pt idx="0">
                  <c:v>43482</c:v>
                </c:pt>
                <c:pt idx="1">
                  <c:v>43486</c:v>
                </c:pt>
                <c:pt idx="2">
                  <c:v>43487</c:v>
                </c:pt>
                <c:pt idx="3">
                  <c:v>43496</c:v>
                </c:pt>
                <c:pt idx="4">
                  <c:v>43501</c:v>
                </c:pt>
                <c:pt idx="5">
                  <c:v>43522</c:v>
                </c:pt>
                <c:pt idx="6">
                  <c:v>43524</c:v>
                </c:pt>
                <c:pt idx="7">
                  <c:v>43533</c:v>
                </c:pt>
                <c:pt idx="8">
                  <c:v>43548</c:v>
                </c:pt>
                <c:pt idx="9">
                  <c:v>43550</c:v>
                </c:pt>
                <c:pt idx="10">
                  <c:v>43566</c:v>
                </c:pt>
                <c:pt idx="11">
                  <c:v>43569</c:v>
                </c:pt>
                <c:pt idx="12">
                  <c:v>43573</c:v>
                </c:pt>
                <c:pt idx="13">
                  <c:v>43574</c:v>
                </c:pt>
                <c:pt idx="14">
                  <c:v>43643</c:v>
                </c:pt>
                <c:pt idx="15">
                  <c:v>43669</c:v>
                </c:pt>
                <c:pt idx="16">
                  <c:v>43695</c:v>
                </c:pt>
                <c:pt idx="17">
                  <c:v>43729</c:v>
                </c:pt>
                <c:pt idx="18">
                  <c:v>43747</c:v>
                </c:pt>
                <c:pt idx="19">
                  <c:v>43759</c:v>
                </c:pt>
                <c:pt idx="20">
                  <c:v>43778</c:v>
                </c:pt>
                <c:pt idx="21">
                  <c:v>43793</c:v>
                </c:pt>
                <c:pt idx="22">
                  <c:v>43800</c:v>
                </c:pt>
                <c:pt idx="23">
                  <c:v>43821</c:v>
                </c:pt>
              </c:numCache>
            </c:numRef>
          </c:cat>
          <c:val>
            <c:numRef>
              <c:f>'Insights-Dashboard(Data)'!$C$4:$C$27</c:f>
              <c:numCache>
                <c:formatCode>0%</c:formatCode>
                <c:ptCount val="24"/>
                <c:pt idx="0">
                  <c:v>1.0595416371384867</c:v>
                </c:pt>
                <c:pt idx="1">
                  <c:v>0.23352106416819263</c:v>
                </c:pt>
                <c:pt idx="2">
                  <c:v>0.85430485686646174</c:v>
                </c:pt>
                <c:pt idx="3">
                  <c:v>0.20059441674862155</c:v>
                </c:pt>
                <c:pt idx="4">
                  <c:v>1.1476852728398028</c:v>
                </c:pt>
                <c:pt idx="5">
                  <c:v>1.2004191790539451</c:v>
                </c:pt>
                <c:pt idx="6">
                  <c:v>0.22324803045110131</c:v>
                </c:pt>
                <c:pt idx="7">
                  <c:v>1.0202070652584099</c:v>
                </c:pt>
                <c:pt idx="8">
                  <c:v>0.22259812803337153</c:v>
                </c:pt>
                <c:pt idx="9">
                  <c:v>0.77964973472889199</c:v>
                </c:pt>
                <c:pt idx="10">
                  <c:v>0.9239043412518404</c:v>
                </c:pt>
                <c:pt idx="11">
                  <c:v>0.28376620785956508</c:v>
                </c:pt>
                <c:pt idx="12">
                  <c:v>0.7302283946685022</c:v>
                </c:pt>
                <c:pt idx="13">
                  <c:v>0.2472495952251057</c:v>
                </c:pt>
                <c:pt idx="14">
                  <c:v>1.1472182813955829</c:v>
                </c:pt>
                <c:pt idx="15">
                  <c:v>1.3503180372102532</c:v>
                </c:pt>
                <c:pt idx="16">
                  <c:v>1.0661671278564273</c:v>
                </c:pt>
                <c:pt idx="17">
                  <c:v>1.1152745531323451</c:v>
                </c:pt>
                <c:pt idx="18">
                  <c:v>0.21871070507745793</c:v>
                </c:pt>
                <c:pt idx="19">
                  <c:v>0.32382903302894461</c:v>
                </c:pt>
                <c:pt idx="20">
                  <c:v>0.26260801898348074</c:v>
                </c:pt>
                <c:pt idx="21">
                  <c:v>1.3547702422639891</c:v>
                </c:pt>
                <c:pt idx="22">
                  <c:v>0.20747489400703478</c:v>
                </c:pt>
                <c:pt idx="23">
                  <c:v>0.21029166080314066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E5-4D6E-89F4-569CC6114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170720"/>
        <c:axId val="1927678528"/>
      </c:lineChart>
      <c:catAx>
        <c:axId val="19311707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678528"/>
        <c:crosses val="autoZero"/>
        <c:auto val="0"/>
        <c:lblAlgn val="ctr"/>
        <c:lblOffset val="100"/>
        <c:noMultiLvlLbl val="0"/>
      </c:catAx>
      <c:valAx>
        <c:axId val="192767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0"/>
                  <a:t>ORDER CHANGE %</a:t>
                </a:r>
              </a:p>
            </c:rich>
          </c:tx>
          <c:layout>
            <c:manualLayout>
              <c:xMode val="edge"/>
              <c:yMode val="edge"/>
              <c:x val="1.9306867384036391E-2"/>
              <c:y val="0.307861556862354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17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Low-order</a:t>
            </a:r>
            <a:r>
              <a:rPr lang="en-US" baseline="0"/>
              <a:t> change less than 20%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'Insights-Dashboard(Data)'!$F$3</c:f>
              <c:strCache>
                <c:ptCount val="1"/>
                <c:pt idx="0">
                  <c:v>Order Change %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'Insights-Dashboard(Data)'!$E$4:$E$16</c:f>
              <c:numCache>
                <c:formatCode>m/d/yyyy</c:formatCode>
                <c:ptCount val="13"/>
                <c:pt idx="0">
                  <c:v>43475</c:v>
                </c:pt>
                <c:pt idx="1">
                  <c:v>43494</c:v>
                </c:pt>
                <c:pt idx="2">
                  <c:v>43515</c:v>
                </c:pt>
                <c:pt idx="3">
                  <c:v>43526</c:v>
                </c:pt>
                <c:pt idx="4">
                  <c:v>43543</c:v>
                </c:pt>
                <c:pt idx="5">
                  <c:v>43559</c:v>
                </c:pt>
                <c:pt idx="6">
                  <c:v>43567</c:v>
                </c:pt>
                <c:pt idx="7">
                  <c:v>43580</c:v>
                </c:pt>
                <c:pt idx="8">
                  <c:v>43636</c:v>
                </c:pt>
                <c:pt idx="9">
                  <c:v>43662</c:v>
                </c:pt>
                <c:pt idx="10">
                  <c:v>43688</c:v>
                </c:pt>
                <c:pt idx="11">
                  <c:v>43722</c:v>
                </c:pt>
                <c:pt idx="12">
                  <c:v>43786</c:v>
                </c:pt>
              </c:numCache>
            </c:numRef>
          </c:cat>
          <c:val>
            <c:numRef>
              <c:f>'Insights-Dashboard(Data)'!$F$4:$F$16</c:f>
              <c:numCache>
                <c:formatCode>0%</c:formatCode>
                <c:ptCount val="13"/>
                <c:pt idx="0">
                  <c:v>-0.4522502426107996</c:v>
                </c:pt>
                <c:pt idx="1">
                  <c:v>-0.71708723442563915</c:v>
                </c:pt>
                <c:pt idx="2">
                  <c:v>-0.55839299648571217</c:v>
                </c:pt>
                <c:pt idx="3">
                  <c:v>-0.37594234941110949</c:v>
                </c:pt>
                <c:pt idx="4">
                  <c:v>-0.45549226537958976</c:v>
                </c:pt>
                <c:pt idx="5">
                  <c:v>-0.52087951809985289</c:v>
                </c:pt>
                <c:pt idx="6">
                  <c:v>-0.27312591355188975</c:v>
                </c:pt>
                <c:pt idx="7">
                  <c:v>-0.38690483590402214</c:v>
                </c:pt>
                <c:pt idx="8">
                  <c:v>-0.54373712252615491</c:v>
                </c:pt>
                <c:pt idx="9">
                  <c:v>-0.63082013655867986</c:v>
                </c:pt>
                <c:pt idx="10">
                  <c:v>-0.54353363205176886</c:v>
                </c:pt>
                <c:pt idx="11">
                  <c:v>-0.53590439000986212</c:v>
                </c:pt>
                <c:pt idx="12">
                  <c:v>-0.57004623700582813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4-4A61-BE38-71B867C88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162080"/>
        <c:axId val="869799584"/>
      </c:lineChart>
      <c:catAx>
        <c:axId val="19311620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799584"/>
        <c:crosses val="autoZero"/>
        <c:auto val="0"/>
        <c:lblAlgn val="ctr"/>
        <c:lblOffset val="100"/>
        <c:noMultiLvlLbl val="0"/>
      </c:catAx>
      <c:valAx>
        <c:axId val="86979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1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0"/>
                  <a:t>ORDER</a:t>
                </a:r>
                <a:r>
                  <a:rPr lang="en-IN" sz="1200" b="0" baseline="0"/>
                  <a:t> CHANGE %</a:t>
                </a:r>
                <a:endParaRPr lang="en-IN" sz="1200" b="0"/>
              </a:p>
            </c:rich>
          </c:tx>
          <c:layout>
            <c:manualLayout>
              <c:xMode val="edge"/>
              <c:yMode val="edge"/>
              <c:x val="1.6769144773616546E-2"/>
              <c:y val="0.36748081122212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16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Overall 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'Insights-Dashboard(Data)'!$N$3</c:f>
              <c:strCache>
                <c:ptCount val="1"/>
                <c:pt idx="0">
                  <c:v>Orders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'Insights-Dashboard(Data)'!$M$4:$M$10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'Insights-Dashboard(Data)'!$N$4:$N$10</c:f>
              <c:numCache>
                <c:formatCode>General</c:formatCode>
                <c:ptCount val="7"/>
                <c:pt idx="0">
                  <c:v>66541638</c:v>
                </c:pt>
                <c:pt idx="1">
                  <c:v>65616473.673280001</c:v>
                </c:pt>
                <c:pt idx="2">
                  <c:v>69923424</c:v>
                </c:pt>
                <c:pt idx="3">
                  <c:v>65711925</c:v>
                </c:pt>
                <c:pt idx="4">
                  <c:v>67566585</c:v>
                </c:pt>
                <c:pt idx="5">
                  <c:v>85803322</c:v>
                </c:pt>
                <c:pt idx="6">
                  <c:v>85599212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C-4AA4-94F5-7297BAF96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31169280"/>
        <c:axId val="1898160256"/>
      </c:barChart>
      <c:catAx>
        <c:axId val="1931169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160256"/>
        <c:crosses val="autoZero"/>
        <c:auto val="1"/>
        <c:lblAlgn val="ctr"/>
        <c:lblOffset val="100"/>
        <c:noMultiLvlLbl val="0"/>
      </c:catAx>
      <c:valAx>
        <c:axId val="189816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169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'Insights-Dashboard(Data)'!$J$3</c:f>
              <c:strCache>
                <c:ptCount val="1"/>
                <c:pt idx="0">
                  <c:v>Total Traffic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'Insights-Dashboard(Data)'!$I$4:$I$15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'Insights-Dashboard(Data)'!$J$4:$J$15</c:f>
              <c:numCache>
                <c:formatCode>General</c:formatCode>
                <c:ptCount val="12"/>
                <c:pt idx="0">
                  <c:v>877365352</c:v>
                </c:pt>
                <c:pt idx="1">
                  <c:v>792537863</c:v>
                </c:pt>
                <c:pt idx="2">
                  <c:v>902051037</c:v>
                </c:pt>
                <c:pt idx="3">
                  <c:v>841402962</c:v>
                </c:pt>
                <c:pt idx="4">
                  <c:v>861092986</c:v>
                </c:pt>
                <c:pt idx="5">
                  <c:v>874064770</c:v>
                </c:pt>
                <c:pt idx="6">
                  <c:v>849262684</c:v>
                </c:pt>
                <c:pt idx="7">
                  <c:v>884641540</c:v>
                </c:pt>
                <c:pt idx="8">
                  <c:v>853628311</c:v>
                </c:pt>
                <c:pt idx="9">
                  <c:v>848495846</c:v>
                </c:pt>
                <c:pt idx="10">
                  <c:v>865531374</c:v>
                </c:pt>
                <c:pt idx="11">
                  <c:v>879979048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1-443E-A540-D5D06F198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20968816"/>
        <c:axId val="898351488"/>
      </c:barChart>
      <c:catAx>
        <c:axId val="192096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51488"/>
        <c:crosses val="autoZero"/>
        <c:auto val="1"/>
        <c:lblAlgn val="ctr"/>
        <c:lblOffset val="100"/>
        <c:noMultiLvlLbl val="0"/>
      </c:catAx>
      <c:valAx>
        <c:axId val="89835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,,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968816"/>
        <c:crosses val="autoZero"/>
        <c:crossBetween val="between"/>
        <c:majorUnit val="400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3</xdr:row>
      <xdr:rowOff>76200</xdr:rowOff>
    </xdr:from>
    <xdr:to>
      <xdr:col>9</xdr:col>
      <xdr:colOff>541020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1337D8-44A5-4B37-B251-50847B422B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617220</xdr:colOff>
      <xdr:row>3</xdr:row>
      <xdr:rowOff>76200</xdr:rowOff>
    </xdr:from>
    <xdr:to>
      <xdr:col>20</xdr:col>
      <xdr:colOff>57150</xdr:colOff>
      <xdr:row>21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01B1A-8412-4AD6-9B91-A46861AE8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624840</xdr:colOff>
      <xdr:row>22</xdr:row>
      <xdr:rowOff>0</xdr:rowOff>
    </xdr:from>
    <xdr:to>
      <xdr:col>20</xdr:col>
      <xdr:colOff>45720</xdr:colOff>
      <xdr:row>40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B508E4-98D0-418B-AFC4-9A588240C2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0</xdr:col>
      <xdr:colOff>0</xdr:colOff>
      <xdr:row>22</xdr:row>
      <xdr:rowOff>0</xdr:rowOff>
    </xdr:from>
    <xdr:to>
      <xdr:col>9</xdr:col>
      <xdr:colOff>571500</xdr:colOff>
      <xdr:row>40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568310-1809-4E03-B4D1-E3D609CE2E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D379-A816-2846-B956-DD451B8B10CC}">
  <dimension ref="A1:AG368"/>
  <sheetViews>
    <sheetView tabSelected="1" workbookViewId="0">
      <selection activeCell="E5" sqref="E5"/>
    </sheetView>
  </sheetViews>
  <sheetFormatPr defaultColWidth="11.19921875" defaultRowHeight="15.6" x14ac:dyDescent="0.3"/>
  <cols>
    <col min="1" max="1" width="11.19921875" style="17"/>
    <col min="3" max="7" width="11.19921875" customWidth="1"/>
    <col min="8" max="12" width="12.59765625" customWidth="1"/>
    <col min="13" max="17" width="16.69921875" customWidth="1"/>
    <col min="18" max="18" width="43.19921875" customWidth="1"/>
    <col min="19" max="19" width="43.796875" customWidth="1"/>
    <col min="20" max="20" width="47.5" customWidth="1"/>
    <col min="21" max="24" width="8.296875" customWidth="1"/>
    <col min="25" max="25" width="20.296875" bestFit="1" customWidth="1"/>
    <col min="26" max="26" width="18" bestFit="1" customWidth="1"/>
    <col min="29" max="29" width="11.8984375" bestFit="1" customWidth="1"/>
    <col min="31" max="31" width="11.8984375" bestFit="1" customWidth="1"/>
    <col min="33" max="33" width="11.3984375" bestFit="1" customWidth="1"/>
  </cols>
  <sheetData>
    <row r="1" spans="1:32" x14ac:dyDescent="0.3">
      <c r="M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32" x14ac:dyDescent="0.3">
      <c r="A2" s="6" t="s">
        <v>57</v>
      </c>
      <c r="B2" s="6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9" t="s">
        <v>36</v>
      </c>
      <c r="M2" s="9" t="s">
        <v>18</v>
      </c>
      <c r="N2" s="9" t="s">
        <v>34</v>
      </c>
      <c r="O2" s="9" t="s">
        <v>35</v>
      </c>
      <c r="P2" s="9" t="s">
        <v>37</v>
      </c>
      <c r="Q2" s="9" t="s">
        <v>38</v>
      </c>
      <c r="R2" s="9" t="s">
        <v>23</v>
      </c>
      <c r="S2" s="9" t="s">
        <v>24</v>
      </c>
      <c r="T2" s="9" t="s">
        <v>25</v>
      </c>
      <c r="U2" s="9" t="s">
        <v>19</v>
      </c>
      <c r="V2" s="9" t="s">
        <v>20</v>
      </c>
      <c r="W2" s="9" t="s">
        <v>21</v>
      </c>
      <c r="X2" s="9" t="s">
        <v>22</v>
      </c>
      <c r="Y2" s="9" t="s">
        <v>39</v>
      </c>
      <c r="Z2" s="9" t="s">
        <v>40</v>
      </c>
      <c r="AA2" s="9" t="s">
        <v>41</v>
      </c>
    </row>
    <row r="3" spans="1:32" x14ac:dyDescent="0.3">
      <c r="A3" s="3" t="str">
        <f>TEXT(B3,"DDDD")</f>
        <v>Tuesday</v>
      </c>
      <c r="B3" s="3">
        <v>43466</v>
      </c>
      <c r="C3" s="4">
        <v>20848646</v>
      </c>
      <c r="D3" s="4">
        <v>5107918</v>
      </c>
      <c r="E3" s="4">
        <v>2104462</v>
      </c>
      <c r="F3" s="4">
        <v>1505532</v>
      </c>
      <c r="G3" s="7">
        <v>1271572.67328</v>
      </c>
      <c r="H3" s="7">
        <f>VLOOKUP($B3,'Channel wise traffic'!$B$3:$C$368,2,0)</f>
        <v>7505512</v>
      </c>
      <c r="I3" s="7">
        <f>VLOOKUP($B3,'Channel wise traffic'!$B$3:$D$368,3,0)</f>
        <v>5629134</v>
      </c>
      <c r="J3" s="7">
        <f>VLOOKUP($B3,'Channel wise traffic'!$B$3:$E$368,4,0)</f>
        <v>2293351</v>
      </c>
      <c r="K3" s="7">
        <f>VLOOKUP($B3,'Channel wise traffic'!$B$3:$F$368,5,0)</f>
        <v>5420648</v>
      </c>
      <c r="L3" s="7">
        <f t="shared" ref="L3:L66" si="0">SUM(H3:K3)</f>
        <v>20848645</v>
      </c>
      <c r="M3" s="8">
        <f t="shared" ref="M3:M66" si="1">G3/C3</f>
        <v>6.0990659694639161E-2</v>
      </c>
      <c r="N3" s="10">
        <f t="shared" ref="N3:N66" si="2">B3-7</f>
        <v>43459</v>
      </c>
      <c r="O3" s="11">
        <f t="shared" ref="O3:O66" si="3">_xlfn.IFNA(VLOOKUP(N3,$B$3:$G$368,6,0),0)</f>
        <v>0</v>
      </c>
      <c r="P3" s="11">
        <f t="shared" ref="P3:P66" si="4">_xlfn.IFNA(VLOOKUP($N3,$B$3:$L$368,11,0),0)</f>
        <v>0</v>
      </c>
      <c r="Q3" s="11">
        <f t="shared" ref="Q3:Q66" si="5">_xlfn.IFNA(VLOOKUP($N3,$B$3:$M$368,12,0),0)</f>
        <v>0</v>
      </c>
      <c r="R3" s="8">
        <f t="shared" ref="R3:R66" si="6">IFERROR((G3/O3)-1,0)</f>
        <v>0</v>
      </c>
      <c r="S3" s="8">
        <f t="shared" ref="S3:S66" si="7">IFERROR((L3/P3)-1,0)</f>
        <v>0</v>
      </c>
      <c r="T3" s="8">
        <f t="shared" ref="T3:T66" si="8">IFERROR((M3/Q3)-1,0)</f>
        <v>0</v>
      </c>
      <c r="U3" s="8">
        <f t="shared" ref="U3:U66" si="9">D3/C3</f>
        <v>0.2449999870495187</v>
      </c>
      <c r="V3" s="8">
        <f t="shared" ref="V3:V66" si="10">E3/D3</f>
        <v>0.41199995771271192</v>
      </c>
      <c r="W3" s="8">
        <f t="shared" ref="W3:W66" si="11">F3/E3</f>
        <v>0.71539994544924068</v>
      </c>
      <c r="X3" s="8">
        <f t="shared" ref="X3:X66" si="12">G3/F3</f>
        <v>0.84460022987223116</v>
      </c>
      <c r="Y3" s="8" t="str" cm="1">
        <f t="array" ref="Y3">INDEX($U$2:$X$2,MATCH(MAX(ABS($U3:$X3-_xlfn.XLOOKUP($N3,$B$3:$B$368,$U$3:$X$368,0,0))),ABS($U3:$X3-_xlfn.XLOOKUP($N3,$B$3:$B$368,$U$3:$X$368,0,0)),0))</f>
        <v>P2O</v>
      </c>
      <c r="Z3" s="8" t="str" cm="1">
        <f t="array" ref="Z3">INDEX($H$2:$K$2,MATCH(MAX(ABS($H3:$K3-_xlfn.XLOOKUP($N3,$B$3:$B$368,$H$3:$K$368,0,0))),ABS($H3:$K3-_xlfn.XLOOKUP($N3,$B$3:$B$368,$H$3:$K$368,0,0)),0))</f>
        <v>Facebook</v>
      </c>
      <c r="AA3" t="str" cm="1">
        <f t="array" ref="AA3">_xlfn.IFNA(_xlfn.IFS(R3&gt;0.2,"High",R3&lt;-0.2,"Low"),"Neglect value")</f>
        <v>Neglect value</v>
      </c>
    </row>
    <row r="4" spans="1:32" x14ac:dyDescent="0.3">
      <c r="A4" s="3" t="str">
        <f t="shared" ref="A4:A67" si="13">TEXT(B4,"DDDD")</f>
        <v>Wednesday</v>
      </c>
      <c r="B4" s="3">
        <v>43467</v>
      </c>
      <c r="C4" s="4">
        <v>21934513</v>
      </c>
      <c r="D4" s="4">
        <v>5428792</v>
      </c>
      <c r="E4" s="4">
        <v>2171516</v>
      </c>
      <c r="F4" s="4">
        <v>1569355</v>
      </c>
      <c r="G4" s="4">
        <v>1261133</v>
      </c>
      <c r="H4" s="7">
        <f>VLOOKUP($B4,'Channel wise traffic'!$B$3:$C$368,2,0)</f>
        <v>7896424</v>
      </c>
      <c r="I4" s="7">
        <f>VLOOKUP($B4,'Channel wise traffic'!$B$3:$D$368,3,0)</f>
        <v>5922318</v>
      </c>
      <c r="J4" s="7">
        <f>VLOOKUP($B4,'Channel wise traffic'!$B$3:$E$368,4,0)</f>
        <v>2412796</v>
      </c>
      <c r="K4" s="7">
        <f>VLOOKUP($B4,'Channel wise traffic'!$B$3:$F$368,5,0)</f>
        <v>5702973</v>
      </c>
      <c r="L4" s="7">
        <f t="shared" si="0"/>
        <v>21934511</v>
      </c>
      <c r="M4" s="8">
        <f t="shared" si="1"/>
        <v>5.749537270328272E-2</v>
      </c>
      <c r="N4" s="10">
        <f t="shared" si="2"/>
        <v>43460</v>
      </c>
      <c r="O4" s="11">
        <f t="shared" si="3"/>
        <v>0</v>
      </c>
      <c r="P4" s="11">
        <f t="shared" si="4"/>
        <v>0</v>
      </c>
      <c r="Q4" s="11">
        <f t="shared" si="5"/>
        <v>0</v>
      </c>
      <c r="R4" s="8">
        <f t="shared" si="6"/>
        <v>0</v>
      </c>
      <c r="S4" s="8">
        <f t="shared" si="7"/>
        <v>0</v>
      </c>
      <c r="T4" s="8">
        <f t="shared" si="8"/>
        <v>0</v>
      </c>
      <c r="U4" s="8">
        <f t="shared" si="9"/>
        <v>0.24750000148168322</v>
      </c>
      <c r="V4" s="8">
        <f t="shared" si="10"/>
        <v>0.39999985263756649</v>
      </c>
      <c r="W4" s="8">
        <f t="shared" si="11"/>
        <v>0.72270017812440712</v>
      </c>
      <c r="X4" s="8">
        <f t="shared" si="12"/>
        <v>0.80359956797537846</v>
      </c>
      <c r="Y4" s="8" t="str" cm="1">
        <f t="array" ref="Y4">INDEX($U$2:$X$2,MATCH(MAX(ABS($U4:$X4-_xlfn.XLOOKUP($N4,$B$3:$B$368,$U$3:$X$368,0,0))),ABS($U4:$X4-_xlfn.XLOOKUP($N4,$B$3:$B$368,$U$3:$X$368,0,0)),0))</f>
        <v>P2O</v>
      </c>
      <c r="Z4" s="8" t="str" cm="1">
        <f t="array" ref="Z4">INDEX($H$2:$K$2,MATCH(MAX(ABS($H4:$K4-_xlfn.XLOOKUP($N4,$B$3:$B$368,$H$3:$K$368,0,0))),ABS($H4:$K4-_xlfn.XLOOKUP($N4,$B$3:$B$368,$H$3:$K$368,0,0)),0))</f>
        <v>Facebook</v>
      </c>
      <c r="AA4" t="str" cm="1">
        <f t="array" ref="AA4">_xlfn.IFNA(_xlfn.IFS(R4&gt;0.2,"High",R4&lt;-0.2,"Low"),"Neglect value")</f>
        <v>Neglect value</v>
      </c>
    </row>
    <row r="5" spans="1:32" x14ac:dyDescent="0.3">
      <c r="A5" s="3" t="str">
        <f t="shared" si="13"/>
        <v>Thursday</v>
      </c>
      <c r="B5" s="3">
        <v>43468</v>
      </c>
      <c r="C5" s="4">
        <v>20848646</v>
      </c>
      <c r="D5" s="4">
        <v>5212161</v>
      </c>
      <c r="E5" s="4">
        <v>2001470</v>
      </c>
      <c r="F5" s="4">
        <v>1402630</v>
      </c>
      <c r="G5" s="4">
        <v>1138655</v>
      </c>
      <c r="H5" s="7">
        <f>VLOOKUP($B5,'Channel wise traffic'!$B$3:$C$368,2,0)</f>
        <v>7505512</v>
      </c>
      <c r="I5" s="7">
        <f>VLOOKUP($B5,'Channel wise traffic'!$B$3:$D$368,3,0)</f>
        <v>5629134</v>
      </c>
      <c r="J5" s="7">
        <f>VLOOKUP($B5,'Channel wise traffic'!$B$3:$E$368,4,0)</f>
        <v>2293351</v>
      </c>
      <c r="K5" s="7">
        <f>VLOOKUP($B5,'Channel wise traffic'!$B$3:$F$368,5,0)</f>
        <v>5420648</v>
      </c>
      <c r="L5" s="7">
        <f t="shared" si="0"/>
        <v>20848645</v>
      </c>
      <c r="M5" s="8">
        <f t="shared" si="1"/>
        <v>5.4615297319547756E-2</v>
      </c>
      <c r="N5" s="10">
        <f t="shared" si="2"/>
        <v>43461</v>
      </c>
      <c r="O5" s="11">
        <f t="shared" si="3"/>
        <v>0</v>
      </c>
      <c r="P5" s="11">
        <f t="shared" si="4"/>
        <v>0</v>
      </c>
      <c r="Q5" s="11">
        <f t="shared" si="5"/>
        <v>0</v>
      </c>
      <c r="R5" s="8">
        <f t="shared" si="6"/>
        <v>0</v>
      </c>
      <c r="S5" s="8">
        <f t="shared" si="7"/>
        <v>0</v>
      </c>
      <c r="T5" s="8">
        <f t="shared" si="8"/>
        <v>0</v>
      </c>
      <c r="U5" s="8">
        <f t="shared" si="9"/>
        <v>0.24999997601762725</v>
      </c>
      <c r="V5" s="8">
        <f t="shared" si="10"/>
        <v>0.38400003376718411</v>
      </c>
      <c r="W5" s="8">
        <f t="shared" si="11"/>
        <v>0.70079991206463255</v>
      </c>
      <c r="X5" s="8">
        <f t="shared" si="12"/>
        <v>0.81179997575982266</v>
      </c>
      <c r="Y5" s="8" t="str" cm="1">
        <f t="array" ref="Y5">INDEX($U$2:$X$2,MATCH(MAX(ABS($U5:$X5-_xlfn.XLOOKUP($N5,$B$3:$B$368,$U$3:$X$368,0,0))),ABS($U5:$X5-_xlfn.XLOOKUP($N5,$B$3:$B$368,$U$3:$X$368,0,0)),0))</f>
        <v>P2O</v>
      </c>
      <c r="Z5" s="8" t="str" cm="1">
        <f t="array" ref="Z5">INDEX($H$2:$K$2,MATCH(MAX(ABS($H5:$K5-_xlfn.XLOOKUP($N5,$B$3:$B$368,$H$3:$K$368,0,0))),ABS($H5:$K5-_xlfn.XLOOKUP($N5,$B$3:$B$368,$H$3:$K$368,0,0)),0))</f>
        <v>Facebook</v>
      </c>
      <c r="AA5" t="str" cm="1">
        <f t="array" ref="AA5">_xlfn.IFNA(_xlfn.IFS(R5&gt;0.2,"High",R5&lt;-0.2,"Low"),"Neglect value")</f>
        <v>Neglect value</v>
      </c>
    </row>
    <row r="6" spans="1:32" x14ac:dyDescent="0.3">
      <c r="A6" s="3" t="str">
        <f t="shared" si="13"/>
        <v>Friday</v>
      </c>
      <c r="B6" s="3">
        <v>43469</v>
      </c>
      <c r="C6" s="4">
        <v>21717340</v>
      </c>
      <c r="D6" s="4">
        <v>5700801</v>
      </c>
      <c r="E6" s="4">
        <v>2303123</v>
      </c>
      <c r="F6" s="4">
        <v>1597216</v>
      </c>
      <c r="G6" s="4">
        <v>1296620</v>
      </c>
      <c r="H6" s="7">
        <f>VLOOKUP($B6,'Channel wise traffic'!$B$3:$C$368,2,0)</f>
        <v>7818242</v>
      </c>
      <c r="I6" s="7">
        <f>VLOOKUP($B6,'Channel wise traffic'!$B$3:$D$368,3,0)</f>
        <v>5863681</v>
      </c>
      <c r="J6" s="7">
        <f>VLOOKUP($B6,'Channel wise traffic'!$B$3:$E$368,4,0)</f>
        <v>2388907</v>
      </c>
      <c r="K6" s="7">
        <f>VLOOKUP($B6,'Channel wise traffic'!$B$3:$F$368,5,0)</f>
        <v>5646508</v>
      </c>
      <c r="L6" s="7">
        <f t="shared" si="0"/>
        <v>21717338</v>
      </c>
      <c r="M6" s="8">
        <f t="shared" si="1"/>
        <v>5.9704365267569601E-2</v>
      </c>
      <c r="N6" s="10">
        <f t="shared" si="2"/>
        <v>43462</v>
      </c>
      <c r="O6" s="11">
        <f t="shared" si="3"/>
        <v>0</v>
      </c>
      <c r="P6" s="11">
        <f t="shared" si="4"/>
        <v>0</v>
      </c>
      <c r="Q6" s="11">
        <f t="shared" si="5"/>
        <v>0</v>
      </c>
      <c r="R6" s="8">
        <f t="shared" si="6"/>
        <v>0</v>
      </c>
      <c r="S6" s="8">
        <f t="shared" si="7"/>
        <v>0</v>
      </c>
      <c r="T6" s="8">
        <f t="shared" si="8"/>
        <v>0</v>
      </c>
      <c r="U6" s="8">
        <f t="shared" si="9"/>
        <v>0.2624999654653839</v>
      </c>
      <c r="V6" s="8">
        <f t="shared" si="10"/>
        <v>0.40399989404997649</v>
      </c>
      <c r="W6" s="8">
        <f t="shared" si="11"/>
        <v>0.69350008662151352</v>
      </c>
      <c r="X6" s="8">
        <f t="shared" si="12"/>
        <v>0.811800032055777</v>
      </c>
      <c r="Y6" s="8" t="str" cm="1">
        <f t="array" ref="Y6">INDEX($U$2:$X$2,MATCH(MAX(ABS($U6:$X6-_xlfn.XLOOKUP($N6,$B$3:$B$368,$U$3:$X$368,0,0))),ABS($U6:$X6-_xlfn.XLOOKUP($N6,$B$3:$B$368,$U$3:$X$368,0,0)),0))</f>
        <v>P2O</v>
      </c>
      <c r="Z6" s="8" t="str" cm="1">
        <f t="array" ref="Z6">INDEX($H$2:$K$2,MATCH(MAX(ABS($H6:$K6-_xlfn.XLOOKUP($N6,$B$3:$B$368,$H$3:$K$368,0,0))),ABS($H6:$K6-_xlfn.XLOOKUP($N6,$B$3:$B$368,$H$3:$K$368,0,0)),0))</f>
        <v>Facebook</v>
      </c>
      <c r="AA6" t="str" cm="1">
        <f t="array" ref="AA6">_xlfn.IFNA(_xlfn.IFS(R6&gt;0.2,"High",R6&lt;-0.2,"Low"),"Neglect value")</f>
        <v>Neglect value</v>
      </c>
      <c r="AB6" s="8"/>
      <c r="AC6" s="8"/>
      <c r="AD6" s="8"/>
      <c r="AE6" s="8"/>
    </row>
    <row r="7" spans="1:32" x14ac:dyDescent="0.3">
      <c r="A7" s="3" t="str">
        <f t="shared" si="13"/>
        <v>Saturday</v>
      </c>
      <c r="B7" s="3">
        <v>43470</v>
      </c>
      <c r="C7" s="4">
        <v>42645263</v>
      </c>
      <c r="D7" s="4">
        <v>8776395</v>
      </c>
      <c r="E7" s="4">
        <v>2924294</v>
      </c>
      <c r="F7" s="4">
        <v>2087946</v>
      </c>
      <c r="G7" s="4">
        <v>1596026</v>
      </c>
      <c r="H7" s="7">
        <f>VLOOKUP($B7,'Channel wise traffic'!$B$3:$C$368,2,0)</f>
        <v>15352294</v>
      </c>
      <c r="I7" s="7">
        <f>VLOOKUP($B7,'Channel wise traffic'!$B$3:$D$368,3,0)</f>
        <v>11514221</v>
      </c>
      <c r="J7" s="7">
        <f>VLOOKUP($B7,'Channel wise traffic'!$B$3:$E$368,4,0)</f>
        <v>4690978</v>
      </c>
      <c r="K7" s="7">
        <f>VLOOKUP($B7,'Channel wise traffic'!$B$3:$F$368,5,0)</f>
        <v>11087768</v>
      </c>
      <c r="L7" s="7">
        <f t="shared" si="0"/>
        <v>42645261</v>
      </c>
      <c r="M7" s="8">
        <f t="shared" si="1"/>
        <v>3.7425633885761242E-2</v>
      </c>
      <c r="N7" s="10">
        <f t="shared" si="2"/>
        <v>43463</v>
      </c>
      <c r="O7" s="11">
        <f t="shared" si="3"/>
        <v>0</v>
      </c>
      <c r="P7" s="11">
        <f t="shared" si="4"/>
        <v>0</v>
      </c>
      <c r="Q7" s="11">
        <f t="shared" si="5"/>
        <v>0</v>
      </c>
      <c r="R7" s="8">
        <f t="shared" si="6"/>
        <v>0</v>
      </c>
      <c r="S7" s="8">
        <f t="shared" si="7"/>
        <v>0</v>
      </c>
      <c r="T7" s="8">
        <f t="shared" si="8"/>
        <v>0</v>
      </c>
      <c r="U7" s="8">
        <f t="shared" si="9"/>
        <v>0.20579999705946239</v>
      </c>
      <c r="V7" s="8">
        <f t="shared" si="10"/>
        <v>0.3331999072512119</v>
      </c>
      <c r="W7" s="8">
        <f t="shared" si="11"/>
        <v>0.714000028724882</v>
      </c>
      <c r="X7" s="8">
        <f t="shared" si="12"/>
        <v>0.76440003716571214</v>
      </c>
      <c r="Y7" s="8" t="str" cm="1">
        <f t="array" ref="Y7">INDEX($U$2:$X$2,MATCH(MAX(ABS($U7:$X7-_xlfn.XLOOKUP($N7,$B$3:$B$368,$U$3:$X$368,0,0))),ABS($U7:$X7-_xlfn.XLOOKUP($N7,$B$3:$B$368,$U$3:$X$368,0,0)),0))</f>
        <v>P2O</v>
      </c>
      <c r="Z7" s="8" t="str" cm="1">
        <f t="array" ref="Z7">INDEX($H$2:$K$2,MATCH(MAX(ABS($H7:$K7-_xlfn.XLOOKUP($N7,$B$3:$B$368,$H$3:$K$368,0,0))),ABS($H7:$K7-_xlfn.XLOOKUP($N7,$B$3:$B$368,$H$3:$K$368,0,0)),0))</f>
        <v>Facebook</v>
      </c>
      <c r="AA7" t="str" cm="1">
        <f t="array" ref="AA7">_xlfn.IFNA(_xlfn.IFS(R7&gt;0.2,"High",R7&lt;-0.2,"Low"),"Neglect value")</f>
        <v>Neglect value</v>
      </c>
      <c r="AB7" s="8"/>
      <c r="AC7" s="8"/>
      <c r="AD7" s="8"/>
      <c r="AE7" s="8"/>
    </row>
    <row r="8" spans="1:32" x14ac:dyDescent="0.3">
      <c r="A8" s="3" t="str">
        <f t="shared" si="13"/>
        <v>Sunday</v>
      </c>
      <c r="B8" s="3">
        <v>43471</v>
      </c>
      <c r="C8" s="4">
        <v>43543058</v>
      </c>
      <c r="D8" s="4">
        <v>8778280</v>
      </c>
      <c r="E8" s="4">
        <v>3014461</v>
      </c>
      <c r="F8" s="4">
        <v>2049833</v>
      </c>
      <c r="G8" s="4">
        <v>1582881</v>
      </c>
      <c r="H8" s="7">
        <f>VLOOKUP($B8,'Channel wise traffic'!$B$3:$C$368,2,0)</f>
        <v>15675500</v>
      </c>
      <c r="I8" s="7">
        <f>VLOOKUP($B8,'Channel wise traffic'!$B$3:$D$368,3,0)</f>
        <v>11756625</v>
      </c>
      <c r="J8" s="7">
        <f>VLOOKUP($B8,'Channel wise traffic'!$B$3:$E$368,4,0)</f>
        <v>4789736</v>
      </c>
      <c r="K8" s="7">
        <f>VLOOKUP($B8,'Channel wise traffic'!$B$3:$F$368,5,0)</f>
        <v>11321195</v>
      </c>
      <c r="L8" s="7">
        <f t="shared" si="0"/>
        <v>43543056</v>
      </c>
      <c r="M8" s="8">
        <f t="shared" si="1"/>
        <v>3.6352086249890857E-2</v>
      </c>
      <c r="N8" s="10">
        <f t="shared" si="2"/>
        <v>43464</v>
      </c>
      <c r="O8" s="11">
        <f t="shared" si="3"/>
        <v>0</v>
      </c>
      <c r="P8" s="11">
        <f t="shared" si="4"/>
        <v>0</v>
      </c>
      <c r="Q8" s="11">
        <f t="shared" si="5"/>
        <v>0</v>
      </c>
      <c r="R8" s="8">
        <f t="shared" si="6"/>
        <v>0</v>
      </c>
      <c r="S8" s="8">
        <f t="shared" si="7"/>
        <v>0</v>
      </c>
      <c r="T8" s="8">
        <f t="shared" si="8"/>
        <v>0</v>
      </c>
      <c r="U8" s="8">
        <f t="shared" si="9"/>
        <v>0.2015999886824669</v>
      </c>
      <c r="V8" s="8">
        <f t="shared" si="10"/>
        <v>0.34339995990102845</v>
      </c>
      <c r="W8" s="8">
        <f t="shared" si="11"/>
        <v>0.67999984076755349</v>
      </c>
      <c r="X8" s="8">
        <f t="shared" si="12"/>
        <v>0.77219997921781924</v>
      </c>
      <c r="Y8" s="8" t="str" cm="1">
        <f t="array" ref="Y8">INDEX($U$2:$X$2,MATCH(MAX(ABS($U8:$X8-_xlfn.XLOOKUP($N8,$B$3:$B$368,$U$3:$X$368,0,0))),ABS($U8:$X8-_xlfn.XLOOKUP($N8,$B$3:$B$368,$U$3:$X$368,0,0)),0))</f>
        <v>P2O</v>
      </c>
      <c r="Z8" s="8" t="str" cm="1">
        <f t="array" ref="Z8">INDEX($H$2:$K$2,MATCH(MAX(ABS($H8:$K8-_xlfn.XLOOKUP($N8,$B$3:$B$368,$H$3:$K$368,0,0))),ABS($H8:$K8-_xlfn.XLOOKUP($N8,$B$3:$B$368,$H$3:$K$368,0,0)),0))</f>
        <v>Facebook</v>
      </c>
      <c r="AA8" t="str" cm="1">
        <f t="array" ref="AA8">_xlfn.IFNA(_xlfn.IFS(R8&gt;0.2,"High",R8&lt;-0.2,"Low"),"Neglect value")</f>
        <v>Neglect value</v>
      </c>
      <c r="AB8" s="13"/>
      <c r="AC8" s="13"/>
      <c r="AD8" s="13"/>
      <c r="AE8" s="13"/>
    </row>
    <row r="9" spans="1:32" x14ac:dyDescent="0.3">
      <c r="A9" s="3" t="str">
        <f t="shared" si="13"/>
        <v>Monday</v>
      </c>
      <c r="B9" s="3">
        <v>43472</v>
      </c>
      <c r="C9" s="4">
        <v>22803207</v>
      </c>
      <c r="D9" s="4">
        <v>5415761</v>
      </c>
      <c r="E9" s="4">
        <v>2079652</v>
      </c>
      <c r="F9" s="4">
        <v>1442239</v>
      </c>
      <c r="G9" s="4">
        <v>1123504</v>
      </c>
      <c r="H9" s="7">
        <f>VLOOKUP($B9,'Channel wise traffic'!$B$3:$C$368,2,0)</f>
        <v>8209154</v>
      </c>
      <c r="I9" s="7">
        <f>VLOOKUP($B9,'Channel wise traffic'!$B$3:$D$368,3,0)</f>
        <v>6156866</v>
      </c>
      <c r="J9" s="7">
        <f>VLOOKUP($B9,'Channel wise traffic'!$B$3:$E$368,4,0)</f>
        <v>2508352</v>
      </c>
      <c r="K9" s="7">
        <f>VLOOKUP($B9,'Channel wise traffic'!$B$3:$F$368,5,0)</f>
        <v>5928833</v>
      </c>
      <c r="L9" s="7">
        <f t="shared" si="0"/>
        <v>22803205</v>
      </c>
      <c r="M9" s="8">
        <f t="shared" si="1"/>
        <v>4.9269561075334707E-2</v>
      </c>
      <c r="N9" s="10">
        <f t="shared" si="2"/>
        <v>43465</v>
      </c>
      <c r="O9" s="11">
        <f t="shared" si="3"/>
        <v>0</v>
      </c>
      <c r="P9" s="11">
        <f t="shared" si="4"/>
        <v>0</v>
      </c>
      <c r="Q9" s="11">
        <f t="shared" si="5"/>
        <v>0</v>
      </c>
      <c r="R9" s="8">
        <f t="shared" si="6"/>
        <v>0</v>
      </c>
      <c r="S9" s="8">
        <f t="shared" si="7"/>
        <v>0</v>
      </c>
      <c r="T9" s="8">
        <f t="shared" si="8"/>
        <v>0</v>
      </c>
      <c r="U9" s="8">
        <f t="shared" si="9"/>
        <v>0.23749997094706898</v>
      </c>
      <c r="V9" s="8">
        <f t="shared" si="10"/>
        <v>0.3839999586392383</v>
      </c>
      <c r="W9" s="8">
        <f t="shared" si="11"/>
        <v>0.69350016252719204</v>
      </c>
      <c r="X9" s="8">
        <f t="shared" si="12"/>
        <v>0.77899987450068953</v>
      </c>
      <c r="Y9" s="8" t="str" cm="1">
        <f t="array" ref="Y9">INDEX($U$2:$X$2,MATCH(MAX(ABS($U9:$X9-_xlfn.XLOOKUP($N9,$B$3:$B$368,$U$3:$X$368,0,0))),ABS($U9:$X9-_xlfn.XLOOKUP($N9,$B$3:$B$368,$U$3:$X$368,0,0)),0))</f>
        <v>P2O</v>
      </c>
      <c r="Z9" s="8" t="str" cm="1">
        <f t="array" ref="Z9">INDEX($H$2:$K$2,MATCH(MAX(ABS($H9:$K9-_xlfn.XLOOKUP($N9,$B$3:$B$368,$H$3:$K$368,0,0))),ABS($H9:$K9-_xlfn.XLOOKUP($N9,$B$3:$B$368,$H$3:$K$368,0,0)),0))</f>
        <v>Facebook</v>
      </c>
      <c r="AA9" t="str" cm="1">
        <f t="array" ref="AA9">_xlfn.IFNA(_xlfn.IFS(R9&gt;0.2,"High",R9&lt;-0.2,"Low"),"Neglect value")</f>
        <v>Neglect value</v>
      </c>
      <c r="AB9" s="13"/>
      <c r="AC9" s="13"/>
      <c r="AD9" s="13"/>
      <c r="AE9" s="13"/>
    </row>
    <row r="10" spans="1:32" x14ac:dyDescent="0.3">
      <c r="A10" s="3" t="str">
        <f t="shared" si="13"/>
        <v>Tuesday</v>
      </c>
      <c r="B10" s="3">
        <v>43473</v>
      </c>
      <c r="C10" s="4">
        <v>21717340</v>
      </c>
      <c r="D10" s="4">
        <v>5320748</v>
      </c>
      <c r="E10" s="4">
        <v>2085733</v>
      </c>
      <c r="F10" s="4">
        <v>1583488</v>
      </c>
      <c r="G10" s="4">
        <v>1311445</v>
      </c>
      <c r="H10" s="7">
        <f>VLOOKUP($B10,'Channel wise traffic'!$B$3:$C$368,2,0)</f>
        <v>7818242</v>
      </c>
      <c r="I10" s="7">
        <f>VLOOKUP($B10,'Channel wise traffic'!$B$3:$D$368,3,0)</f>
        <v>5863681</v>
      </c>
      <c r="J10" s="7">
        <f>VLOOKUP($B10,'Channel wise traffic'!$B$3:$E$368,4,0)</f>
        <v>2388907</v>
      </c>
      <c r="K10" s="7">
        <f>VLOOKUP($B10,'Channel wise traffic'!$B$3:$F$368,5,0)</f>
        <v>5646508</v>
      </c>
      <c r="L10" s="7">
        <f t="shared" si="0"/>
        <v>21717338</v>
      </c>
      <c r="M10" s="8">
        <f t="shared" si="1"/>
        <v>6.0386999512831684E-2</v>
      </c>
      <c r="N10" s="10">
        <f t="shared" si="2"/>
        <v>43466</v>
      </c>
      <c r="O10" s="12">
        <f t="shared" si="3"/>
        <v>1271572.67328</v>
      </c>
      <c r="P10" s="11">
        <f t="shared" si="4"/>
        <v>20848645</v>
      </c>
      <c r="Q10" s="11">
        <f t="shared" si="5"/>
        <v>6.0990659694639161E-2</v>
      </c>
      <c r="R10" s="8">
        <f t="shared" si="6"/>
        <v>3.1356703048005974E-2</v>
      </c>
      <c r="S10" s="8">
        <f t="shared" si="7"/>
        <v>4.1666640685761536E-2</v>
      </c>
      <c r="T10" s="8">
        <f t="shared" si="8"/>
        <v>-9.8975840699184747E-3</v>
      </c>
      <c r="U10" s="8">
        <f t="shared" si="9"/>
        <v>0.24499998618615354</v>
      </c>
      <c r="V10" s="8">
        <f t="shared" si="10"/>
        <v>0.39199995940420407</v>
      </c>
      <c r="W10" s="8">
        <f t="shared" si="11"/>
        <v>0.75919976334458916</v>
      </c>
      <c r="X10" s="8">
        <f t="shared" si="12"/>
        <v>0.82820015055371432</v>
      </c>
      <c r="Y10" s="8" t="str" cm="1">
        <f t="array" ref="Y10">INDEX($U$2:$X$2,MATCH(MAX(ABS($U10:$X10-_xlfn.XLOOKUP($N10,$B$3:$B$368,$U$3:$X$368,0,0))),ABS($U10:$X10-_xlfn.XLOOKUP($N10,$B$3:$B$368,$U$3:$X$368,0,0)),0))</f>
        <v>C2P</v>
      </c>
      <c r="Z10" s="8" t="str" cm="1">
        <f t="array" ref="Z10">INDEX($H$2:$K$2,MATCH(MAX(ABS($H10:$K10-_xlfn.XLOOKUP($N10,$B$3:$B$368,$H$3:$K$368,0,0))),ABS($H10:$K10-_xlfn.XLOOKUP($N10,$B$3:$B$368,$H$3:$K$368,0,0)),0))</f>
        <v>Facebook</v>
      </c>
      <c r="AA10" t="str" cm="1">
        <f t="array" ref="AA10">_xlfn.IFNA(_xlfn.IFS(R10&gt;0.2,"High",R10&lt;-0.2,"Low"),"Neglect value")</f>
        <v>Neglect value</v>
      </c>
    </row>
    <row r="11" spans="1:32" x14ac:dyDescent="0.3">
      <c r="A11" s="3" t="str">
        <f t="shared" si="13"/>
        <v>Wednesday</v>
      </c>
      <c r="B11" s="3">
        <v>43474</v>
      </c>
      <c r="C11" s="4">
        <v>22586034</v>
      </c>
      <c r="D11" s="4">
        <v>5872368</v>
      </c>
      <c r="E11" s="4">
        <v>2372437</v>
      </c>
      <c r="F11" s="4">
        <v>1766516</v>
      </c>
      <c r="G11" s="4">
        <v>1506485</v>
      </c>
      <c r="H11" s="7">
        <f>VLOOKUP($B11,'Channel wise traffic'!$B$3:$C$368,2,0)</f>
        <v>8130972</v>
      </c>
      <c r="I11" s="7">
        <f>VLOOKUP($B11,'Channel wise traffic'!$B$3:$D$368,3,0)</f>
        <v>6098229</v>
      </c>
      <c r="J11" s="7">
        <f>VLOOKUP($B11,'Channel wise traffic'!$B$3:$E$368,4,0)</f>
        <v>2484463</v>
      </c>
      <c r="K11" s="7">
        <f>VLOOKUP($B11,'Channel wise traffic'!$B$3:$F$368,5,0)</f>
        <v>5872368</v>
      </c>
      <c r="L11" s="7">
        <f t="shared" si="0"/>
        <v>22586032</v>
      </c>
      <c r="M11" s="8">
        <f t="shared" si="1"/>
        <v>6.6699846462641474E-2</v>
      </c>
      <c r="N11" s="10">
        <f t="shared" si="2"/>
        <v>43467</v>
      </c>
      <c r="O11" s="11">
        <f t="shared" si="3"/>
        <v>1261133</v>
      </c>
      <c r="P11" s="11">
        <f t="shared" si="4"/>
        <v>21934511</v>
      </c>
      <c r="Q11" s="11">
        <f t="shared" si="5"/>
        <v>5.749537270328272E-2</v>
      </c>
      <c r="R11" s="8">
        <f t="shared" si="6"/>
        <v>0.1945488699447242</v>
      </c>
      <c r="S11" s="8">
        <f t="shared" si="7"/>
        <v>2.9703010019234144E-2</v>
      </c>
      <c r="T11" s="8">
        <f t="shared" si="8"/>
        <v>0.16009068776474278</v>
      </c>
      <c r="U11" s="8">
        <f t="shared" si="9"/>
        <v>0.25999996280887561</v>
      </c>
      <c r="V11" s="8">
        <f t="shared" si="10"/>
        <v>0.40400005585481019</v>
      </c>
      <c r="W11" s="8">
        <f t="shared" si="11"/>
        <v>0.74459975122627076</v>
      </c>
      <c r="X11" s="8">
        <f t="shared" si="12"/>
        <v>0.85280008785654926</v>
      </c>
      <c r="Y11" s="8" t="str" cm="1">
        <f t="array" ref="Y11">INDEX($U$2:$X$2,MATCH(MAX(ABS($U11:$X11-_xlfn.XLOOKUP($N11,$B$3:$B$368,$U$3:$X$368,0,0))),ABS($U11:$X11-_xlfn.XLOOKUP($N11,$B$3:$B$368,$U$3:$X$368,0,0)),0))</f>
        <v>P2O</v>
      </c>
      <c r="Z11" s="8" t="str" cm="1">
        <f t="array" ref="Z11">INDEX($H$2:$K$2,MATCH(MAX(ABS($H11:$K11-_xlfn.XLOOKUP($N11,$B$3:$B$368,$H$3:$K$368,0,0))),ABS($H11:$K11-_xlfn.XLOOKUP($N11,$B$3:$B$368,$H$3:$K$368,0,0)),0))</f>
        <v>Facebook</v>
      </c>
      <c r="AA11" t="str" cm="1">
        <f t="array" ref="AA11">_xlfn.IFNA(_xlfn.IFS(R11&gt;0.2,"High",R11&lt;-0.2,"Low"),"Neglect value")</f>
        <v>Neglect value</v>
      </c>
    </row>
    <row r="12" spans="1:32" x14ac:dyDescent="0.3">
      <c r="A12" s="3" t="str">
        <f t="shared" si="13"/>
        <v>Thursday</v>
      </c>
      <c r="B12" s="3">
        <v>43475</v>
      </c>
      <c r="C12" s="4">
        <v>10641496</v>
      </c>
      <c r="D12" s="4">
        <v>2740185</v>
      </c>
      <c r="E12" s="4">
        <v>1063191</v>
      </c>
      <c r="F12" s="4">
        <v>760607</v>
      </c>
      <c r="G12" s="4">
        <v>623698</v>
      </c>
      <c r="H12" s="7">
        <f>VLOOKUP($B12,'Channel wise traffic'!$B$3:$C$368,2,0)</f>
        <v>387156</v>
      </c>
      <c r="I12" s="7">
        <f>VLOOKUP($B12,'Channel wise traffic'!$B$3:$D$368,3,0)</f>
        <v>2873204</v>
      </c>
      <c r="J12" s="7">
        <f>VLOOKUP($B12,'Channel wise traffic'!$B$3:$E$368,4,0)</f>
        <v>1170564</v>
      </c>
      <c r="K12" s="7">
        <f>VLOOKUP($B12,'Channel wise traffic'!$B$3:$F$368,5,0)</f>
        <v>6210572</v>
      </c>
      <c r="L12" s="7">
        <f t="shared" si="0"/>
        <v>10641496</v>
      </c>
      <c r="M12" s="8">
        <f t="shared" si="1"/>
        <v>5.8609992429635833E-2</v>
      </c>
      <c r="N12" s="10">
        <f t="shared" si="2"/>
        <v>43468</v>
      </c>
      <c r="O12" s="11">
        <f t="shared" si="3"/>
        <v>1138655</v>
      </c>
      <c r="P12" s="11">
        <f t="shared" si="4"/>
        <v>20848645</v>
      </c>
      <c r="Q12" s="11">
        <f t="shared" si="5"/>
        <v>5.4615297319547756E-2</v>
      </c>
      <c r="R12" s="8">
        <f t="shared" si="6"/>
        <v>-0.4522502426107996</v>
      </c>
      <c r="S12" s="8">
        <f t="shared" si="7"/>
        <v>-0.48958332783737268</v>
      </c>
      <c r="T12" s="8">
        <f t="shared" si="8"/>
        <v>7.3142421741578811E-2</v>
      </c>
      <c r="U12" s="8">
        <f t="shared" si="9"/>
        <v>0.25749997932621504</v>
      </c>
      <c r="V12" s="8">
        <f t="shared" si="10"/>
        <v>0.3879997153476864</v>
      </c>
      <c r="W12" s="8">
        <f t="shared" si="11"/>
        <v>0.71540014917357275</v>
      </c>
      <c r="X12" s="8">
        <f t="shared" si="12"/>
        <v>0.82000034183224713</v>
      </c>
      <c r="Y12" s="8" t="str" cm="1">
        <f t="array" ref="Y12">INDEX($U$2:$X$2,MATCH(MAX(ABS($U12:$X12-_xlfn.XLOOKUP($N12,$B$3:$B$368,$U$3:$X$368,0,0))),ABS($U12:$X12-_xlfn.XLOOKUP($N12,$B$3:$B$368,$U$3:$X$368,0,0)),0))</f>
        <v>C2P</v>
      </c>
      <c r="Z12" s="8" t="str" cm="1">
        <f t="array" ref="Z12">INDEX($H$2:$K$2,MATCH(MAX(ABS($H12:$K12-_xlfn.XLOOKUP($N12,$B$3:$B$368,$H$3:$K$368,0,0))),ABS($H12:$K12-_xlfn.XLOOKUP($N12,$B$3:$B$368,$H$3:$K$368,0,0)),0))</f>
        <v>Facebook</v>
      </c>
      <c r="AA12" t="str" cm="1">
        <f t="array" ref="AA12">_xlfn.IFNA(_xlfn.IFS(R12&gt;0.2,"High",R12&lt;-0.2,"Low"),"Neglect value")</f>
        <v>Low</v>
      </c>
    </row>
    <row r="13" spans="1:32" x14ac:dyDescent="0.3">
      <c r="A13" s="3" t="str">
        <f t="shared" si="13"/>
        <v>Friday</v>
      </c>
      <c r="B13" s="3">
        <v>43476</v>
      </c>
      <c r="C13" s="4">
        <v>20631473</v>
      </c>
      <c r="D13" s="4">
        <v>4951553</v>
      </c>
      <c r="E13" s="4">
        <v>2000427</v>
      </c>
      <c r="F13" s="4">
        <v>1431105</v>
      </c>
      <c r="G13" s="4">
        <v>1126566</v>
      </c>
      <c r="H13" s="7">
        <f>VLOOKUP($B13,'Channel wise traffic'!$B$3:$C$368,2,0)</f>
        <v>7427330</v>
      </c>
      <c r="I13" s="7">
        <f>VLOOKUP($B13,'Channel wise traffic'!$B$3:$D$368,3,0)</f>
        <v>5570497</v>
      </c>
      <c r="J13" s="7">
        <f>VLOOKUP($B13,'Channel wise traffic'!$B$3:$E$368,4,0)</f>
        <v>2269462</v>
      </c>
      <c r="K13" s="7">
        <f>VLOOKUP($B13,'Channel wise traffic'!$B$3:$F$368,5,0)</f>
        <v>5364183</v>
      </c>
      <c r="L13" s="7">
        <f t="shared" si="0"/>
        <v>20631472</v>
      </c>
      <c r="M13" s="8">
        <f t="shared" si="1"/>
        <v>5.4604244689654489E-2</v>
      </c>
      <c r="N13" s="10">
        <f t="shared" si="2"/>
        <v>43469</v>
      </c>
      <c r="O13" s="11">
        <f t="shared" si="3"/>
        <v>1296620</v>
      </c>
      <c r="P13" s="11">
        <f t="shared" si="4"/>
        <v>21717338</v>
      </c>
      <c r="Q13" s="11">
        <f t="shared" si="5"/>
        <v>5.9704365267569601E-2</v>
      </c>
      <c r="R13" s="8">
        <f t="shared" si="6"/>
        <v>-0.13115176381669258</v>
      </c>
      <c r="S13" s="8">
        <f t="shared" si="7"/>
        <v>-4.9999958558456847E-2</v>
      </c>
      <c r="T13" s="8">
        <f t="shared" si="8"/>
        <v>-8.5422909280729042E-2</v>
      </c>
      <c r="U13" s="8">
        <f t="shared" si="9"/>
        <v>0.23999997479578894</v>
      </c>
      <c r="V13" s="8">
        <f t="shared" si="10"/>
        <v>0.40399991679378167</v>
      </c>
      <c r="W13" s="8">
        <f t="shared" si="11"/>
        <v>0.71539976215078083</v>
      </c>
      <c r="X13" s="8">
        <f t="shared" si="12"/>
        <v>0.78720010062154766</v>
      </c>
      <c r="Y13" s="8" t="str" cm="1">
        <f t="array" ref="Y13">INDEX($U$2:$X$2,MATCH(MAX(ABS($U13:$X13-_xlfn.XLOOKUP($N13,$B$3:$B$368,$U$3:$X$368,0,0))),ABS($U13:$X13-_xlfn.XLOOKUP($N13,$B$3:$B$368,$U$3:$X$368,0,0)),0))</f>
        <v>P2O</v>
      </c>
      <c r="Z13" s="8" t="str" cm="1">
        <f t="array" ref="Z13">INDEX($H$2:$K$2,MATCH(MAX(ABS($H13:$K13-_xlfn.XLOOKUP($N13,$B$3:$B$368,$H$3:$K$368,0,0))),ABS($H13:$K13-_xlfn.XLOOKUP($N13,$B$3:$B$368,$H$3:$K$368,0,0)),0))</f>
        <v>Facebook</v>
      </c>
      <c r="AA13" t="str" cm="1">
        <f t="array" ref="AA13">_xlfn.IFNA(_xlfn.IFS(R13&gt;0.2,"High",R13&lt;-0.2,"Low"),"Neglect value")</f>
        <v>Neglect value</v>
      </c>
    </row>
    <row r="14" spans="1:32" x14ac:dyDescent="0.3">
      <c r="A14" s="3" t="str">
        <f t="shared" si="13"/>
        <v>Saturday</v>
      </c>
      <c r="B14" s="3">
        <v>43477</v>
      </c>
      <c r="C14" s="4">
        <v>42645263</v>
      </c>
      <c r="D14" s="4">
        <v>9045060</v>
      </c>
      <c r="E14" s="4">
        <v>3075320</v>
      </c>
      <c r="F14" s="4">
        <v>2133042</v>
      </c>
      <c r="G14" s="4">
        <v>1680410</v>
      </c>
      <c r="H14" s="7">
        <f>VLOOKUP($B14,'Channel wise traffic'!$B$3:$C$368,2,0)</f>
        <v>15352294</v>
      </c>
      <c r="I14" s="7">
        <f>VLOOKUP($B14,'Channel wise traffic'!$B$3:$D$368,3,0)</f>
        <v>11514221</v>
      </c>
      <c r="J14" s="7">
        <f>VLOOKUP($B14,'Channel wise traffic'!$B$3:$E$368,4,0)</f>
        <v>4690978</v>
      </c>
      <c r="K14" s="7">
        <f>VLOOKUP($B14,'Channel wise traffic'!$B$3:$F$368,5,0)</f>
        <v>11087768</v>
      </c>
      <c r="L14" s="7">
        <f t="shared" si="0"/>
        <v>42645261</v>
      </c>
      <c r="M14" s="8">
        <f t="shared" si="1"/>
        <v>3.9404376518911377E-2</v>
      </c>
      <c r="N14" s="10">
        <f t="shared" si="2"/>
        <v>43470</v>
      </c>
      <c r="O14" s="11">
        <f t="shared" si="3"/>
        <v>1596026</v>
      </c>
      <c r="P14" s="11">
        <f t="shared" si="4"/>
        <v>42645261</v>
      </c>
      <c r="Q14" s="11">
        <f t="shared" si="5"/>
        <v>3.7425633885761242E-2</v>
      </c>
      <c r="R14" s="8">
        <f t="shared" si="6"/>
        <v>5.2871319138911188E-2</v>
      </c>
      <c r="S14" s="8">
        <f t="shared" si="7"/>
        <v>0</v>
      </c>
      <c r="T14" s="8">
        <f t="shared" si="8"/>
        <v>5.2871319138911188E-2</v>
      </c>
      <c r="U14" s="8">
        <f t="shared" si="9"/>
        <v>0.21209999338027297</v>
      </c>
      <c r="V14" s="8">
        <f t="shared" si="10"/>
        <v>0.33999995577696557</v>
      </c>
      <c r="W14" s="8">
        <f t="shared" si="11"/>
        <v>0.69360001560813178</v>
      </c>
      <c r="X14" s="8">
        <f t="shared" si="12"/>
        <v>0.78779977140628266</v>
      </c>
      <c r="Y14" s="8" t="str" cm="1">
        <f t="array" ref="Y14">INDEX($U$2:$X$2,MATCH(MAX(ABS($U14:$X14-_xlfn.XLOOKUP($N14,$B$3:$B$368,$U$3:$X$368,0,0))),ABS($U14:$X14-_xlfn.XLOOKUP($N14,$B$3:$B$368,$U$3:$X$368,0,0)),0))</f>
        <v>P2O</v>
      </c>
      <c r="Z14" s="8" t="str" cm="1">
        <f t="array" ref="Z14">INDEX($H$2:$K$2,MATCH(MAX(ABS($H14:$K14-_xlfn.XLOOKUP($N14,$B$3:$B$368,$H$3:$K$368,0,0))),ABS($H14:$K14-_xlfn.XLOOKUP($N14,$B$3:$B$368,$H$3:$K$368,0,0)),0))</f>
        <v>Facebook</v>
      </c>
      <c r="AA14" t="str" cm="1">
        <f t="array" ref="AA14">_xlfn.IFNA(_xlfn.IFS(R14&gt;0.2,"High",R14&lt;-0.2,"Low"),"Neglect value")</f>
        <v>Neglect value</v>
      </c>
    </row>
    <row r="15" spans="1:32" x14ac:dyDescent="0.3">
      <c r="A15" s="3" t="str">
        <f t="shared" si="13"/>
        <v>Sunday</v>
      </c>
      <c r="B15" s="3">
        <v>43478</v>
      </c>
      <c r="C15" s="4">
        <v>46236443</v>
      </c>
      <c r="D15" s="4">
        <v>9806749</v>
      </c>
      <c r="E15" s="4">
        <v>3300951</v>
      </c>
      <c r="F15" s="4">
        <v>2199754</v>
      </c>
      <c r="G15" s="4">
        <v>1630017</v>
      </c>
      <c r="H15" s="7">
        <f>VLOOKUP($B15,'Channel wise traffic'!$B$3:$C$368,2,0)</f>
        <v>16645119</v>
      </c>
      <c r="I15" s="7">
        <f>VLOOKUP($B15,'Channel wise traffic'!$B$3:$D$368,3,0)</f>
        <v>12483839</v>
      </c>
      <c r="J15" s="7">
        <f>VLOOKUP($B15,'Channel wise traffic'!$B$3:$E$368,4,0)</f>
        <v>5086008</v>
      </c>
      <c r="K15" s="7">
        <f>VLOOKUP($B15,'Channel wise traffic'!$B$3:$F$368,5,0)</f>
        <v>12021475</v>
      </c>
      <c r="L15" s="7">
        <f t="shared" si="0"/>
        <v>46236441</v>
      </c>
      <c r="M15" s="8">
        <f t="shared" si="1"/>
        <v>3.5253944599501305E-2</v>
      </c>
      <c r="N15" s="10">
        <f t="shared" si="2"/>
        <v>43471</v>
      </c>
      <c r="O15" s="11">
        <f t="shared" si="3"/>
        <v>1582881</v>
      </c>
      <c r="P15" s="11">
        <f t="shared" si="4"/>
        <v>43543056</v>
      </c>
      <c r="Q15" s="11">
        <f t="shared" si="5"/>
        <v>3.6352086249890857E-2</v>
      </c>
      <c r="R15" s="8">
        <f t="shared" si="6"/>
        <v>2.9778612542572747E-2</v>
      </c>
      <c r="S15" s="8">
        <f t="shared" si="7"/>
        <v>6.1855672233937842E-2</v>
      </c>
      <c r="T15" s="8">
        <f t="shared" si="8"/>
        <v>-3.0208490451984704E-2</v>
      </c>
      <c r="U15" s="8">
        <f t="shared" si="9"/>
        <v>0.21209998788185327</v>
      </c>
      <c r="V15" s="8">
        <f t="shared" si="10"/>
        <v>0.33659992725417975</v>
      </c>
      <c r="W15" s="8">
        <f t="shared" si="11"/>
        <v>0.66640007682634494</v>
      </c>
      <c r="X15" s="8">
        <f t="shared" si="12"/>
        <v>0.74099967541825129</v>
      </c>
      <c r="Y15" s="8" t="str" cm="1">
        <f t="array" ref="Y15">INDEX($U$2:$X$2,MATCH(MAX(ABS($U15:$X15-_xlfn.XLOOKUP($N15,$B$3:$B$368,$U$3:$X$368,0,0))),ABS($U15:$X15-_xlfn.XLOOKUP($N15,$B$3:$B$368,$U$3:$X$368,0,0)),0))</f>
        <v>P2O</v>
      </c>
      <c r="Z15" s="8" t="str" cm="1">
        <f t="array" ref="Z15">INDEX($H$2:$K$2,MATCH(MAX(ABS($H15:$K15-_xlfn.XLOOKUP($N15,$B$3:$B$368,$H$3:$K$368,0,0))),ABS($H15:$K15-_xlfn.XLOOKUP($N15,$B$3:$B$368,$H$3:$K$368,0,0)),0))</f>
        <v>Facebook</v>
      </c>
      <c r="AA15" t="str" cm="1">
        <f t="array" ref="AA15">_xlfn.IFNA(_xlfn.IFS(R15&gt;0.2,"High",R15&lt;-0.2,"Low"),"Neglect value")</f>
        <v>Neglect value</v>
      </c>
    </row>
    <row r="16" spans="1:32" x14ac:dyDescent="0.3">
      <c r="A16" s="3" t="str">
        <f t="shared" si="13"/>
        <v>Monday</v>
      </c>
      <c r="B16" s="3">
        <v>43479</v>
      </c>
      <c r="C16" s="4">
        <v>21065820</v>
      </c>
      <c r="D16" s="4">
        <v>5371784</v>
      </c>
      <c r="E16" s="4">
        <v>2084252</v>
      </c>
      <c r="F16" s="4">
        <v>1445428</v>
      </c>
      <c r="G16" s="4">
        <v>1197104</v>
      </c>
      <c r="H16" s="7">
        <f>VLOOKUP($B16,'Channel wise traffic'!$B$3:$C$368,2,0)</f>
        <v>7583695</v>
      </c>
      <c r="I16" s="7">
        <f>VLOOKUP($B16,'Channel wise traffic'!$B$3:$D$368,3,0)</f>
        <v>5687771</v>
      </c>
      <c r="J16" s="7">
        <f>VLOOKUP($B16,'Channel wise traffic'!$B$3:$E$368,4,0)</f>
        <v>2317240</v>
      </c>
      <c r="K16" s="7">
        <f>VLOOKUP($B16,'Channel wise traffic'!$B$3:$F$368,5,0)</f>
        <v>5477113</v>
      </c>
      <c r="L16" s="7">
        <f t="shared" si="0"/>
        <v>21065819</v>
      </c>
      <c r="M16" s="8">
        <f t="shared" si="1"/>
        <v>5.6826840825564828E-2</v>
      </c>
      <c r="N16" s="10">
        <f t="shared" si="2"/>
        <v>43472</v>
      </c>
      <c r="O16" s="11">
        <f t="shared" si="3"/>
        <v>1123504</v>
      </c>
      <c r="P16" s="11">
        <f t="shared" si="4"/>
        <v>22803205</v>
      </c>
      <c r="Q16" s="11">
        <f t="shared" si="5"/>
        <v>4.9269561075334707E-2</v>
      </c>
      <c r="R16" s="8">
        <f t="shared" si="6"/>
        <v>6.550933508024892E-2</v>
      </c>
      <c r="S16" s="8">
        <f t="shared" si="7"/>
        <v>-7.6190430248730401E-2</v>
      </c>
      <c r="T16" s="8">
        <f t="shared" si="8"/>
        <v>0.15338638269325777</v>
      </c>
      <c r="U16" s="8">
        <f t="shared" si="9"/>
        <v>0.25499999525297379</v>
      </c>
      <c r="V16" s="8">
        <f t="shared" si="10"/>
        <v>0.38799996425768424</v>
      </c>
      <c r="W16" s="8">
        <f t="shared" si="11"/>
        <v>0.69349963440121443</v>
      </c>
      <c r="X16" s="8">
        <f t="shared" si="12"/>
        <v>0.82820036695013521</v>
      </c>
      <c r="Y16" s="8" t="str" cm="1">
        <f t="array" ref="Y16">INDEX($U$2:$X$2,MATCH(MAX(ABS($U16:$X16-_xlfn.XLOOKUP($N16,$B$3:$B$368,$U$3:$X$368,0,0))),ABS($U16:$X16-_xlfn.XLOOKUP($N16,$B$3:$B$368,$U$3:$X$368,0,0)),0))</f>
        <v>P2O</v>
      </c>
      <c r="Z16" s="8" t="str" cm="1">
        <f t="array" ref="Z16">INDEX($H$2:$K$2,MATCH(MAX(ABS($H16:$K16-_xlfn.XLOOKUP($N16,$B$3:$B$368,$H$3:$K$368,0,0))),ABS($H16:$K16-_xlfn.XLOOKUP($N16,$B$3:$B$368,$H$3:$K$368,0,0)),0))</f>
        <v>Facebook</v>
      </c>
      <c r="AA16" t="str" cm="1">
        <f t="array" ref="AA16">_xlfn.IFNA(_xlfn.IFS(R16&gt;0.2,"High",R16&lt;-0.2,"Low"),"Neglect value")</f>
        <v>Neglect value</v>
      </c>
      <c r="AC16" s="11"/>
      <c r="AD16" s="11"/>
      <c r="AE16" s="11"/>
      <c r="AF16" s="11"/>
    </row>
    <row r="17" spans="1:33" x14ac:dyDescent="0.3">
      <c r="A17" s="3" t="str">
        <f t="shared" si="13"/>
        <v>Tuesday</v>
      </c>
      <c r="B17" s="3">
        <v>43480</v>
      </c>
      <c r="C17" s="4">
        <v>21282993</v>
      </c>
      <c r="D17" s="4">
        <v>5054710</v>
      </c>
      <c r="E17" s="4">
        <v>2042103</v>
      </c>
      <c r="F17" s="4">
        <v>1475828</v>
      </c>
      <c r="G17" s="4">
        <v>1198077</v>
      </c>
      <c r="H17" s="7">
        <f>VLOOKUP($B17,'Channel wise traffic'!$B$3:$C$368,2,0)</f>
        <v>7661877</v>
      </c>
      <c r="I17" s="7">
        <f>VLOOKUP($B17,'Channel wise traffic'!$B$3:$D$368,3,0)</f>
        <v>5746408</v>
      </c>
      <c r="J17" s="7">
        <f>VLOOKUP($B17,'Channel wise traffic'!$B$3:$E$368,4,0)</f>
        <v>2341129</v>
      </c>
      <c r="K17" s="7">
        <f>VLOOKUP($B17,'Channel wise traffic'!$B$3:$F$368,5,0)</f>
        <v>5533578</v>
      </c>
      <c r="L17" s="7">
        <f t="shared" si="0"/>
        <v>21282992</v>
      </c>
      <c r="M17" s="8">
        <f t="shared" si="1"/>
        <v>5.6292693419576843E-2</v>
      </c>
      <c r="N17" s="10">
        <f t="shared" si="2"/>
        <v>43473</v>
      </c>
      <c r="O17" s="11">
        <f t="shared" si="3"/>
        <v>1311445</v>
      </c>
      <c r="P17" s="11">
        <f t="shared" si="4"/>
        <v>21717338</v>
      </c>
      <c r="Q17" s="11">
        <f t="shared" si="5"/>
        <v>6.0386999512831684E-2</v>
      </c>
      <c r="R17" s="8">
        <f t="shared" si="6"/>
        <v>-8.6445104445859289E-2</v>
      </c>
      <c r="S17" s="8">
        <f t="shared" si="7"/>
        <v>-1.9999965004919074E-2</v>
      </c>
      <c r="T17" s="8">
        <f t="shared" si="8"/>
        <v>-6.7801118225535251E-2</v>
      </c>
      <c r="U17" s="8">
        <f t="shared" si="9"/>
        <v>0.2374999606493316</v>
      </c>
      <c r="V17" s="8">
        <f t="shared" si="10"/>
        <v>0.40400003165364579</v>
      </c>
      <c r="W17" s="8">
        <f t="shared" si="11"/>
        <v>0.72270007928101565</v>
      </c>
      <c r="X17" s="8">
        <f t="shared" si="12"/>
        <v>0.81179988453939078</v>
      </c>
      <c r="Y17" s="8" t="str" cm="1">
        <f t="array" ref="Y17">INDEX($U$2:$X$2,MATCH(MAX(ABS($U17:$X17-_xlfn.XLOOKUP($N17,$B$3:$B$368,$U$3:$X$368,0,0))),ABS($U17:$X17-_xlfn.XLOOKUP($N17,$B$3:$B$368,$U$3:$X$368,0,0)),0))</f>
        <v>C2P</v>
      </c>
      <c r="Z17" s="8" t="str" cm="1">
        <f t="array" ref="Z17">INDEX($H$2:$K$2,MATCH(MAX(ABS($H17:$K17-_xlfn.XLOOKUP($N17,$B$3:$B$368,$H$3:$K$368,0,0))),ABS($H17:$K17-_xlfn.XLOOKUP($N17,$B$3:$B$368,$H$3:$K$368,0,0)),0))</f>
        <v>Facebook</v>
      </c>
      <c r="AA17" t="str" cm="1">
        <f t="array" ref="AA17">_xlfn.IFNA(_xlfn.IFS(R17&gt;0.2,"High",R17&lt;-0.2,"Low"),"Neglect value")</f>
        <v>Neglect value</v>
      </c>
    </row>
    <row r="18" spans="1:33" x14ac:dyDescent="0.3">
      <c r="A18" s="3" t="str">
        <f t="shared" si="13"/>
        <v>Wednesday</v>
      </c>
      <c r="B18" s="3">
        <v>43481</v>
      </c>
      <c r="C18" s="4">
        <v>21065820</v>
      </c>
      <c r="D18" s="4">
        <v>5529777</v>
      </c>
      <c r="E18" s="4">
        <v>2278268</v>
      </c>
      <c r="F18" s="4">
        <v>1663135</v>
      </c>
      <c r="G18" s="4">
        <v>1391046</v>
      </c>
      <c r="H18" s="7">
        <f>VLOOKUP($B18,'Channel wise traffic'!$B$3:$C$368,2,0)</f>
        <v>7583695</v>
      </c>
      <c r="I18" s="7">
        <f>VLOOKUP($B18,'Channel wise traffic'!$B$3:$D$368,3,0)</f>
        <v>5687771</v>
      </c>
      <c r="J18" s="7">
        <f>VLOOKUP($B18,'Channel wise traffic'!$B$3:$E$368,4,0)</f>
        <v>2317240</v>
      </c>
      <c r="K18" s="7">
        <f>VLOOKUP($B18,'Channel wise traffic'!$B$3:$F$368,5,0)</f>
        <v>5477113</v>
      </c>
      <c r="L18" s="7">
        <f t="shared" si="0"/>
        <v>21065819</v>
      </c>
      <c r="M18" s="8">
        <f t="shared" si="1"/>
        <v>6.6033318427670989E-2</v>
      </c>
      <c r="N18" s="10">
        <f t="shared" si="2"/>
        <v>43474</v>
      </c>
      <c r="O18" s="11">
        <f t="shared" si="3"/>
        <v>1506485</v>
      </c>
      <c r="P18" s="11">
        <f t="shared" si="4"/>
        <v>22586032</v>
      </c>
      <c r="Q18" s="11">
        <f t="shared" si="5"/>
        <v>6.6699846462641474E-2</v>
      </c>
      <c r="R18" s="8">
        <f t="shared" si="6"/>
        <v>-7.6628044753183744E-2</v>
      </c>
      <c r="S18" s="8">
        <f t="shared" si="7"/>
        <v>-6.7307661655664042E-2</v>
      </c>
      <c r="T18" s="8">
        <f t="shared" si="8"/>
        <v>-9.992947065385005E-3</v>
      </c>
      <c r="U18" s="8">
        <f t="shared" si="9"/>
        <v>0.26249996439730333</v>
      </c>
      <c r="V18" s="8">
        <f t="shared" si="10"/>
        <v>0.41199997757594925</v>
      </c>
      <c r="W18" s="8">
        <f t="shared" si="11"/>
        <v>0.72999971908484862</v>
      </c>
      <c r="X18" s="8">
        <f t="shared" si="12"/>
        <v>0.83639993145475267</v>
      </c>
      <c r="Y18" s="8" t="str" cm="1">
        <f t="array" ref="Y18">INDEX($U$2:$X$2,MATCH(MAX(ABS($U18:$X18-_xlfn.XLOOKUP($N18,$B$3:$B$368,$U$3:$X$368,0,0))),ABS($U18:$X18-_xlfn.XLOOKUP($N18,$B$3:$B$368,$U$3:$X$368,0,0)),0))</f>
        <v>P2O</v>
      </c>
      <c r="Z18" s="8" t="str" cm="1">
        <f t="array" ref="Z18">INDEX($H$2:$K$2,MATCH(MAX(ABS($H18:$K18-_xlfn.XLOOKUP($N18,$B$3:$B$368,$H$3:$K$368,0,0))),ABS($H18:$K18-_xlfn.XLOOKUP($N18,$B$3:$B$368,$H$3:$K$368,0,0)),0))</f>
        <v>Facebook</v>
      </c>
      <c r="AA18" t="str" cm="1">
        <f t="array" ref="AA18">_xlfn.IFNA(_xlfn.IFS(R18&gt;0.2,"High",R18&lt;-0.2,"Low"),"Neglect value")</f>
        <v>Neglect value</v>
      </c>
    </row>
    <row r="19" spans="1:33" x14ac:dyDescent="0.3">
      <c r="A19" s="3" t="str">
        <f t="shared" si="13"/>
        <v>Thursday</v>
      </c>
      <c r="B19" s="3">
        <v>43482</v>
      </c>
      <c r="C19" s="4">
        <v>22368860</v>
      </c>
      <c r="D19" s="4">
        <v>5648137</v>
      </c>
      <c r="E19" s="4">
        <v>2168884</v>
      </c>
      <c r="F19" s="4">
        <v>1535787</v>
      </c>
      <c r="G19" s="4">
        <v>1284532</v>
      </c>
      <c r="H19" s="7">
        <f>VLOOKUP($B19,'Channel wise traffic'!$B$3:$C$368,2,0)</f>
        <v>8052789</v>
      </c>
      <c r="I19" s="7">
        <f>VLOOKUP($B19,'Channel wise traffic'!$B$3:$D$368,3,0)</f>
        <v>6039592</v>
      </c>
      <c r="J19" s="7">
        <f>VLOOKUP($B19,'Channel wise traffic'!$B$3:$E$368,4,0)</f>
        <v>2460574</v>
      </c>
      <c r="K19" s="7">
        <f>VLOOKUP($B19,'Channel wise traffic'!$B$3:$F$368,5,0)</f>
        <v>5815903</v>
      </c>
      <c r="L19" s="7">
        <f t="shared" si="0"/>
        <v>22368858</v>
      </c>
      <c r="M19" s="8">
        <f t="shared" si="1"/>
        <v>5.7425009589223593E-2</v>
      </c>
      <c r="N19" s="10">
        <f t="shared" si="2"/>
        <v>43475</v>
      </c>
      <c r="O19" s="11">
        <f t="shared" si="3"/>
        <v>623698</v>
      </c>
      <c r="P19" s="11">
        <f t="shared" si="4"/>
        <v>10641496</v>
      </c>
      <c r="Q19" s="11">
        <f t="shared" si="5"/>
        <v>5.8609992429635833E-2</v>
      </c>
      <c r="R19" s="8">
        <f t="shared" si="6"/>
        <v>1.0595416371384867</v>
      </c>
      <c r="S19" s="8">
        <f t="shared" si="7"/>
        <v>1.102040728108153</v>
      </c>
      <c r="T19" s="8">
        <f t="shared" si="8"/>
        <v>-2.0218102601444077E-2</v>
      </c>
      <c r="U19" s="8">
        <f t="shared" si="9"/>
        <v>0.25249999329424921</v>
      </c>
      <c r="V19" s="8">
        <f t="shared" si="10"/>
        <v>0.38399989235388587</v>
      </c>
      <c r="W19" s="8">
        <f t="shared" si="11"/>
        <v>0.70810011047156052</v>
      </c>
      <c r="X19" s="8">
        <f t="shared" si="12"/>
        <v>0.83639983930063222</v>
      </c>
      <c r="Y19" s="8" t="str" cm="1">
        <f t="array" ref="Y19">INDEX($U$2:$X$2,MATCH(MAX(ABS($U19:$X19-_xlfn.XLOOKUP($N19,$B$3:$B$368,$U$3:$X$368,0,0))),ABS($U19:$X19-_xlfn.XLOOKUP($N19,$B$3:$B$368,$U$3:$X$368,0,0)),0))</f>
        <v>P2O</v>
      </c>
      <c r="Z19" s="8" t="str" cm="1">
        <f t="array" ref="Z19">INDEX($H$2:$K$2,MATCH(MAX(ABS($H19:$K19-_xlfn.XLOOKUP($N19,$B$3:$B$368,$H$3:$K$368,0,0))),ABS($H19:$K19-_xlfn.XLOOKUP($N19,$B$3:$B$368,$H$3:$K$368,0,0)),0))</f>
        <v>Facebook</v>
      </c>
      <c r="AA19" t="str" cm="1">
        <f t="array" ref="AA19">_xlfn.IFNA(_xlfn.IFS(R19&gt;0.2,"High",R19&lt;-0.2,"Low"),"Neglect value")</f>
        <v>High</v>
      </c>
    </row>
    <row r="20" spans="1:33" x14ac:dyDescent="0.3">
      <c r="A20" s="3" t="str">
        <f t="shared" si="13"/>
        <v>Friday</v>
      </c>
      <c r="B20" s="3">
        <v>43483</v>
      </c>
      <c r="C20" s="4">
        <v>22151687</v>
      </c>
      <c r="D20" s="4">
        <v>5759438</v>
      </c>
      <c r="E20" s="4">
        <v>2395926</v>
      </c>
      <c r="F20" s="4">
        <v>1661575</v>
      </c>
      <c r="G20" s="4">
        <v>1307991</v>
      </c>
      <c r="H20" s="7">
        <f>VLOOKUP($B20,'Channel wise traffic'!$B$3:$C$368,2,0)</f>
        <v>7974607</v>
      </c>
      <c r="I20" s="7">
        <f>VLOOKUP($B20,'Channel wise traffic'!$B$3:$D$368,3,0)</f>
        <v>5980955</v>
      </c>
      <c r="J20" s="7">
        <f>VLOOKUP($B20,'Channel wise traffic'!$B$3:$E$368,4,0)</f>
        <v>2436685</v>
      </c>
      <c r="K20" s="7">
        <f>VLOOKUP($B20,'Channel wise traffic'!$B$3:$F$368,5,0)</f>
        <v>5759438</v>
      </c>
      <c r="L20" s="7">
        <f t="shared" si="0"/>
        <v>22151685</v>
      </c>
      <c r="M20" s="8">
        <f t="shared" si="1"/>
        <v>5.9047015245385151E-2</v>
      </c>
      <c r="N20" s="10">
        <f t="shared" si="2"/>
        <v>43476</v>
      </c>
      <c r="O20" s="11">
        <f t="shared" si="3"/>
        <v>1126566</v>
      </c>
      <c r="P20" s="11">
        <f t="shared" si="4"/>
        <v>20631472</v>
      </c>
      <c r="Q20" s="11">
        <f t="shared" si="5"/>
        <v>5.4604244689654489E-2</v>
      </c>
      <c r="R20" s="8">
        <f t="shared" si="6"/>
        <v>0.16104249551291261</v>
      </c>
      <c r="S20" s="8">
        <f t="shared" si="7"/>
        <v>7.3684175322051626E-2</v>
      </c>
      <c r="T20" s="8">
        <f t="shared" si="8"/>
        <v>8.136309880269077E-2</v>
      </c>
      <c r="U20" s="8">
        <f t="shared" si="9"/>
        <v>0.25999997201116104</v>
      </c>
      <c r="V20" s="8">
        <f t="shared" si="10"/>
        <v>0.4159999638853652</v>
      </c>
      <c r="W20" s="8">
        <f t="shared" si="11"/>
        <v>0.69350013314267633</v>
      </c>
      <c r="X20" s="8">
        <f t="shared" si="12"/>
        <v>0.7871994944555617</v>
      </c>
      <c r="Y20" s="8" t="str" cm="1">
        <f t="array" ref="Y20">INDEX($U$2:$X$2,MATCH(MAX(ABS($U20:$X20-_xlfn.XLOOKUP($N20,$B$3:$B$368,$U$3:$X$368,0,0))),ABS($U20:$X20-_xlfn.XLOOKUP($N20,$B$3:$B$368,$U$3:$X$368,0,0)),0))</f>
        <v>C2P</v>
      </c>
      <c r="Z20" s="8" t="str" cm="1">
        <f t="array" ref="Z20">INDEX($H$2:$K$2,MATCH(MAX(ABS($H20:$K20-_xlfn.XLOOKUP($N20,$B$3:$B$368,$H$3:$K$368,0,0))),ABS($H20:$K20-_xlfn.XLOOKUP($N20,$B$3:$B$368,$H$3:$K$368,0,0)),0))</f>
        <v>Facebook</v>
      </c>
      <c r="AA20" t="str" cm="1">
        <f t="array" ref="AA20">_xlfn.IFNA(_xlfn.IFS(R20&gt;0.2,"High",R20&lt;-0.2,"Low"),"Neglect value")</f>
        <v>Neglect value</v>
      </c>
    </row>
    <row r="21" spans="1:33" x14ac:dyDescent="0.3">
      <c r="A21" s="3" t="str">
        <f t="shared" si="13"/>
        <v>Saturday</v>
      </c>
      <c r="B21" s="3">
        <v>43484</v>
      </c>
      <c r="C21" s="4">
        <v>42645263</v>
      </c>
      <c r="D21" s="4">
        <v>8686840</v>
      </c>
      <c r="E21" s="4">
        <v>2894455</v>
      </c>
      <c r="F21" s="4">
        <v>2046958</v>
      </c>
      <c r="G21" s="4">
        <v>1612594</v>
      </c>
      <c r="H21" s="7">
        <f>VLOOKUP($B21,'Channel wise traffic'!$B$3:$C$368,2,0)</f>
        <v>15352294</v>
      </c>
      <c r="I21" s="7">
        <f>VLOOKUP($B21,'Channel wise traffic'!$B$3:$D$368,3,0)</f>
        <v>11514221</v>
      </c>
      <c r="J21" s="7">
        <f>VLOOKUP($B21,'Channel wise traffic'!$B$3:$E$368,4,0)</f>
        <v>4690978</v>
      </c>
      <c r="K21" s="7">
        <f>VLOOKUP($B21,'Channel wise traffic'!$B$3:$F$368,5,0)</f>
        <v>11087768</v>
      </c>
      <c r="L21" s="7">
        <f t="shared" si="0"/>
        <v>42645261</v>
      </c>
      <c r="M21" s="8">
        <f t="shared" si="1"/>
        <v>3.7814141279888462E-2</v>
      </c>
      <c r="N21" s="10">
        <f t="shared" si="2"/>
        <v>43477</v>
      </c>
      <c r="O21" s="11">
        <f t="shared" si="3"/>
        <v>1680410</v>
      </c>
      <c r="P21" s="11">
        <f t="shared" si="4"/>
        <v>42645261</v>
      </c>
      <c r="Q21" s="11">
        <f t="shared" si="5"/>
        <v>3.9404376518911377E-2</v>
      </c>
      <c r="R21" s="8">
        <f t="shared" si="6"/>
        <v>-4.0356817681399204E-2</v>
      </c>
      <c r="S21" s="8">
        <f t="shared" si="7"/>
        <v>0</v>
      </c>
      <c r="T21" s="8">
        <f t="shared" si="8"/>
        <v>-4.0356817681399204E-2</v>
      </c>
      <c r="U21" s="8">
        <f t="shared" si="9"/>
        <v>0.20369999828585886</v>
      </c>
      <c r="V21" s="8">
        <f t="shared" si="10"/>
        <v>0.33319998986973398</v>
      </c>
      <c r="W21" s="8">
        <f t="shared" si="11"/>
        <v>0.7071998009988063</v>
      </c>
      <c r="X21" s="8">
        <f t="shared" si="12"/>
        <v>0.78780023820713474</v>
      </c>
      <c r="Y21" s="8" t="str" cm="1">
        <f t="array" ref="Y21">INDEX($U$2:$X$2,MATCH(MAX(ABS($U21:$X21-_xlfn.XLOOKUP($N21,$B$3:$B$368,$U$3:$X$368,0,0))),ABS($U21:$X21-_xlfn.XLOOKUP($N21,$B$3:$B$368,$U$3:$X$368,0,0)),0))</f>
        <v>C2P</v>
      </c>
      <c r="Z21" s="8" t="str" cm="1">
        <f t="array" ref="Z21">INDEX($H$2:$K$2,MATCH(MAX(ABS($H21:$K21-_xlfn.XLOOKUP($N21,$B$3:$B$368,$H$3:$K$368,0,0))),ABS($H21:$K21-_xlfn.XLOOKUP($N21,$B$3:$B$368,$H$3:$K$368,0,0)),0))</f>
        <v>Facebook</v>
      </c>
      <c r="AA21" t="str" cm="1">
        <f t="array" ref="AA21">_xlfn.IFNA(_xlfn.IFS(R21&gt;0.2,"High",R21&lt;-0.2,"Low"),"Neglect value")</f>
        <v>Neglect value</v>
      </c>
    </row>
    <row r="22" spans="1:33" x14ac:dyDescent="0.3">
      <c r="A22" s="3" t="str">
        <f t="shared" si="13"/>
        <v>Sunday</v>
      </c>
      <c r="B22" s="3">
        <v>43485</v>
      </c>
      <c r="C22" s="4">
        <v>44440853</v>
      </c>
      <c r="D22" s="4">
        <v>9239253</v>
      </c>
      <c r="E22" s="4">
        <v>3267000</v>
      </c>
      <c r="F22" s="4">
        <v>2310422</v>
      </c>
      <c r="G22" s="4">
        <v>1820150</v>
      </c>
      <c r="H22" s="7">
        <f>VLOOKUP($B22,'Channel wise traffic'!$B$3:$C$368,2,0)</f>
        <v>15998707</v>
      </c>
      <c r="I22" s="7">
        <f>VLOOKUP($B22,'Channel wise traffic'!$B$3:$D$368,3,0)</f>
        <v>11999030</v>
      </c>
      <c r="J22" s="7">
        <f>VLOOKUP($B22,'Channel wise traffic'!$B$3:$E$368,4,0)</f>
        <v>4888493</v>
      </c>
      <c r="K22" s="7">
        <f>VLOOKUP($B22,'Channel wise traffic'!$B$3:$F$368,5,0)</f>
        <v>11554621</v>
      </c>
      <c r="L22" s="7">
        <f t="shared" si="0"/>
        <v>44440851</v>
      </c>
      <c r="M22" s="8">
        <f t="shared" si="1"/>
        <v>4.0956684607291405E-2</v>
      </c>
      <c r="N22" s="10">
        <f t="shared" si="2"/>
        <v>43478</v>
      </c>
      <c r="O22" s="11">
        <f t="shared" si="3"/>
        <v>1630017</v>
      </c>
      <c r="P22" s="11">
        <f t="shared" si="4"/>
        <v>46236441</v>
      </c>
      <c r="Q22" s="11">
        <f t="shared" si="5"/>
        <v>3.5253944599501305E-2</v>
      </c>
      <c r="R22" s="8">
        <f t="shared" si="6"/>
        <v>0.11664479572912434</v>
      </c>
      <c r="S22" s="8">
        <f t="shared" si="7"/>
        <v>-3.8834952716191973E-2</v>
      </c>
      <c r="T22" s="8">
        <f t="shared" si="8"/>
        <v>0.16176175666511861</v>
      </c>
      <c r="U22" s="8">
        <f t="shared" si="9"/>
        <v>0.20789999237863413</v>
      </c>
      <c r="V22" s="8">
        <f t="shared" si="10"/>
        <v>0.35360001506615307</v>
      </c>
      <c r="W22" s="8">
        <f t="shared" si="11"/>
        <v>0.70719987756351388</v>
      </c>
      <c r="X22" s="8">
        <f t="shared" si="12"/>
        <v>0.78779980453787235</v>
      </c>
      <c r="Y22" s="8" t="str" cm="1">
        <f t="array" ref="Y22">INDEX($U$2:$X$2,MATCH(MAX(ABS($U22:$X22-_xlfn.XLOOKUP($N22,$B$3:$B$368,$U$3:$X$368,0,0))),ABS($U22:$X22-_xlfn.XLOOKUP($N22,$B$3:$B$368,$U$3:$X$368,0,0)),0))</f>
        <v>P2O</v>
      </c>
      <c r="Z22" s="8" t="str" cm="1">
        <f t="array" ref="Z22">INDEX($H$2:$K$2,MATCH(MAX(ABS($H22:$K22-_xlfn.XLOOKUP($N22,$B$3:$B$368,$H$3:$K$368,0,0))),ABS($H22:$K22-_xlfn.XLOOKUP($N22,$B$3:$B$368,$H$3:$K$368,0,0)),0))</f>
        <v>Facebook</v>
      </c>
      <c r="AA22" t="str" cm="1">
        <f t="array" ref="AA22">_xlfn.IFNA(_xlfn.IFS(R22&gt;0.2,"High",R22&lt;-0.2,"Low"),"Neglect value")</f>
        <v>Neglect value</v>
      </c>
    </row>
    <row r="23" spans="1:33" x14ac:dyDescent="0.3">
      <c r="A23" s="3" t="str">
        <f t="shared" si="13"/>
        <v>Monday</v>
      </c>
      <c r="B23" s="3">
        <v>43486</v>
      </c>
      <c r="C23" s="4">
        <v>22151687</v>
      </c>
      <c r="D23" s="4">
        <v>5759438</v>
      </c>
      <c r="E23" s="4">
        <v>2395926</v>
      </c>
      <c r="F23" s="4">
        <v>1818987</v>
      </c>
      <c r="G23" s="4">
        <v>1476653</v>
      </c>
      <c r="H23" s="7">
        <f>VLOOKUP($B23,'Channel wise traffic'!$B$3:$C$368,2,0)</f>
        <v>7974607</v>
      </c>
      <c r="I23" s="7">
        <f>VLOOKUP($B23,'Channel wise traffic'!$B$3:$D$368,3,0)</f>
        <v>5980955</v>
      </c>
      <c r="J23" s="7">
        <f>VLOOKUP($B23,'Channel wise traffic'!$B$3:$E$368,4,0)</f>
        <v>2436685</v>
      </c>
      <c r="K23" s="7">
        <f>VLOOKUP($B23,'Channel wise traffic'!$B$3:$F$368,5,0)</f>
        <v>5759438</v>
      </c>
      <c r="L23" s="7">
        <f t="shared" si="0"/>
        <v>22151685</v>
      </c>
      <c r="M23" s="8">
        <f t="shared" si="1"/>
        <v>6.6660972593193465E-2</v>
      </c>
      <c r="N23" s="10">
        <f t="shared" si="2"/>
        <v>43479</v>
      </c>
      <c r="O23" s="11">
        <f t="shared" si="3"/>
        <v>1197104</v>
      </c>
      <c r="P23" s="11">
        <f t="shared" si="4"/>
        <v>21065819</v>
      </c>
      <c r="Q23" s="11">
        <f t="shared" si="5"/>
        <v>5.6826840825564828E-2</v>
      </c>
      <c r="R23" s="8">
        <f t="shared" si="6"/>
        <v>0.23352106416819263</v>
      </c>
      <c r="S23" s="8">
        <f t="shared" si="7"/>
        <v>5.154634623984955E-2</v>
      </c>
      <c r="T23" s="8">
        <f t="shared" si="8"/>
        <v>0.17305434588235169</v>
      </c>
      <c r="U23" s="8">
        <f t="shared" si="9"/>
        <v>0.25999997201116104</v>
      </c>
      <c r="V23" s="8">
        <f t="shared" si="10"/>
        <v>0.4159999638853652</v>
      </c>
      <c r="W23" s="8">
        <f t="shared" si="11"/>
        <v>0.75919999198639687</v>
      </c>
      <c r="X23" s="8">
        <f t="shared" si="12"/>
        <v>0.81179964452742104</v>
      </c>
      <c r="Y23" s="8" t="str" cm="1">
        <f t="array" ref="Y23">INDEX($U$2:$X$2,MATCH(MAX(ABS($U23:$X23-_xlfn.XLOOKUP($N23,$B$3:$B$368,$U$3:$X$368,0,0))),ABS($U23:$X23-_xlfn.XLOOKUP($N23,$B$3:$B$368,$U$3:$X$368,0,0)),0))</f>
        <v>C2P</v>
      </c>
      <c r="Z23" s="8" t="str" cm="1">
        <f t="array" ref="Z23">INDEX($H$2:$K$2,MATCH(MAX(ABS($H23:$K23-_xlfn.XLOOKUP($N23,$B$3:$B$368,$H$3:$K$368,0,0))),ABS($H23:$K23-_xlfn.XLOOKUP($N23,$B$3:$B$368,$H$3:$K$368,0,0)),0))</f>
        <v>Facebook</v>
      </c>
      <c r="AA23" t="str" cm="1">
        <f t="array" ref="AA23">_xlfn.IFNA(_xlfn.IFS(R23&gt;0.2,"High",R23&lt;-0.2,"Low"),"Neglect value")</f>
        <v>High</v>
      </c>
      <c r="AF23" s="15"/>
    </row>
    <row r="24" spans="1:33" x14ac:dyDescent="0.3">
      <c r="A24" s="3" t="str">
        <f t="shared" si="13"/>
        <v>Tuesday</v>
      </c>
      <c r="B24" s="3">
        <v>43487</v>
      </c>
      <c r="C24" s="4">
        <v>37570998</v>
      </c>
      <c r="D24" s="4">
        <v>9768459</v>
      </c>
      <c r="E24" s="4">
        <v>3751088</v>
      </c>
      <c r="F24" s="4">
        <v>2656145</v>
      </c>
      <c r="G24" s="4">
        <v>2221600</v>
      </c>
      <c r="H24" s="7">
        <f>VLOOKUP($B24,'Channel wise traffic'!$B$3:$C$368,2,0)</f>
        <v>13525559</v>
      </c>
      <c r="I24" s="7">
        <f>VLOOKUP($B24,'Channel wise traffic'!$B$3:$D$368,3,0)</f>
        <v>2028833</v>
      </c>
      <c r="J24" s="7">
        <f>VLOOKUP($B24,'Channel wise traffic'!$B$3:$E$368,4,0)</f>
        <v>19827367</v>
      </c>
      <c r="K24" s="7">
        <f>VLOOKUP($B24,'Channel wise traffic'!$B$3:$F$368,5,0)</f>
        <v>2189238</v>
      </c>
      <c r="L24" s="7">
        <f t="shared" si="0"/>
        <v>37570997</v>
      </c>
      <c r="M24" s="8">
        <f t="shared" si="1"/>
        <v>5.9130715665311848E-2</v>
      </c>
      <c r="N24" s="10">
        <f t="shared" si="2"/>
        <v>43480</v>
      </c>
      <c r="O24" s="11">
        <f t="shared" si="3"/>
        <v>1198077</v>
      </c>
      <c r="P24" s="11">
        <f t="shared" si="4"/>
        <v>21282992</v>
      </c>
      <c r="Q24" s="11">
        <f t="shared" si="5"/>
        <v>5.6292693419576843E-2</v>
      </c>
      <c r="R24" s="8">
        <f t="shared" si="6"/>
        <v>0.85430485686646174</v>
      </c>
      <c r="S24" s="8">
        <f t="shared" si="7"/>
        <v>0.76530616559927278</v>
      </c>
      <c r="T24" s="8">
        <f t="shared" si="8"/>
        <v>5.041546377221362E-2</v>
      </c>
      <c r="U24" s="8">
        <f t="shared" si="9"/>
        <v>0.25999998722418821</v>
      </c>
      <c r="V24" s="8">
        <f t="shared" si="10"/>
        <v>0.38399997379320527</v>
      </c>
      <c r="W24" s="8">
        <f t="shared" si="11"/>
        <v>0.70809988995192863</v>
      </c>
      <c r="X24" s="8">
        <f t="shared" si="12"/>
        <v>0.83640012122832152</v>
      </c>
      <c r="Y24" s="8" t="str" cm="1">
        <f t="array" ref="Y24">INDEX($U$2:$X$2,MATCH(MAX(ABS($U24:$X24-_xlfn.XLOOKUP($N24,$B$3:$B$368,$U$3:$X$368,0,0))),ABS($U24:$X24-_xlfn.XLOOKUP($N24,$B$3:$B$368,$U$3:$X$368,0,0)),0))</f>
        <v>P2O</v>
      </c>
      <c r="Z24" s="8" t="str" cm="1">
        <f t="array" ref="Z24">INDEX($H$2:$K$2,MATCH(MAX(ABS($H24:$K24-_xlfn.XLOOKUP($N24,$B$3:$B$368,$H$3:$K$368,0,0))),ABS($H24:$K24-_xlfn.XLOOKUP($N24,$B$3:$B$368,$H$3:$K$368,0,0)),0))</f>
        <v>Twitter</v>
      </c>
      <c r="AA24" t="str" cm="1">
        <f t="array" ref="AA24">_xlfn.IFNA(_xlfn.IFS(R24&gt;0.2,"High",R24&lt;-0.2,"Low"),"Neglect value")</f>
        <v>High</v>
      </c>
    </row>
    <row r="25" spans="1:33" x14ac:dyDescent="0.3">
      <c r="A25" s="3" t="str">
        <f t="shared" si="13"/>
        <v>Wednesday</v>
      </c>
      <c r="B25" s="3">
        <v>43488</v>
      </c>
      <c r="C25" s="4">
        <v>21500167</v>
      </c>
      <c r="D25" s="4">
        <v>5428792</v>
      </c>
      <c r="E25" s="4">
        <v>2258377</v>
      </c>
      <c r="F25" s="4">
        <v>1648615</v>
      </c>
      <c r="G25" s="4">
        <v>1392420</v>
      </c>
      <c r="H25" s="7">
        <f>VLOOKUP($B25,'Channel wise traffic'!$B$3:$C$368,2,0)</f>
        <v>7740060</v>
      </c>
      <c r="I25" s="7">
        <f>VLOOKUP($B25,'Channel wise traffic'!$B$3:$D$368,3,0)</f>
        <v>5805045</v>
      </c>
      <c r="J25" s="7">
        <f>VLOOKUP($B25,'Channel wise traffic'!$B$3:$E$368,4,0)</f>
        <v>2365018</v>
      </c>
      <c r="K25" s="7">
        <f>VLOOKUP($B25,'Channel wise traffic'!$B$3:$F$368,5,0)</f>
        <v>5590043</v>
      </c>
      <c r="L25" s="7">
        <f t="shared" si="0"/>
        <v>21500166</v>
      </c>
      <c r="M25" s="8">
        <f t="shared" si="1"/>
        <v>6.4763217885702939E-2</v>
      </c>
      <c r="N25" s="10">
        <f t="shared" si="2"/>
        <v>43481</v>
      </c>
      <c r="O25" s="11">
        <f t="shared" si="3"/>
        <v>1391046</v>
      </c>
      <c r="P25" s="11">
        <f t="shared" si="4"/>
        <v>21065819</v>
      </c>
      <c r="Q25" s="11">
        <f t="shared" si="5"/>
        <v>6.6033318427670989E-2</v>
      </c>
      <c r="R25" s="8">
        <f t="shared" si="6"/>
        <v>9.8774591206907125E-4</v>
      </c>
      <c r="S25" s="8">
        <f t="shared" si="7"/>
        <v>2.0618566978098496E-2</v>
      </c>
      <c r="T25" s="8">
        <f t="shared" si="8"/>
        <v>-1.9234237688042999E-2</v>
      </c>
      <c r="U25" s="8">
        <f t="shared" si="9"/>
        <v>0.25249999220936281</v>
      </c>
      <c r="V25" s="8">
        <f t="shared" si="10"/>
        <v>0.41599991305616424</v>
      </c>
      <c r="W25" s="8">
        <f t="shared" si="11"/>
        <v>0.7299999070128681</v>
      </c>
      <c r="X25" s="8">
        <f t="shared" si="12"/>
        <v>0.84459986109552565</v>
      </c>
      <c r="Y25" s="8" t="str" cm="1">
        <f t="array" ref="Y25">INDEX($U$2:$X$2,MATCH(MAX(ABS($U25:$X25-_xlfn.XLOOKUP($N25,$B$3:$B$368,$U$3:$X$368,0,0))),ABS($U25:$X25-_xlfn.XLOOKUP($N25,$B$3:$B$368,$U$3:$X$368,0,0)),0))</f>
        <v>L2M</v>
      </c>
      <c r="Z25" s="8" t="str" cm="1">
        <f t="array" ref="Z25">INDEX($H$2:$K$2,MATCH(MAX(ABS($H25:$K25-_xlfn.XLOOKUP($N25,$B$3:$B$368,$H$3:$K$368,0,0))),ABS($H25:$K25-_xlfn.XLOOKUP($N25,$B$3:$B$368,$H$3:$K$368,0,0)),0))</f>
        <v>Facebook</v>
      </c>
      <c r="AA25" t="str" cm="1">
        <f t="array" ref="AA25">_xlfn.IFNA(_xlfn.IFS(R25&gt;0.2,"High",R25&lt;-0.2,"Low"),"Neglect value")</f>
        <v>Neglect value</v>
      </c>
    </row>
    <row r="26" spans="1:33" x14ac:dyDescent="0.3">
      <c r="A26" s="3" t="str">
        <f t="shared" si="13"/>
        <v>Thursday</v>
      </c>
      <c r="B26" s="3">
        <v>43489</v>
      </c>
      <c r="C26" s="4">
        <v>20631473</v>
      </c>
      <c r="D26" s="4">
        <v>4899974</v>
      </c>
      <c r="E26" s="4">
        <v>1861990</v>
      </c>
      <c r="F26" s="4">
        <v>1332067</v>
      </c>
      <c r="G26" s="4">
        <v>1059526</v>
      </c>
      <c r="H26" s="7">
        <f>VLOOKUP($B26,'Channel wise traffic'!$B$3:$C$368,2,0)</f>
        <v>7427330</v>
      </c>
      <c r="I26" s="7">
        <f>VLOOKUP($B26,'Channel wise traffic'!$B$3:$D$368,3,0)</f>
        <v>5570497</v>
      </c>
      <c r="J26" s="7">
        <f>VLOOKUP($B26,'Channel wise traffic'!$B$3:$E$368,4,0)</f>
        <v>2269462</v>
      </c>
      <c r="K26" s="7">
        <f>VLOOKUP($B26,'Channel wise traffic'!$B$3:$F$368,5,0)</f>
        <v>5364183</v>
      </c>
      <c r="L26" s="7">
        <f t="shared" si="0"/>
        <v>20631472</v>
      </c>
      <c r="M26" s="8">
        <f t="shared" si="1"/>
        <v>5.1354840248197496E-2</v>
      </c>
      <c r="N26" s="10">
        <f t="shared" si="2"/>
        <v>43482</v>
      </c>
      <c r="O26" s="11">
        <f t="shared" si="3"/>
        <v>1284532</v>
      </c>
      <c r="P26" s="11">
        <f t="shared" si="4"/>
        <v>22368858</v>
      </c>
      <c r="Q26" s="11">
        <f t="shared" si="5"/>
        <v>5.7425009589223593E-2</v>
      </c>
      <c r="R26" s="8">
        <f t="shared" si="6"/>
        <v>-0.17516574129721951</v>
      </c>
      <c r="S26" s="8">
        <f t="shared" si="7"/>
        <v>-7.7669856905524637E-2</v>
      </c>
      <c r="T26" s="8">
        <f t="shared" si="8"/>
        <v>-0.10570602224444781</v>
      </c>
      <c r="U26" s="8">
        <f t="shared" si="9"/>
        <v>0.23749995940667931</v>
      </c>
      <c r="V26" s="8">
        <f t="shared" si="10"/>
        <v>0.37999997551007414</v>
      </c>
      <c r="W26" s="8">
        <f t="shared" si="11"/>
        <v>0.71539965305936126</v>
      </c>
      <c r="X26" s="8">
        <f t="shared" si="12"/>
        <v>0.79539993108454754</v>
      </c>
      <c r="Y26" s="8" t="str" cm="1">
        <f t="array" ref="Y26">INDEX($U$2:$X$2,MATCH(MAX(ABS($U26:$X26-_xlfn.XLOOKUP($N26,$B$3:$B$368,$U$3:$X$368,0,0))),ABS($U26:$X26-_xlfn.XLOOKUP($N26,$B$3:$B$368,$U$3:$X$368,0,0)),0))</f>
        <v>P2O</v>
      </c>
      <c r="Z26" s="8" t="str" cm="1">
        <f t="array" ref="Z26">INDEX($H$2:$K$2,MATCH(MAX(ABS($H26:$K26-_xlfn.XLOOKUP($N26,$B$3:$B$368,$H$3:$K$368,0,0))),ABS($H26:$K26-_xlfn.XLOOKUP($N26,$B$3:$B$368,$H$3:$K$368,0,0)),0))</f>
        <v>Facebook</v>
      </c>
      <c r="AA26" t="str" cm="1">
        <f t="array" ref="AA26">_xlfn.IFNA(_xlfn.IFS(R26&gt;0.2,"High",R26&lt;-0.2,"Low"),"Neglect value")</f>
        <v>Neglect value</v>
      </c>
    </row>
    <row r="27" spans="1:33" x14ac:dyDescent="0.3">
      <c r="A27" s="3" t="str">
        <f t="shared" si="13"/>
        <v>Friday</v>
      </c>
      <c r="B27" s="3">
        <v>43490</v>
      </c>
      <c r="C27" s="4">
        <v>20631473</v>
      </c>
      <c r="D27" s="4">
        <v>5054710</v>
      </c>
      <c r="E27" s="4">
        <v>2021884</v>
      </c>
      <c r="F27" s="4">
        <v>1520254</v>
      </c>
      <c r="G27" s="4">
        <v>1234142</v>
      </c>
      <c r="H27" s="7">
        <f>VLOOKUP($B27,'Channel wise traffic'!$B$3:$C$368,2,0)</f>
        <v>7427330</v>
      </c>
      <c r="I27" s="7">
        <f>VLOOKUP($B27,'Channel wise traffic'!$B$3:$D$368,3,0)</f>
        <v>5570497</v>
      </c>
      <c r="J27" s="7">
        <f>VLOOKUP($B27,'Channel wise traffic'!$B$3:$E$368,4,0)</f>
        <v>2269462</v>
      </c>
      <c r="K27" s="7">
        <f>VLOOKUP($B27,'Channel wise traffic'!$B$3:$F$368,5,0)</f>
        <v>5364183</v>
      </c>
      <c r="L27" s="7">
        <f t="shared" si="0"/>
        <v>20631472</v>
      </c>
      <c r="M27" s="8">
        <f t="shared" si="1"/>
        <v>5.9818414322622526E-2</v>
      </c>
      <c r="N27" s="10">
        <f t="shared" si="2"/>
        <v>43483</v>
      </c>
      <c r="O27" s="11">
        <f t="shared" si="3"/>
        <v>1307991</v>
      </c>
      <c r="P27" s="11">
        <f t="shared" si="4"/>
        <v>22151685</v>
      </c>
      <c r="Q27" s="11">
        <f t="shared" si="5"/>
        <v>5.9047015245385151E-2</v>
      </c>
      <c r="R27" s="8">
        <f t="shared" si="6"/>
        <v>-5.6459868607658614E-2</v>
      </c>
      <c r="S27" s="8">
        <f t="shared" si="7"/>
        <v>-6.8627420442282427E-2</v>
      </c>
      <c r="T27" s="8">
        <f t="shared" si="8"/>
        <v>1.3064150220491788E-2</v>
      </c>
      <c r="U27" s="8">
        <f t="shared" si="9"/>
        <v>0.24499995710437156</v>
      </c>
      <c r="V27" s="8">
        <f t="shared" si="10"/>
        <v>0.4</v>
      </c>
      <c r="W27" s="8">
        <f t="shared" si="11"/>
        <v>0.75189971333667016</v>
      </c>
      <c r="X27" s="8">
        <f t="shared" si="12"/>
        <v>0.81179987028483402</v>
      </c>
      <c r="Y27" s="8" t="str" cm="1">
        <f t="array" ref="Y27">INDEX($U$2:$X$2,MATCH(MAX(ABS($U27:$X27-_xlfn.XLOOKUP($N27,$B$3:$B$368,$U$3:$X$368,0,0))),ABS($U27:$X27-_xlfn.XLOOKUP($N27,$B$3:$B$368,$U$3:$X$368,0,0)),0))</f>
        <v>C2P</v>
      </c>
      <c r="Z27" s="8" t="str" cm="1">
        <f t="array" ref="Z27">INDEX($H$2:$K$2,MATCH(MAX(ABS($H27:$K27-_xlfn.XLOOKUP($N27,$B$3:$B$368,$H$3:$K$368,0,0))),ABS($H27:$K27-_xlfn.XLOOKUP($N27,$B$3:$B$368,$H$3:$K$368,0,0)),0))</f>
        <v>Facebook</v>
      </c>
      <c r="AA27" t="str" cm="1">
        <f t="array" ref="AA27">_xlfn.IFNA(_xlfn.IFS(R27&gt;0.2,"High",R27&lt;-0.2,"Low"),"Neglect value")</f>
        <v>Neglect value</v>
      </c>
    </row>
    <row r="28" spans="1:33" x14ac:dyDescent="0.3">
      <c r="A28" s="3" t="str">
        <f t="shared" si="13"/>
        <v>Saturday</v>
      </c>
      <c r="B28" s="3">
        <v>43491</v>
      </c>
      <c r="C28" s="4">
        <v>47134238</v>
      </c>
      <c r="D28" s="4">
        <v>9997171</v>
      </c>
      <c r="E28" s="4">
        <v>3568990</v>
      </c>
      <c r="F28" s="4">
        <v>2378375</v>
      </c>
      <c r="G28" s="4">
        <v>1762376</v>
      </c>
      <c r="H28" s="7">
        <f>VLOOKUP($B28,'Channel wise traffic'!$B$3:$C$368,2,0)</f>
        <v>16968325</v>
      </c>
      <c r="I28" s="7">
        <f>VLOOKUP($B28,'Channel wise traffic'!$B$3:$D$368,3,0)</f>
        <v>12726244</v>
      </c>
      <c r="J28" s="7">
        <f>VLOOKUP($B28,'Channel wise traffic'!$B$3:$E$368,4,0)</f>
        <v>5184766</v>
      </c>
      <c r="K28" s="7">
        <f>VLOOKUP($B28,'Channel wise traffic'!$B$3:$F$368,5,0)</f>
        <v>12254901</v>
      </c>
      <c r="L28" s="7">
        <f t="shared" si="0"/>
        <v>47134236</v>
      </c>
      <c r="M28" s="8">
        <f t="shared" si="1"/>
        <v>3.7390569462478637E-2</v>
      </c>
      <c r="N28" s="10">
        <f t="shared" si="2"/>
        <v>43484</v>
      </c>
      <c r="O28" s="11">
        <f t="shared" si="3"/>
        <v>1612594</v>
      </c>
      <c r="P28" s="11">
        <f t="shared" si="4"/>
        <v>42645261</v>
      </c>
      <c r="Q28" s="11">
        <f t="shared" si="5"/>
        <v>3.7814141279888462E-2</v>
      </c>
      <c r="R28" s="8">
        <f t="shared" si="6"/>
        <v>9.2882647461171253E-2</v>
      </c>
      <c r="S28" s="8">
        <f t="shared" si="7"/>
        <v>0.10526316159725235</v>
      </c>
      <c r="T28" s="8">
        <f t="shared" si="8"/>
        <v>-1.120141309767364E-2</v>
      </c>
      <c r="U28" s="8">
        <f t="shared" si="9"/>
        <v>0.21209998133416308</v>
      </c>
      <c r="V28" s="8">
        <f t="shared" si="10"/>
        <v>0.35699999529866999</v>
      </c>
      <c r="W28" s="8">
        <f t="shared" si="11"/>
        <v>0.66640001793224413</v>
      </c>
      <c r="X28" s="8">
        <f t="shared" si="12"/>
        <v>0.74100005255689283</v>
      </c>
      <c r="Y28" s="8" t="str" cm="1">
        <f t="array" ref="Y28">INDEX($U$2:$X$2,MATCH(MAX(ABS($U28:$X28-_xlfn.XLOOKUP($N28,$B$3:$B$368,$U$3:$X$368,0,0))),ABS($U28:$X28-_xlfn.XLOOKUP($N28,$B$3:$B$368,$U$3:$X$368,0,0)),0))</f>
        <v>P2O</v>
      </c>
      <c r="Z28" s="8" t="str" cm="1">
        <f t="array" ref="Z28">INDEX($H$2:$K$2,MATCH(MAX(ABS($H28:$K28-_xlfn.XLOOKUP($N28,$B$3:$B$368,$H$3:$K$368,0,0))),ABS($H28:$K28-_xlfn.XLOOKUP($N28,$B$3:$B$368,$H$3:$K$368,0,0)),0))</f>
        <v>Facebook</v>
      </c>
      <c r="AA28" t="str" cm="1">
        <f t="array" ref="AA28">_xlfn.IFNA(_xlfn.IFS(R28&gt;0.2,"High",R28&lt;-0.2,"Low"),"Neglect value")</f>
        <v>Neglect value</v>
      </c>
    </row>
    <row r="29" spans="1:33" x14ac:dyDescent="0.3">
      <c r="A29" s="3" t="str">
        <f t="shared" si="13"/>
        <v>Sunday</v>
      </c>
      <c r="B29" s="3">
        <v>43492</v>
      </c>
      <c r="C29" s="4">
        <v>45338648</v>
      </c>
      <c r="D29" s="4">
        <v>9616327</v>
      </c>
      <c r="E29" s="4">
        <v>3400333</v>
      </c>
      <c r="F29" s="4">
        <v>2358471</v>
      </c>
      <c r="G29" s="4">
        <v>1784419</v>
      </c>
      <c r="H29" s="7">
        <f>VLOOKUP($B29,'Channel wise traffic'!$B$3:$C$368,2,0)</f>
        <v>16321913</v>
      </c>
      <c r="I29" s="7">
        <f>VLOOKUP($B29,'Channel wise traffic'!$B$3:$D$368,3,0)</f>
        <v>12241435</v>
      </c>
      <c r="J29" s="7">
        <f>VLOOKUP($B29,'Channel wise traffic'!$B$3:$E$368,4,0)</f>
        <v>4987251</v>
      </c>
      <c r="K29" s="7">
        <f>VLOOKUP($B29,'Channel wise traffic'!$B$3:$F$368,5,0)</f>
        <v>11788048</v>
      </c>
      <c r="L29" s="7">
        <f t="shared" si="0"/>
        <v>45338647</v>
      </c>
      <c r="M29" s="8">
        <f t="shared" si="1"/>
        <v>3.9357569727266679E-2</v>
      </c>
      <c r="N29" s="10">
        <f t="shared" si="2"/>
        <v>43485</v>
      </c>
      <c r="O29" s="11">
        <f t="shared" si="3"/>
        <v>1820150</v>
      </c>
      <c r="P29" s="11">
        <f t="shared" si="4"/>
        <v>44440851</v>
      </c>
      <c r="Q29" s="11">
        <f t="shared" si="5"/>
        <v>4.0956684607291405E-2</v>
      </c>
      <c r="R29" s="8">
        <f t="shared" si="6"/>
        <v>-1.9630799659368758E-2</v>
      </c>
      <c r="S29" s="8">
        <f t="shared" si="7"/>
        <v>2.0202043385712853E-2</v>
      </c>
      <c r="T29" s="8">
        <f t="shared" si="8"/>
        <v>-3.9044050937170782E-2</v>
      </c>
      <c r="U29" s="8">
        <f t="shared" si="9"/>
        <v>0.21209999468885796</v>
      </c>
      <c r="V29" s="8">
        <f t="shared" si="10"/>
        <v>0.35359997637351559</v>
      </c>
      <c r="W29" s="8">
        <f t="shared" si="11"/>
        <v>0.69360000917557196</v>
      </c>
      <c r="X29" s="8">
        <f t="shared" si="12"/>
        <v>0.75659993275304216</v>
      </c>
      <c r="Y29" s="8" t="str" cm="1">
        <f t="array" ref="Y29">INDEX($U$2:$X$2,MATCH(MAX(ABS($U29:$X29-_xlfn.XLOOKUP($N29,$B$3:$B$368,$U$3:$X$368,0,0))),ABS($U29:$X29-_xlfn.XLOOKUP($N29,$B$3:$B$368,$U$3:$X$368,0,0)),0))</f>
        <v>P2O</v>
      </c>
      <c r="Z29" s="8" t="str" cm="1">
        <f t="array" ref="Z29">INDEX($H$2:$K$2,MATCH(MAX(ABS($H29:$K29-_xlfn.XLOOKUP($N29,$B$3:$B$368,$H$3:$K$368,0,0))),ABS($H29:$K29-_xlfn.XLOOKUP($N29,$B$3:$B$368,$H$3:$K$368,0,0)),0))</f>
        <v>Facebook</v>
      </c>
      <c r="AA29" t="str" cm="1">
        <f t="array" ref="AA29">_xlfn.IFNA(_xlfn.IFS(R29&gt;0.2,"High",R29&lt;-0.2,"Low"),"Neglect value")</f>
        <v>Neglect value</v>
      </c>
    </row>
    <row r="30" spans="1:33" x14ac:dyDescent="0.3">
      <c r="A30" s="3" t="str">
        <f t="shared" si="13"/>
        <v>Monday</v>
      </c>
      <c r="B30" s="3">
        <v>43493</v>
      </c>
      <c r="C30" s="4">
        <v>21282993</v>
      </c>
      <c r="D30" s="4">
        <v>5267540</v>
      </c>
      <c r="E30" s="4">
        <v>2043805</v>
      </c>
      <c r="F30" s="4">
        <v>1536737</v>
      </c>
      <c r="G30" s="4">
        <v>1310529</v>
      </c>
      <c r="H30" s="7">
        <f>VLOOKUP($B30,'Channel wise traffic'!$B$3:$C$368,2,0)</f>
        <v>7661877</v>
      </c>
      <c r="I30" s="7">
        <f>VLOOKUP($B30,'Channel wise traffic'!$B$3:$D$368,3,0)</f>
        <v>5746408</v>
      </c>
      <c r="J30" s="7">
        <f>VLOOKUP($B30,'Channel wise traffic'!$B$3:$E$368,4,0)</f>
        <v>2341129</v>
      </c>
      <c r="K30" s="7">
        <f>VLOOKUP($B30,'Channel wise traffic'!$B$3:$F$368,5,0)</f>
        <v>5533578</v>
      </c>
      <c r="L30" s="7">
        <f t="shared" si="0"/>
        <v>21282992</v>
      </c>
      <c r="M30" s="8">
        <f t="shared" si="1"/>
        <v>6.157634877763668E-2</v>
      </c>
      <c r="N30" s="10">
        <f t="shared" si="2"/>
        <v>43486</v>
      </c>
      <c r="O30" s="11">
        <f t="shared" si="3"/>
        <v>1476653</v>
      </c>
      <c r="P30" s="11">
        <f t="shared" si="4"/>
        <v>22151685</v>
      </c>
      <c r="Q30" s="11">
        <f t="shared" si="5"/>
        <v>6.6660972593193465E-2</v>
      </c>
      <c r="R30" s="8">
        <f t="shared" si="6"/>
        <v>-0.11250036399885421</v>
      </c>
      <c r="S30" s="8">
        <f t="shared" si="7"/>
        <v>-3.9215662375119531E-2</v>
      </c>
      <c r="T30" s="8">
        <f t="shared" si="8"/>
        <v>-7.6275872039646142E-2</v>
      </c>
      <c r="U30" s="8">
        <f t="shared" si="9"/>
        <v>0.2474999639383427</v>
      </c>
      <c r="V30" s="8">
        <f t="shared" si="10"/>
        <v>0.38799990128219247</v>
      </c>
      <c r="W30" s="8">
        <f t="shared" si="11"/>
        <v>0.75190001003031115</v>
      </c>
      <c r="X30" s="8">
        <f t="shared" si="12"/>
        <v>0.8527997959312491</v>
      </c>
      <c r="Y30" s="8" t="str" cm="1">
        <f t="array" ref="Y30">INDEX($U$2:$X$2,MATCH(MAX(ABS($U30:$X30-_xlfn.XLOOKUP($N30,$B$3:$B$368,$U$3:$X$368,0,0))),ABS($U30:$X30-_xlfn.XLOOKUP($N30,$B$3:$B$368,$U$3:$X$368,0,0)),0))</f>
        <v>P2O</v>
      </c>
      <c r="Z30" s="8" t="str" cm="1">
        <f t="array" ref="Z30">INDEX($H$2:$K$2,MATCH(MAX(ABS($H30:$K30-_xlfn.XLOOKUP($N30,$B$3:$B$368,$H$3:$K$368,0,0))),ABS($H30:$K30-_xlfn.XLOOKUP($N30,$B$3:$B$368,$H$3:$K$368,0,0)),0))</f>
        <v>Facebook</v>
      </c>
      <c r="AA30" t="str" cm="1">
        <f t="array" ref="AA30">_xlfn.IFNA(_xlfn.IFS(R30&gt;0.2,"High",R30&lt;-0.2,"Low"),"Neglect value")</f>
        <v>Neglect value</v>
      </c>
      <c r="AF30" s="15"/>
      <c r="AG30" s="16"/>
    </row>
    <row r="31" spans="1:33" x14ac:dyDescent="0.3">
      <c r="A31" s="3" t="str">
        <f t="shared" si="13"/>
        <v>Tuesday</v>
      </c>
      <c r="B31" s="3">
        <v>43494</v>
      </c>
      <c r="C31" s="4">
        <v>22368860</v>
      </c>
      <c r="D31" s="4">
        <v>2628341</v>
      </c>
      <c r="E31" s="4">
        <v>1093389</v>
      </c>
      <c r="F31" s="4">
        <v>790192</v>
      </c>
      <c r="G31" s="4">
        <v>628519</v>
      </c>
      <c r="H31" s="7">
        <f>VLOOKUP($B31,'Channel wise traffic'!$B$3:$C$368,2,0)</f>
        <v>8052789</v>
      </c>
      <c r="I31" s="7">
        <f>VLOOKUP($B31,'Channel wise traffic'!$B$3:$D$368,3,0)</f>
        <v>6039592</v>
      </c>
      <c r="J31" s="7">
        <f>VLOOKUP($B31,'Channel wise traffic'!$B$3:$E$368,4,0)</f>
        <v>2460574</v>
      </c>
      <c r="K31" s="7">
        <f>VLOOKUP($B31,'Channel wise traffic'!$B$3:$F$368,5,0)</f>
        <v>5815903</v>
      </c>
      <c r="L31" s="7">
        <f t="shared" si="0"/>
        <v>22368858</v>
      </c>
      <c r="M31" s="8">
        <f t="shared" si="1"/>
        <v>2.8097945089736356E-2</v>
      </c>
      <c r="N31" s="10">
        <f t="shared" si="2"/>
        <v>43487</v>
      </c>
      <c r="O31" s="11">
        <f t="shared" si="3"/>
        <v>2221600</v>
      </c>
      <c r="P31" s="11">
        <f t="shared" si="4"/>
        <v>37570997</v>
      </c>
      <c r="Q31" s="11">
        <f t="shared" si="5"/>
        <v>5.9130715665311848E-2</v>
      </c>
      <c r="R31" s="8">
        <f t="shared" si="6"/>
        <v>-0.71708723442563915</v>
      </c>
      <c r="S31" s="8">
        <f t="shared" si="7"/>
        <v>-0.40462431699643209</v>
      </c>
      <c r="T31" s="8">
        <f t="shared" si="8"/>
        <v>-0.52481642115115479</v>
      </c>
      <c r="U31" s="8">
        <f t="shared" si="9"/>
        <v>0.11749999776474974</v>
      </c>
      <c r="V31" s="8">
        <f t="shared" si="10"/>
        <v>0.41599967431927592</v>
      </c>
      <c r="W31" s="8">
        <f t="shared" si="11"/>
        <v>0.72269978937048018</v>
      </c>
      <c r="X31" s="8">
        <f t="shared" si="12"/>
        <v>0.79540035839390932</v>
      </c>
      <c r="Y31" s="8" t="str" cm="1">
        <f t="array" ref="Y31">INDEX($U$2:$X$2,MATCH(MAX(ABS($U31:$X31-_xlfn.XLOOKUP($N31,$B$3:$B$368,$U$3:$X$368,0,0))),ABS($U31:$X31-_xlfn.XLOOKUP($N31,$B$3:$B$368,$U$3:$X$368,0,0)),0))</f>
        <v>L2M</v>
      </c>
      <c r="Z31" s="8" t="str" cm="1">
        <f t="array" ref="Z31">INDEX($H$2:$K$2,MATCH(MAX(ABS($H31:$K31-_xlfn.XLOOKUP($N31,$B$3:$B$368,$H$3:$K$368,0,0))),ABS($H31:$K31-_xlfn.XLOOKUP($N31,$B$3:$B$368,$H$3:$K$368,0,0)),0))</f>
        <v>Twitter</v>
      </c>
      <c r="AA31" t="str" cm="1">
        <f t="array" ref="AA31">_xlfn.IFNA(_xlfn.IFS(R31&gt;0.2,"High",R31&lt;-0.2,"Low"),"Neglect value")</f>
        <v>Low</v>
      </c>
    </row>
    <row r="32" spans="1:33" x14ac:dyDescent="0.3">
      <c r="A32" s="3" t="str">
        <f t="shared" si="13"/>
        <v>Wednesday</v>
      </c>
      <c r="B32" s="3">
        <v>43495</v>
      </c>
      <c r="C32" s="4">
        <v>22368860</v>
      </c>
      <c r="D32" s="4">
        <v>5536293</v>
      </c>
      <c r="E32" s="4">
        <v>2303097</v>
      </c>
      <c r="F32" s="4">
        <v>1614011</v>
      </c>
      <c r="G32" s="4">
        <v>1283784</v>
      </c>
      <c r="H32" s="7">
        <f>VLOOKUP($B32,'Channel wise traffic'!$B$3:$C$368,2,0)</f>
        <v>8052789</v>
      </c>
      <c r="I32" s="7">
        <f>VLOOKUP($B32,'Channel wise traffic'!$B$3:$D$368,3,0)</f>
        <v>6039592</v>
      </c>
      <c r="J32" s="7">
        <f>VLOOKUP($B32,'Channel wise traffic'!$B$3:$E$368,4,0)</f>
        <v>2460574</v>
      </c>
      <c r="K32" s="7">
        <f>VLOOKUP($B32,'Channel wise traffic'!$B$3:$F$368,5,0)</f>
        <v>5815903</v>
      </c>
      <c r="L32" s="7">
        <f t="shared" si="0"/>
        <v>22368858</v>
      </c>
      <c r="M32" s="8">
        <f t="shared" si="1"/>
        <v>5.739157024542154E-2</v>
      </c>
      <c r="N32" s="10">
        <f t="shared" si="2"/>
        <v>43488</v>
      </c>
      <c r="O32" s="11">
        <f t="shared" si="3"/>
        <v>1392420</v>
      </c>
      <c r="P32" s="11">
        <f t="shared" si="4"/>
        <v>21500166</v>
      </c>
      <c r="Q32" s="11">
        <f t="shared" si="5"/>
        <v>6.4763217885702939E-2</v>
      </c>
      <c r="R32" s="8">
        <f t="shared" si="6"/>
        <v>-7.8019563062868946E-2</v>
      </c>
      <c r="S32" s="8">
        <f t="shared" si="7"/>
        <v>4.0403967113556316E-2</v>
      </c>
      <c r="T32" s="8">
        <f t="shared" si="8"/>
        <v>-0.11382460416483964</v>
      </c>
      <c r="U32" s="8">
        <f t="shared" si="9"/>
        <v>0.24750000670575076</v>
      </c>
      <c r="V32" s="8">
        <f t="shared" si="10"/>
        <v>0.41599983960386488</v>
      </c>
      <c r="W32" s="8">
        <f t="shared" si="11"/>
        <v>0.70080027024480518</v>
      </c>
      <c r="X32" s="8">
        <f t="shared" si="12"/>
        <v>0.7953997835206823</v>
      </c>
      <c r="Y32" s="8" t="str" cm="1">
        <f t="array" ref="Y32">INDEX($U$2:$X$2,MATCH(MAX(ABS($U32:$X32-_xlfn.XLOOKUP($N32,$B$3:$B$368,$U$3:$X$368,0,0))),ABS($U32:$X32-_xlfn.XLOOKUP($N32,$B$3:$B$368,$U$3:$X$368,0,0)),0))</f>
        <v>P2O</v>
      </c>
      <c r="Z32" s="8" t="str" cm="1">
        <f t="array" ref="Z32">INDEX($H$2:$K$2,MATCH(MAX(ABS($H32:$K32-_xlfn.XLOOKUP($N32,$B$3:$B$368,$H$3:$K$368,0,0))),ABS($H32:$K32-_xlfn.XLOOKUP($N32,$B$3:$B$368,$H$3:$K$368,0,0)),0))</f>
        <v>Facebook</v>
      </c>
      <c r="AA32" t="str" cm="1">
        <f t="array" ref="AA32">_xlfn.IFNA(_xlfn.IFS(R32&gt;0.2,"High",R32&lt;-0.2,"Low"),"Neglect value")</f>
        <v>Neglect value</v>
      </c>
    </row>
    <row r="33" spans="1:27" x14ac:dyDescent="0.3">
      <c r="A33" s="3" t="str">
        <f t="shared" si="13"/>
        <v>Thursday</v>
      </c>
      <c r="B33" s="3">
        <v>43496</v>
      </c>
      <c r="C33" s="4">
        <v>20848646</v>
      </c>
      <c r="D33" s="4">
        <v>5316404</v>
      </c>
      <c r="E33" s="4">
        <v>2147827</v>
      </c>
      <c r="F33" s="4">
        <v>1520876</v>
      </c>
      <c r="G33" s="4">
        <v>1272061</v>
      </c>
      <c r="H33" s="7">
        <f>VLOOKUP($B33,'Channel wise traffic'!$B$3:$C$368,2,0)</f>
        <v>7505512</v>
      </c>
      <c r="I33" s="7">
        <f>VLOOKUP($B33,'Channel wise traffic'!$B$3:$D$368,3,0)</f>
        <v>5629134</v>
      </c>
      <c r="J33" s="7">
        <f>VLOOKUP($B33,'Channel wise traffic'!$B$3:$E$368,4,0)</f>
        <v>2293351</v>
      </c>
      <c r="K33" s="7">
        <f>VLOOKUP($B33,'Channel wise traffic'!$B$3:$F$368,5,0)</f>
        <v>5420648</v>
      </c>
      <c r="L33" s="7">
        <f t="shared" si="0"/>
        <v>20848645</v>
      </c>
      <c r="M33" s="8">
        <f t="shared" si="1"/>
        <v>6.1014082161498638E-2</v>
      </c>
      <c r="N33" s="10">
        <f t="shared" si="2"/>
        <v>43489</v>
      </c>
      <c r="O33" s="11">
        <f t="shared" si="3"/>
        <v>1059526</v>
      </c>
      <c r="P33" s="11">
        <f t="shared" si="4"/>
        <v>20631472</v>
      </c>
      <c r="Q33" s="11">
        <f t="shared" si="5"/>
        <v>5.1354840248197496E-2</v>
      </c>
      <c r="R33" s="23">
        <f t="shared" si="6"/>
        <v>0.20059441674862155</v>
      </c>
      <c r="S33" s="8">
        <f t="shared" si="7"/>
        <v>1.0526296911824717E-2</v>
      </c>
      <c r="T33" s="8">
        <f t="shared" si="8"/>
        <v>0.18808824770202981</v>
      </c>
      <c r="U33" s="8">
        <f t="shared" si="9"/>
        <v>0.25499996498573574</v>
      </c>
      <c r="V33" s="8">
        <f t="shared" si="10"/>
        <v>0.4039999593710335</v>
      </c>
      <c r="W33" s="8">
        <f t="shared" si="11"/>
        <v>0.70809986092920896</v>
      </c>
      <c r="X33" s="8">
        <f t="shared" si="12"/>
        <v>0.83640020619695488</v>
      </c>
      <c r="Y33" s="8" t="str" cm="1">
        <f t="array" ref="Y33">INDEX($U$2:$X$2,MATCH(MAX(ABS($U33:$X33-_xlfn.XLOOKUP($N33,$B$3:$B$368,$U$3:$X$368,0,0))),ABS($U33:$X33-_xlfn.XLOOKUP($N33,$B$3:$B$368,$U$3:$X$368,0,0)),0))</f>
        <v>P2O</v>
      </c>
      <c r="Z33" s="8" t="str" cm="1">
        <f t="array" ref="Z33">INDEX($H$2:$K$2,MATCH(MAX(ABS($H33:$K33-_xlfn.XLOOKUP($N33,$B$3:$B$368,$H$3:$K$368,0,0))),ABS($H33:$K33-_xlfn.XLOOKUP($N33,$B$3:$B$368,$H$3:$K$368,0,0)),0))</f>
        <v>Facebook</v>
      </c>
      <c r="AA33" t="str" cm="1">
        <f t="array" ref="AA33">_xlfn.IFNA(_xlfn.IFS(R33&gt;0.2,"High",R33&lt;-0.2,"Low"),"Neglect value")</f>
        <v>High</v>
      </c>
    </row>
    <row r="34" spans="1:27" x14ac:dyDescent="0.3">
      <c r="A34" s="3" t="str">
        <f t="shared" si="13"/>
        <v>Friday</v>
      </c>
      <c r="B34" s="3">
        <v>43497</v>
      </c>
      <c r="C34" s="4">
        <v>20631473</v>
      </c>
      <c r="D34" s="4">
        <v>5054710</v>
      </c>
      <c r="E34" s="4">
        <v>2082540</v>
      </c>
      <c r="F34" s="4">
        <v>1565862</v>
      </c>
      <c r="G34" s="4">
        <v>1322527</v>
      </c>
      <c r="H34" s="7">
        <f>VLOOKUP($B34,'Channel wise traffic'!$B$3:$C$368,2,0)</f>
        <v>7427330</v>
      </c>
      <c r="I34" s="7">
        <f>VLOOKUP($B34,'Channel wise traffic'!$B$3:$D$368,3,0)</f>
        <v>5570497</v>
      </c>
      <c r="J34" s="7">
        <f>VLOOKUP($B34,'Channel wise traffic'!$B$3:$E$368,4,0)</f>
        <v>2269462</v>
      </c>
      <c r="K34" s="7">
        <f>VLOOKUP($B34,'Channel wise traffic'!$B$3:$F$368,5,0)</f>
        <v>5364183</v>
      </c>
      <c r="L34" s="7">
        <f t="shared" si="0"/>
        <v>20631472</v>
      </c>
      <c r="M34" s="8">
        <f t="shared" si="1"/>
        <v>6.4102403158514176E-2</v>
      </c>
      <c r="N34" s="10">
        <f t="shared" si="2"/>
        <v>43490</v>
      </c>
      <c r="O34" s="11">
        <f t="shared" si="3"/>
        <v>1234142</v>
      </c>
      <c r="P34" s="11">
        <f t="shared" si="4"/>
        <v>20631472</v>
      </c>
      <c r="Q34" s="11">
        <f t="shared" si="5"/>
        <v>5.9818414322622526E-2</v>
      </c>
      <c r="R34" s="8">
        <f t="shared" si="6"/>
        <v>7.1616556279585408E-2</v>
      </c>
      <c r="S34" s="8">
        <f t="shared" si="7"/>
        <v>0</v>
      </c>
      <c r="T34" s="8">
        <f t="shared" si="8"/>
        <v>7.1616556279585408E-2</v>
      </c>
      <c r="U34" s="8">
        <f t="shared" si="9"/>
        <v>0.24499995710437156</v>
      </c>
      <c r="V34" s="8">
        <f t="shared" si="10"/>
        <v>0.4119998971256511</v>
      </c>
      <c r="W34" s="8">
        <f t="shared" si="11"/>
        <v>0.75190008355181648</v>
      </c>
      <c r="X34" s="8">
        <f t="shared" si="12"/>
        <v>0.84459997113411012</v>
      </c>
      <c r="Y34" s="8" t="str" cm="1">
        <f t="array" ref="Y34">INDEX($U$2:$X$2,MATCH(MAX(ABS($U34:$X34-_xlfn.XLOOKUP($N34,$B$3:$B$368,$U$3:$X$368,0,0))),ABS($U34:$X34-_xlfn.XLOOKUP($N34,$B$3:$B$368,$U$3:$X$368,0,0)),0))</f>
        <v>P2O</v>
      </c>
      <c r="Z34" s="8" t="str" cm="1">
        <f t="array" ref="Z34">INDEX($H$2:$K$2,MATCH(MAX(ABS($H34:$K34-_xlfn.XLOOKUP($N34,$B$3:$B$368,$H$3:$K$368,0,0))),ABS($H34:$K34-_xlfn.XLOOKUP($N34,$B$3:$B$368,$H$3:$K$368,0,0)),0))</f>
        <v>Facebook</v>
      </c>
      <c r="AA34" t="str" cm="1">
        <f t="array" ref="AA34">_xlfn.IFNA(_xlfn.IFS(R34&gt;0.2,"High",R34&lt;-0.2,"Low"),"Neglect value")</f>
        <v>Neglect value</v>
      </c>
    </row>
    <row r="35" spans="1:27" x14ac:dyDescent="0.3">
      <c r="A35" s="3" t="str">
        <f t="shared" si="13"/>
        <v>Saturday</v>
      </c>
      <c r="B35" s="3">
        <v>43498</v>
      </c>
      <c r="C35" s="4">
        <v>43543058</v>
      </c>
      <c r="D35" s="4">
        <v>9052601</v>
      </c>
      <c r="E35" s="4">
        <v>2985548</v>
      </c>
      <c r="F35" s="4">
        <v>2070776</v>
      </c>
      <c r="G35" s="4">
        <v>1566749</v>
      </c>
      <c r="H35" s="7">
        <f>VLOOKUP($B35,'Channel wise traffic'!$B$3:$C$368,2,0)</f>
        <v>15675500</v>
      </c>
      <c r="I35" s="7">
        <f>VLOOKUP($B35,'Channel wise traffic'!$B$3:$D$368,3,0)</f>
        <v>11756625</v>
      </c>
      <c r="J35" s="7">
        <f>VLOOKUP($B35,'Channel wise traffic'!$B$3:$E$368,4,0)</f>
        <v>4789736</v>
      </c>
      <c r="K35" s="7">
        <f>VLOOKUP($B35,'Channel wise traffic'!$B$3:$F$368,5,0)</f>
        <v>11321195</v>
      </c>
      <c r="L35" s="7">
        <f t="shared" si="0"/>
        <v>43543056</v>
      </c>
      <c r="M35" s="8">
        <f t="shared" si="1"/>
        <v>3.598160239457688E-2</v>
      </c>
      <c r="N35" s="10">
        <f t="shared" si="2"/>
        <v>43491</v>
      </c>
      <c r="O35" s="11">
        <f t="shared" si="3"/>
        <v>1762376</v>
      </c>
      <c r="P35" s="11">
        <f t="shared" si="4"/>
        <v>47134236</v>
      </c>
      <c r="Q35" s="11">
        <f t="shared" si="5"/>
        <v>3.7390569462478637E-2</v>
      </c>
      <c r="R35" s="8">
        <f t="shared" si="6"/>
        <v>-0.11100185204519353</v>
      </c>
      <c r="S35" s="8">
        <f t="shared" si="7"/>
        <v>-7.6190478615162038E-2</v>
      </c>
      <c r="T35" s="8">
        <f t="shared" si="8"/>
        <v>-3.7682418004241769E-2</v>
      </c>
      <c r="U35" s="8">
        <f t="shared" si="9"/>
        <v>0.20789998258735065</v>
      </c>
      <c r="V35" s="8">
        <f t="shared" si="10"/>
        <v>0.32980002101053607</v>
      </c>
      <c r="W35" s="8">
        <f t="shared" si="11"/>
        <v>0.6935999689169291</v>
      </c>
      <c r="X35" s="8">
        <f t="shared" si="12"/>
        <v>0.7565999412780523</v>
      </c>
      <c r="Y35" s="8" t="str" cm="1">
        <f t="array" ref="Y35">INDEX($U$2:$X$2,MATCH(MAX(ABS($U35:$X35-_xlfn.XLOOKUP($N35,$B$3:$B$368,$U$3:$X$368,0,0))),ABS($U35:$X35-_xlfn.XLOOKUP($N35,$B$3:$B$368,$U$3:$X$368,0,0)),0))</f>
        <v>M2C</v>
      </c>
      <c r="Z35" s="8" t="str" cm="1">
        <f t="array" ref="Z35">INDEX($H$2:$K$2,MATCH(MAX(ABS($H35:$K35-_xlfn.XLOOKUP($N35,$B$3:$B$368,$H$3:$K$368,0,0))),ABS($H35:$K35-_xlfn.XLOOKUP($N35,$B$3:$B$368,$H$3:$K$368,0,0)),0))</f>
        <v>Facebook</v>
      </c>
      <c r="AA35" t="str" cm="1">
        <f t="array" ref="AA35">_xlfn.IFNA(_xlfn.IFS(R35&gt;0.2,"High",R35&lt;-0.2,"Low"),"Neglect value")</f>
        <v>Neglect value</v>
      </c>
    </row>
    <row r="36" spans="1:27" x14ac:dyDescent="0.3">
      <c r="A36" s="3" t="str">
        <f t="shared" si="13"/>
        <v>Sunday</v>
      </c>
      <c r="B36" s="3">
        <v>43499</v>
      </c>
      <c r="C36" s="4">
        <v>44889750</v>
      </c>
      <c r="D36" s="4">
        <v>9709653</v>
      </c>
      <c r="E36" s="4">
        <v>3268269</v>
      </c>
      <c r="F36" s="4">
        <v>2333544</v>
      </c>
      <c r="G36" s="4">
        <v>1892971</v>
      </c>
      <c r="H36" s="7">
        <f>VLOOKUP($B36,'Channel wise traffic'!$B$3:$C$368,2,0)</f>
        <v>16160310</v>
      </c>
      <c r="I36" s="7">
        <f>VLOOKUP($B36,'Channel wise traffic'!$B$3:$D$368,3,0)</f>
        <v>12120232</v>
      </c>
      <c r="J36" s="7">
        <f>VLOOKUP($B36,'Channel wise traffic'!$B$3:$E$368,4,0)</f>
        <v>4937872</v>
      </c>
      <c r="K36" s="7">
        <f>VLOOKUP($B36,'Channel wise traffic'!$B$3:$F$368,5,0)</f>
        <v>11671335</v>
      </c>
      <c r="L36" s="7">
        <f t="shared" si="0"/>
        <v>44889749</v>
      </c>
      <c r="M36" s="8">
        <f t="shared" si="1"/>
        <v>4.2169337098112596E-2</v>
      </c>
      <c r="N36" s="10">
        <f t="shared" si="2"/>
        <v>43492</v>
      </c>
      <c r="O36" s="11">
        <f t="shared" si="3"/>
        <v>1784419</v>
      </c>
      <c r="P36" s="11">
        <f t="shared" si="4"/>
        <v>45338647</v>
      </c>
      <c r="Q36" s="11">
        <f t="shared" si="5"/>
        <v>3.9357569727266679E-2</v>
      </c>
      <c r="R36" s="8">
        <f t="shared" si="6"/>
        <v>6.0833246003320962E-2</v>
      </c>
      <c r="S36" s="8">
        <f t="shared" si="7"/>
        <v>-9.9010012363183186E-3</v>
      </c>
      <c r="T36" s="8">
        <f t="shared" si="8"/>
        <v>7.1441590279339273E-2</v>
      </c>
      <c r="U36" s="8">
        <f t="shared" si="9"/>
        <v>0.21630000167076002</v>
      </c>
      <c r="V36" s="8">
        <f t="shared" si="10"/>
        <v>0.33659997942253961</v>
      </c>
      <c r="W36" s="8">
        <f t="shared" si="11"/>
        <v>0.71399997980582386</v>
      </c>
      <c r="X36" s="8">
        <f t="shared" si="12"/>
        <v>0.81120004593870954</v>
      </c>
      <c r="Y36" s="8" t="str" cm="1">
        <f t="array" ref="Y36">INDEX($U$2:$X$2,MATCH(MAX(ABS($U36:$X36-_xlfn.XLOOKUP($N36,$B$3:$B$368,$U$3:$X$368,0,0))),ABS($U36:$X36-_xlfn.XLOOKUP($N36,$B$3:$B$368,$U$3:$X$368,0,0)),0))</f>
        <v>P2O</v>
      </c>
      <c r="Z36" s="8" t="str" cm="1">
        <f t="array" ref="Z36">INDEX($H$2:$K$2,MATCH(MAX(ABS($H36:$K36-_xlfn.XLOOKUP($N36,$B$3:$B$368,$H$3:$K$368,0,0))),ABS($H36:$K36-_xlfn.XLOOKUP($N36,$B$3:$B$368,$H$3:$K$368,0,0)),0))</f>
        <v>Facebook</v>
      </c>
      <c r="AA36" t="str" cm="1">
        <f t="array" ref="AA36">_xlfn.IFNA(_xlfn.IFS(R36&gt;0.2,"High",R36&lt;-0.2,"Low"),"Neglect value")</f>
        <v>Neglect value</v>
      </c>
    </row>
    <row r="37" spans="1:27" x14ac:dyDescent="0.3">
      <c r="A37" s="3" t="str">
        <f t="shared" si="13"/>
        <v>Monday</v>
      </c>
      <c r="B37" s="3">
        <v>43500</v>
      </c>
      <c r="C37" s="4">
        <v>21282993</v>
      </c>
      <c r="D37" s="4">
        <v>5054710</v>
      </c>
      <c r="E37" s="4">
        <v>2001665</v>
      </c>
      <c r="F37" s="4">
        <v>1475828</v>
      </c>
      <c r="G37" s="4">
        <v>1198077</v>
      </c>
      <c r="H37" s="7">
        <f>VLOOKUP($B37,'Channel wise traffic'!$B$3:$C$368,2,0)</f>
        <v>7661877</v>
      </c>
      <c r="I37" s="7">
        <f>VLOOKUP($B37,'Channel wise traffic'!$B$3:$D$368,3,0)</f>
        <v>5746408</v>
      </c>
      <c r="J37" s="7">
        <f>VLOOKUP($B37,'Channel wise traffic'!$B$3:$E$368,4,0)</f>
        <v>2341129</v>
      </c>
      <c r="K37" s="7">
        <f>VLOOKUP($B37,'Channel wise traffic'!$B$3:$F$368,5,0)</f>
        <v>5533578</v>
      </c>
      <c r="L37" s="7">
        <f t="shared" si="0"/>
        <v>21282992</v>
      </c>
      <c r="M37" s="8">
        <f t="shared" si="1"/>
        <v>5.6292693419576843E-2</v>
      </c>
      <c r="N37" s="10">
        <f t="shared" si="2"/>
        <v>43493</v>
      </c>
      <c r="O37" s="11">
        <f t="shared" si="3"/>
        <v>1310529</v>
      </c>
      <c r="P37" s="11">
        <f t="shared" si="4"/>
        <v>21282992</v>
      </c>
      <c r="Q37" s="11">
        <f t="shared" si="5"/>
        <v>6.157634877763668E-2</v>
      </c>
      <c r="R37" s="8">
        <f t="shared" si="6"/>
        <v>-8.5806571239552931E-2</v>
      </c>
      <c r="S37" s="8">
        <f t="shared" si="7"/>
        <v>0</v>
      </c>
      <c r="T37" s="8">
        <f t="shared" si="8"/>
        <v>-8.5806571239552931E-2</v>
      </c>
      <c r="U37" s="8">
        <f t="shared" si="9"/>
        <v>0.2374999606493316</v>
      </c>
      <c r="V37" s="8">
        <f t="shared" si="10"/>
        <v>0.3959999683463542</v>
      </c>
      <c r="W37" s="8">
        <f t="shared" si="11"/>
        <v>0.73730019758551002</v>
      </c>
      <c r="X37" s="8">
        <f t="shared" si="12"/>
        <v>0.81179988453939078</v>
      </c>
      <c r="Y37" s="8" t="str" cm="1">
        <f t="array" ref="Y37">INDEX($U$2:$X$2,MATCH(MAX(ABS($U37:$X37-_xlfn.XLOOKUP($N37,$B$3:$B$368,$U$3:$X$368,0,0))),ABS($U37:$X37-_xlfn.XLOOKUP($N37,$B$3:$B$368,$U$3:$X$368,0,0)),0))</f>
        <v>P2O</v>
      </c>
      <c r="Z37" s="8" t="str" cm="1">
        <f t="array" ref="Z37">INDEX($H$2:$K$2,MATCH(MAX(ABS($H37:$K37-_xlfn.XLOOKUP($N37,$B$3:$B$368,$H$3:$K$368,0,0))),ABS($H37:$K37-_xlfn.XLOOKUP($N37,$B$3:$B$368,$H$3:$K$368,0,0)),0))</f>
        <v>Facebook</v>
      </c>
      <c r="AA37" t="str" cm="1">
        <f t="array" ref="AA37">_xlfn.IFNA(_xlfn.IFS(R37&gt;0.2,"High",R37&lt;-0.2,"Low"),"Neglect value")</f>
        <v>Neglect value</v>
      </c>
    </row>
    <row r="38" spans="1:27" x14ac:dyDescent="0.3">
      <c r="A38" s="3" t="str">
        <f t="shared" si="13"/>
        <v>Tuesday</v>
      </c>
      <c r="B38" s="3">
        <v>43501</v>
      </c>
      <c r="C38" s="4">
        <v>22368860</v>
      </c>
      <c r="D38" s="4">
        <v>5871825</v>
      </c>
      <c r="E38" s="4">
        <v>2372217</v>
      </c>
      <c r="F38" s="4">
        <v>1679767</v>
      </c>
      <c r="G38" s="4">
        <v>1349861</v>
      </c>
      <c r="H38" s="7">
        <f>VLOOKUP($B38,'Channel wise traffic'!$B$3:$C$368,2,0)</f>
        <v>8052789</v>
      </c>
      <c r="I38" s="7">
        <f>VLOOKUP($B38,'Channel wise traffic'!$B$3:$D$368,3,0)</f>
        <v>6039592</v>
      </c>
      <c r="J38" s="7">
        <f>VLOOKUP($B38,'Channel wise traffic'!$B$3:$E$368,4,0)</f>
        <v>2460574</v>
      </c>
      <c r="K38" s="7">
        <f>VLOOKUP($B38,'Channel wise traffic'!$B$3:$F$368,5,0)</f>
        <v>5815903</v>
      </c>
      <c r="L38" s="7">
        <f t="shared" si="0"/>
        <v>22368858</v>
      </c>
      <c r="M38" s="8">
        <f t="shared" si="1"/>
        <v>6.0345542866288224E-2</v>
      </c>
      <c r="N38" s="10">
        <f t="shared" si="2"/>
        <v>43494</v>
      </c>
      <c r="O38" s="11">
        <f t="shared" si="3"/>
        <v>628519</v>
      </c>
      <c r="P38" s="11">
        <f t="shared" si="4"/>
        <v>22368858</v>
      </c>
      <c r="Q38" s="11">
        <f t="shared" si="5"/>
        <v>2.8097945089736356E-2</v>
      </c>
      <c r="R38" s="8">
        <f t="shared" si="6"/>
        <v>1.1476852728398028</v>
      </c>
      <c r="S38" s="8">
        <f t="shared" si="7"/>
        <v>0</v>
      </c>
      <c r="T38" s="8">
        <f t="shared" si="8"/>
        <v>1.1476852728398028</v>
      </c>
      <c r="U38" s="8">
        <f t="shared" si="9"/>
        <v>0.26249996647124618</v>
      </c>
      <c r="V38" s="8">
        <f t="shared" si="10"/>
        <v>0.40399994890855911</v>
      </c>
      <c r="W38" s="8">
        <f t="shared" si="11"/>
        <v>0.7081000599860805</v>
      </c>
      <c r="X38" s="8">
        <f t="shared" si="12"/>
        <v>0.80360014216257369</v>
      </c>
      <c r="Y38" s="8" t="str" cm="1">
        <f t="array" ref="Y38">INDEX($U$2:$X$2,MATCH(MAX(ABS($U38:$X38-_xlfn.XLOOKUP($N38,$B$3:$B$368,$U$3:$X$368,0,0))),ABS($U38:$X38-_xlfn.XLOOKUP($N38,$B$3:$B$368,$U$3:$X$368,0,0)),0))</f>
        <v>L2M</v>
      </c>
      <c r="Z38" s="8" t="str" cm="1">
        <f t="array" ref="Z38">INDEX($H$2:$K$2,MATCH(MAX(ABS($H38:$K38-_xlfn.XLOOKUP($N38,$B$3:$B$368,$H$3:$K$368,0,0))),ABS($H38:$K38-_xlfn.XLOOKUP($N38,$B$3:$B$368,$H$3:$K$368,0,0)),0))</f>
        <v>Facebook</v>
      </c>
      <c r="AA38" t="str" cm="1">
        <f t="array" ref="AA38">_xlfn.IFNA(_xlfn.IFS(R38&gt;0.2,"High",R38&lt;-0.2,"Low"),"Neglect value")</f>
        <v>High</v>
      </c>
    </row>
    <row r="39" spans="1:27" x14ac:dyDescent="0.3">
      <c r="A39" s="3" t="str">
        <f t="shared" si="13"/>
        <v>Wednesday</v>
      </c>
      <c r="B39" s="3">
        <v>43502</v>
      </c>
      <c r="C39" s="4">
        <v>20631473</v>
      </c>
      <c r="D39" s="4">
        <v>5364183</v>
      </c>
      <c r="E39" s="4">
        <v>2145673</v>
      </c>
      <c r="F39" s="4">
        <v>1488024</v>
      </c>
      <c r="G39" s="4">
        <v>1281189</v>
      </c>
      <c r="H39" s="7">
        <f>VLOOKUP($B39,'Channel wise traffic'!$B$3:$C$368,2,0)</f>
        <v>7427330</v>
      </c>
      <c r="I39" s="7">
        <f>VLOOKUP($B39,'Channel wise traffic'!$B$3:$D$368,3,0)</f>
        <v>5570497</v>
      </c>
      <c r="J39" s="7">
        <f>VLOOKUP($B39,'Channel wise traffic'!$B$3:$E$368,4,0)</f>
        <v>2269462</v>
      </c>
      <c r="K39" s="7">
        <f>VLOOKUP($B39,'Channel wise traffic'!$B$3:$F$368,5,0)</f>
        <v>5364183</v>
      </c>
      <c r="L39" s="7">
        <f t="shared" si="0"/>
        <v>20631472</v>
      </c>
      <c r="M39" s="8">
        <f t="shared" si="1"/>
        <v>6.2098765318404553E-2</v>
      </c>
      <c r="N39" s="10">
        <f t="shared" si="2"/>
        <v>43495</v>
      </c>
      <c r="O39" s="11">
        <f t="shared" si="3"/>
        <v>1283784</v>
      </c>
      <c r="P39" s="11">
        <f t="shared" si="4"/>
        <v>22368858</v>
      </c>
      <c r="Q39" s="11">
        <f t="shared" si="5"/>
        <v>5.739157024542154E-2</v>
      </c>
      <c r="R39" s="8">
        <f t="shared" si="6"/>
        <v>-2.0213680806117074E-3</v>
      </c>
      <c r="S39" s="8">
        <f t="shared" si="7"/>
        <v>-7.7669856905524637E-2</v>
      </c>
      <c r="T39" s="8">
        <f t="shared" si="8"/>
        <v>8.2018928090899168E-2</v>
      </c>
      <c r="U39" s="8">
        <f t="shared" si="9"/>
        <v>0.26000000096939274</v>
      </c>
      <c r="V39" s="8">
        <f t="shared" si="10"/>
        <v>0.39999996271566424</v>
      </c>
      <c r="W39" s="8">
        <f t="shared" si="11"/>
        <v>0.69349989490476882</v>
      </c>
      <c r="X39" s="8">
        <f t="shared" si="12"/>
        <v>0.86100022580280966</v>
      </c>
      <c r="Y39" s="8" t="str" cm="1">
        <f t="array" ref="Y39">INDEX($U$2:$X$2,MATCH(MAX(ABS($U39:$X39-_xlfn.XLOOKUP($N39,$B$3:$B$368,$U$3:$X$368,0,0))),ABS($U39:$X39-_xlfn.XLOOKUP($N39,$B$3:$B$368,$U$3:$X$368,0,0)),0))</f>
        <v>P2O</v>
      </c>
      <c r="Z39" s="8" t="str" cm="1">
        <f t="array" ref="Z39">INDEX($H$2:$K$2,MATCH(MAX(ABS($H39:$K39-_xlfn.XLOOKUP($N39,$B$3:$B$368,$H$3:$K$368,0,0))),ABS($H39:$K39-_xlfn.XLOOKUP($N39,$B$3:$B$368,$H$3:$K$368,0,0)),0))</f>
        <v>Facebook</v>
      </c>
      <c r="AA39" t="str" cm="1">
        <f t="array" ref="AA39">_xlfn.IFNA(_xlfn.IFS(R39&gt;0.2,"High",R39&lt;-0.2,"Low"),"Neglect value")</f>
        <v>Neglect value</v>
      </c>
    </row>
    <row r="40" spans="1:27" x14ac:dyDescent="0.3">
      <c r="A40" s="3" t="str">
        <f t="shared" si="13"/>
        <v>Thursday</v>
      </c>
      <c r="B40" s="3">
        <v>43503</v>
      </c>
      <c r="C40" s="4">
        <v>22151687</v>
      </c>
      <c r="D40" s="4">
        <v>5482542</v>
      </c>
      <c r="E40" s="4">
        <v>2193017</v>
      </c>
      <c r="F40" s="4">
        <v>1616911</v>
      </c>
      <c r="G40" s="4">
        <v>1378902</v>
      </c>
      <c r="H40" s="7">
        <f>VLOOKUP($B40,'Channel wise traffic'!$B$3:$C$368,2,0)</f>
        <v>7974607</v>
      </c>
      <c r="I40" s="7">
        <f>VLOOKUP($B40,'Channel wise traffic'!$B$3:$D$368,3,0)</f>
        <v>5980955</v>
      </c>
      <c r="J40" s="7">
        <f>VLOOKUP($B40,'Channel wise traffic'!$B$3:$E$368,4,0)</f>
        <v>2436685</v>
      </c>
      <c r="K40" s="7">
        <f>VLOOKUP($B40,'Channel wise traffic'!$B$3:$F$368,5,0)</f>
        <v>5759438</v>
      </c>
      <c r="L40" s="7">
        <f t="shared" si="0"/>
        <v>22151685</v>
      </c>
      <c r="M40" s="8">
        <f t="shared" si="1"/>
        <v>6.2248170985803472E-2</v>
      </c>
      <c r="N40" s="10">
        <f t="shared" si="2"/>
        <v>43496</v>
      </c>
      <c r="O40" s="11">
        <f t="shared" si="3"/>
        <v>1272061</v>
      </c>
      <c r="P40" s="11">
        <f t="shared" si="4"/>
        <v>20848645</v>
      </c>
      <c r="Q40" s="11">
        <f t="shared" si="5"/>
        <v>6.1014082161498638E-2</v>
      </c>
      <c r="R40" s="8">
        <f t="shared" si="6"/>
        <v>8.3990469010527091E-2</v>
      </c>
      <c r="S40" s="8">
        <f t="shared" si="7"/>
        <v>6.249998501101639E-2</v>
      </c>
      <c r="T40" s="8">
        <f t="shared" si="8"/>
        <v>2.0226294989381444E-2</v>
      </c>
      <c r="U40" s="8">
        <f t="shared" si="9"/>
        <v>0.2474999759611988</v>
      </c>
      <c r="V40" s="8">
        <f t="shared" si="10"/>
        <v>0.40000003647942872</v>
      </c>
      <c r="W40" s="8">
        <f t="shared" si="11"/>
        <v>0.73729980205351808</v>
      </c>
      <c r="X40" s="8">
        <f t="shared" si="12"/>
        <v>0.85280018504419852</v>
      </c>
      <c r="Y40" s="8" t="str" cm="1">
        <f t="array" ref="Y40">INDEX($U$2:$X$2,MATCH(MAX(ABS($U40:$X40-_xlfn.XLOOKUP($N40,$B$3:$B$368,$U$3:$X$368,0,0))),ABS($U40:$X40-_xlfn.XLOOKUP($N40,$B$3:$B$368,$U$3:$X$368,0,0)),0))</f>
        <v>C2P</v>
      </c>
      <c r="Z40" s="8" t="str" cm="1">
        <f t="array" ref="Z40">INDEX($H$2:$K$2,MATCH(MAX(ABS($H40:$K40-_xlfn.XLOOKUP($N40,$B$3:$B$368,$H$3:$K$368,0,0))),ABS($H40:$K40-_xlfn.XLOOKUP($N40,$B$3:$B$368,$H$3:$K$368,0,0)),0))</f>
        <v>Facebook</v>
      </c>
      <c r="AA40" t="str" cm="1">
        <f t="array" ref="AA40">_xlfn.IFNA(_xlfn.IFS(R40&gt;0.2,"High",R40&lt;-0.2,"Low"),"Neglect value")</f>
        <v>Neglect value</v>
      </c>
    </row>
    <row r="41" spans="1:27" x14ac:dyDescent="0.3">
      <c r="A41" s="3" t="str">
        <f t="shared" si="13"/>
        <v>Friday</v>
      </c>
      <c r="B41" s="3">
        <v>43504</v>
      </c>
      <c r="C41" s="4">
        <v>21934513</v>
      </c>
      <c r="D41" s="4">
        <v>5209447</v>
      </c>
      <c r="E41" s="4">
        <v>2104616</v>
      </c>
      <c r="F41" s="4">
        <v>1490279</v>
      </c>
      <c r="G41" s="4">
        <v>1246469</v>
      </c>
      <c r="H41" s="7">
        <f>VLOOKUP($B41,'Channel wise traffic'!$B$3:$C$368,2,0)</f>
        <v>7896424</v>
      </c>
      <c r="I41" s="7">
        <f>VLOOKUP($B41,'Channel wise traffic'!$B$3:$D$368,3,0)</f>
        <v>5922318</v>
      </c>
      <c r="J41" s="7">
        <f>VLOOKUP($B41,'Channel wise traffic'!$B$3:$E$368,4,0)</f>
        <v>2412796</v>
      </c>
      <c r="K41" s="7">
        <f>VLOOKUP($B41,'Channel wise traffic'!$B$3:$F$368,5,0)</f>
        <v>5702973</v>
      </c>
      <c r="L41" s="7">
        <f t="shared" si="0"/>
        <v>21934511</v>
      </c>
      <c r="M41" s="8">
        <f t="shared" si="1"/>
        <v>5.6826837231353164E-2</v>
      </c>
      <c r="N41" s="10">
        <f t="shared" si="2"/>
        <v>43497</v>
      </c>
      <c r="O41" s="11">
        <f t="shared" si="3"/>
        <v>1322527</v>
      </c>
      <c r="P41" s="11">
        <f t="shared" si="4"/>
        <v>20631472</v>
      </c>
      <c r="Q41" s="11">
        <f t="shared" si="5"/>
        <v>6.4102403158514176E-2</v>
      </c>
      <c r="R41" s="8">
        <f t="shared" si="6"/>
        <v>-5.7509600938203898E-2</v>
      </c>
      <c r="S41" s="8">
        <f t="shared" si="7"/>
        <v>6.315782994058794E-2</v>
      </c>
      <c r="T41" s="8">
        <f t="shared" si="8"/>
        <v>-0.11349911342902064</v>
      </c>
      <c r="U41" s="8">
        <f t="shared" si="9"/>
        <v>0.23750000740841615</v>
      </c>
      <c r="V41" s="8">
        <f t="shared" si="10"/>
        <v>0.40399988712813473</v>
      </c>
      <c r="W41" s="8">
        <f t="shared" si="11"/>
        <v>0.70810019499994303</v>
      </c>
      <c r="X41" s="8">
        <f t="shared" si="12"/>
        <v>0.83639976138696182</v>
      </c>
      <c r="Y41" s="8" t="str" cm="1">
        <f t="array" ref="Y41">INDEX($U$2:$X$2,MATCH(MAX(ABS($U41:$X41-_xlfn.XLOOKUP($N41,$B$3:$B$368,$U$3:$X$368,0,0))),ABS($U41:$X41-_xlfn.XLOOKUP($N41,$B$3:$B$368,$U$3:$X$368,0,0)),0))</f>
        <v>C2P</v>
      </c>
      <c r="Z41" s="8" t="str" cm="1">
        <f t="array" ref="Z41">INDEX($H$2:$K$2,MATCH(MAX(ABS($H41:$K41-_xlfn.XLOOKUP($N41,$B$3:$B$368,$H$3:$K$368,0,0))),ABS($H41:$K41-_xlfn.XLOOKUP($N41,$B$3:$B$368,$H$3:$K$368,0,0)),0))</f>
        <v>Facebook</v>
      </c>
      <c r="AA41" t="str" cm="1">
        <f t="array" ref="AA41">_xlfn.IFNA(_xlfn.IFS(R41&gt;0.2,"High",R41&lt;-0.2,"Low"),"Neglect value")</f>
        <v>Neglect value</v>
      </c>
    </row>
    <row r="42" spans="1:27" x14ac:dyDescent="0.3">
      <c r="A42" s="3" t="str">
        <f t="shared" si="13"/>
        <v>Saturday</v>
      </c>
      <c r="B42" s="3">
        <v>43505</v>
      </c>
      <c r="C42" s="4">
        <v>43991955</v>
      </c>
      <c r="D42" s="4">
        <v>9145927</v>
      </c>
      <c r="E42" s="4">
        <v>3265096</v>
      </c>
      <c r="F42" s="4">
        <v>2286873</v>
      </c>
      <c r="G42" s="4">
        <v>1855111</v>
      </c>
      <c r="H42" s="7">
        <f>VLOOKUP($B42,'Channel wise traffic'!$B$3:$C$368,2,0)</f>
        <v>15837104</v>
      </c>
      <c r="I42" s="7">
        <f>VLOOKUP($B42,'Channel wise traffic'!$B$3:$D$368,3,0)</f>
        <v>11877828</v>
      </c>
      <c r="J42" s="7">
        <f>VLOOKUP($B42,'Channel wise traffic'!$B$3:$E$368,4,0)</f>
        <v>4839115</v>
      </c>
      <c r="K42" s="7">
        <f>VLOOKUP($B42,'Channel wise traffic'!$B$3:$F$368,5,0)</f>
        <v>11437908</v>
      </c>
      <c r="L42" s="7">
        <f t="shared" si="0"/>
        <v>43991955</v>
      </c>
      <c r="M42" s="8">
        <f t="shared" si="1"/>
        <v>4.2169323913883797E-2</v>
      </c>
      <c r="N42" s="10">
        <f t="shared" si="2"/>
        <v>43498</v>
      </c>
      <c r="O42" s="11">
        <f t="shared" si="3"/>
        <v>1566749</v>
      </c>
      <c r="P42" s="11">
        <f t="shared" si="4"/>
        <v>43543056</v>
      </c>
      <c r="Q42" s="11">
        <f t="shared" si="5"/>
        <v>3.598160239457688E-2</v>
      </c>
      <c r="R42" s="8">
        <f t="shared" si="6"/>
        <v>0.1840511785869976</v>
      </c>
      <c r="S42" s="8">
        <f t="shared" si="7"/>
        <v>1.0309313154317934E-2</v>
      </c>
      <c r="T42" s="8">
        <f t="shared" si="8"/>
        <v>0.1719690371610445</v>
      </c>
      <c r="U42" s="8">
        <f t="shared" si="9"/>
        <v>0.20789998989587982</v>
      </c>
      <c r="V42" s="8">
        <f t="shared" si="10"/>
        <v>0.35700000666963555</v>
      </c>
      <c r="W42" s="8">
        <f t="shared" si="11"/>
        <v>0.70039992698530151</v>
      </c>
      <c r="X42" s="8">
        <f t="shared" si="12"/>
        <v>0.81119983488370362</v>
      </c>
      <c r="Y42" s="8" t="str" cm="1">
        <f t="array" ref="Y42">INDEX($U$2:$X$2,MATCH(MAX(ABS($U42:$X42-_xlfn.XLOOKUP($N42,$B$3:$B$368,$U$3:$X$368,0,0))),ABS($U42:$X42-_xlfn.XLOOKUP($N42,$B$3:$B$368,$U$3:$X$368,0,0)),0))</f>
        <v>P2O</v>
      </c>
      <c r="Z42" s="8" t="str" cm="1">
        <f t="array" ref="Z42">INDEX($H$2:$K$2,MATCH(MAX(ABS($H42:$K42-_xlfn.XLOOKUP($N42,$B$3:$B$368,$H$3:$K$368,0,0))),ABS($H42:$K42-_xlfn.XLOOKUP($N42,$B$3:$B$368,$H$3:$K$368,0,0)),0))</f>
        <v>Facebook</v>
      </c>
      <c r="AA42" t="str" cm="1">
        <f t="array" ref="AA42">_xlfn.IFNA(_xlfn.IFS(R42&gt;0.2,"High",R42&lt;-0.2,"Low"),"Neglect value")</f>
        <v>Neglect value</v>
      </c>
    </row>
    <row r="43" spans="1:27" x14ac:dyDescent="0.3">
      <c r="A43" s="3" t="str">
        <f t="shared" si="13"/>
        <v>Sunday</v>
      </c>
      <c r="B43" s="3">
        <v>43506</v>
      </c>
      <c r="C43" s="4">
        <v>46236443</v>
      </c>
      <c r="D43" s="4">
        <v>10000942</v>
      </c>
      <c r="E43" s="4">
        <v>3366317</v>
      </c>
      <c r="F43" s="4">
        <v>2197531</v>
      </c>
      <c r="G43" s="4">
        <v>1799778</v>
      </c>
      <c r="H43" s="7">
        <f>VLOOKUP($B43,'Channel wise traffic'!$B$3:$C$368,2,0)</f>
        <v>16645119</v>
      </c>
      <c r="I43" s="7">
        <f>VLOOKUP($B43,'Channel wise traffic'!$B$3:$D$368,3,0)</f>
        <v>12483839</v>
      </c>
      <c r="J43" s="7">
        <f>VLOOKUP($B43,'Channel wise traffic'!$B$3:$E$368,4,0)</f>
        <v>5086008</v>
      </c>
      <c r="K43" s="7">
        <f>VLOOKUP($B43,'Channel wise traffic'!$B$3:$F$368,5,0)</f>
        <v>12021475</v>
      </c>
      <c r="L43" s="7">
        <f t="shared" si="0"/>
        <v>46236441</v>
      </c>
      <c r="M43" s="8">
        <f t="shared" si="1"/>
        <v>3.892552893828792E-2</v>
      </c>
      <c r="N43" s="10">
        <f t="shared" si="2"/>
        <v>43499</v>
      </c>
      <c r="O43" s="11">
        <f t="shared" si="3"/>
        <v>1892971</v>
      </c>
      <c r="P43" s="11">
        <f t="shared" si="4"/>
        <v>44889749</v>
      </c>
      <c r="Q43" s="11">
        <f t="shared" si="5"/>
        <v>4.2169337098112596E-2</v>
      </c>
      <c r="R43" s="8">
        <f t="shared" si="6"/>
        <v>-4.9231076440156785E-2</v>
      </c>
      <c r="S43" s="8">
        <f t="shared" si="7"/>
        <v>2.9999989529903681E-2</v>
      </c>
      <c r="T43" s="8">
        <f t="shared" si="8"/>
        <v>-7.6923385166750902E-2</v>
      </c>
      <c r="U43" s="8">
        <f t="shared" si="9"/>
        <v>0.21629998657119884</v>
      </c>
      <c r="V43" s="8">
        <f t="shared" si="10"/>
        <v>0.33659999228072718</v>
      </c>
      <c r="W43" s="8">
        <f t="shared" si="11"/>
        <v>0.65279978088813384</v>
      </c>
      <c r="X43" s="8">
        <f t="shared" si="12"/>
        <v>0.81900005051123281</v>
      </c>
      <c r="Y43" s="8" t="str" cm="1">
        <f t="array" ref="Y43">INDEX($U$2:$X$2,MATCH(MAX(ABS($U43:$X43-_xlfn.XLOOKUP($N43,$B$3:$B$368,$U$3:$X$368,0,0))),ABS($U43:$X43-_xlfn.XLOOKUP($N43,$B$3:$B$368,$U$3:$X$368,0,0)),0))</f>
        <v>C2P</v>
      </c>
      <c r="Z43" s="8" t="str" cm="1">
        <f t="array" ref="Z43">INDEX($H$2:$K$2,MATCH(MAX(ABS($H43:$K43-_xlfn.XLOOKUP($N43,$B$3:$B$368,$H$3:$K$368,0,0))),ABS($H43:$K43-_xlfn.XLOOKUP($N43,$B$3:$B$368,$H$3:$K$368,0,0)),0))</f>
        <v>Facebook</v>
      </c>
      <c r="AA43" t="str" cm="1">
        <f t="array" ref="AA43">_xlfn.IFNA(_xlfn.IFS(R43&gt;0.2,"High",R43&lt;-0.2,"Low"),"Neglect value")</f>
        <v>Neglect value</v>
      </c>
    </row>
    <row r="44" spans="1:27" x14ac:dyDescent="0.3">
      <c r="A44" s="3" t="str">
        <f t="shared" si="13"/>
        <v>Monday</v>
      </c>
      <c r="B44" s="3">
        <v>43507</v>
      </c>
      <c r="C44" s="4">
        <v>22368860</v>
      </c>
      <c r="D44" s="4">
        <v>5312604</v>
      </c>
      <c r="E44" s="4">
        <v>2125041</v>
      </c>
      <c r="F44" s="4">
        <v>1582306</v>
      </c>
      <c r="G44" s="4">
        <v>1297491</v>
      </c>
      <c r="H44" s="7">
        <f>VLOOKUP($B44,'Channel wise traffic'!$B$3:$C$368,2,0)</f>
        <v>8052789</v>
      </c>
      <c r="I44" s="7">
        <f>VLOOKUP($B44,'Channel wise traffic'!$B$3:$D$368,3,0)</f>
        <v>6039592</v>
      </c>
      <c r="J44" s="7">
        <f>VLOOKUP($B44,'Channel wise traffic'!$B$3:$E$368,4,0)</f>
        <v>2460574</v>
      </c>
      <c r="K44" s="7">
        <f>VLOOKUP($B44,'Channel wise traffic'!$B$3:$F$368,5,0)</f>
        <v>5815903</v>
      </c>
      <c r="L44" s="7">
        <f t="shared" si="0"/>
        <v>22368858</v>
      </c>
      <c r="M44" s="8">
        <f t="shared" si="1"/>
        <v>5.8004341750093655E-2</v>
      </c>
      <c r="N44" s="10">
        <f t="shared" si="2"/>
        <v>43500</v>
      </c>
      <c r="O44" s="11">
        <f t="shared" si="3"/>
        <v>1198077</v>
      </c>
      <c r="P44" s="11">
        <f t="shared" si="4"/>
        <v>21282992</v>
      </c>
      <c r="Q44" s="11">
        <f t="shared" si="5"/>
        <v>5.6292693419576843E-2</v>
      </c>
      <c r="R44" s="8">
        <f t="shared" si="6"/>
        <v>8.2977972200451333E-2</v>
      </c>
      <c r="S44" s="8">
        <f t="shared" si="7"/>
        <v>5.1020364054076506E-2</v>
      </c>
      <c r="T44" s="8">
        <f t="shared" si="8"/>
        <v>3.0406225507084272E-2</v>
      </c>
      <c r="U44" s="8">
        <f t="shared" si="9"/>
        <v>0.23749998882374873</v>
      </c>
      <c r="V44" s="8">
        <f t="shared" si="10"/>
        <v>0.39999988706103445</v>
      </c>
      <c r="W44" s="8">
        <f t="shared" si="11"/>
        <v>0.74460022183101404</v>
      </c>
      <c r="X44" s="8">
        <f t="shared" si="12"/>
        <v>0.82000005055912073</v>
      </c>
      <c r="Y44" s="8" t="str" cm="1">
        <f t="array" ref="Y44">INDEX($U$2:$X$2,MATCH(MAX(ABS($U44:$X44-_xlfn.XLOOKUP($N44,$B$3:$B$368,$U$3:$X$368,0,0))),ABS($U44:$X44-_xlfn.XLOOKUP($N44,$B$3:$B$368,$U$3:$X$368,0,0)),0))</f>
        <v>P2O</v>
      </c>
      <c r="Z44" s="8" t="str" cm="1">
        <f t="array" ref="Z44">INDEX($H$2:$K$2,MATCH(MAX(ABS($H44:$K44-_xlfn.XLOOKUP($N44,$B$3:$B$368,$H$3:$K$368,0,0))),ABS($H44:$K44-_xlfn.XLOOKUP($N44,$B$3:$B$368,$H$3:$K$368,0,0)),0))</f>
        <v>Facebook</v>
      </c>
      <c r="AA44" t="str" cm="1">
        <f t="array" ref="AA44">_xlfn.IFNA(_xlfn.IFS(R44&gt;0.2,"High",R44&lt;-0.2,"Low"),"Neglect value")</f>
        <v>Neglect value</v>
      </c>
    </row>
    <row r="45" spans="1:27" x14ac:dyDescent="0.3">
      <c r="A45" s="3" t="str">
        <f t="shared" si="13"/>
        <v>Tuesday</v>
      </c>
      <c r="B45" s="3">
        <v>43508</v>
      </c>
      <c r="C45" s="4">
        <v>22803207</v>
      </c>
      <c r="D45" s="4">
        <v>5814817</v>
      </c>
      <c r="E45" s="4">
        <v>2256149</v>
      </c>
      <c r="F45" s="4">
        <v>1712868</v>
      </c>
      <c r="G45" s="4">
        <v>1404552</v>
      </c>
      <c r="H45" s="7">
        <f>VLOOKUP($B45,'Channel wise traffic'!$B$3:$C$368,2,0)</f>
        <v>8209154</v>
      </c>
      <c r="I45" s="7">
        <f>VLOOKUP($B45,'Channel wise traffic'!$B$3:$D$368,3,0)</f>
        <v>6156866</v>
      </c>
      <c r="J45" s="7">
        <f>VLOOKUP($B45,'Channel wise traffic'!$B$3:$E$368,4,0)</f>
        <v>2508352</v>
      </c>
      <c r="K45" s="7">
        <f>VLOOKUP($B45,'Channel wise traffic'!$B$3:$F$368,5,0)</f>
        <v>5928833</v>
      </c>
      <c r="L45" s="7">
        <f t="shared" si="0"/>
        <v>22803205</v>
      </c>
      <c r="M45" s="8">
        <f t="shared" si="1"/>
        <v>6.1594494142863325E-2</v>
      </c>
      <c r="N45" s="10">
        <f t="shared" si="2"/>
        <v>43501</v>
      </c>
      <c r="O45" s="11">
        <f t="shared" si="3"/>
        <v>1349861</v>
      </c>
      <c r="P45" s="11">
        <f t="shared" si="4"/>
        <v>22368858</v>
      </c>
      <c r="Q45" s="11">
        <f t="shared" si="5"/>
        <v>6.0345542866288224E-2</v>
      </c>
      <c r="R45" s="8">
        <f t="shared" si="6"/>
        <v>4.0516023501679044E-2</v>
      </c>
      <c r="S45" s="8">
        <f t="shared" si="7"/>
        <v>1.9417486578885645E-2</v>
      </c>
      <c r="T45" s="8">
        <f t="shared" si="8"/>
        <v>2.0696661547025652E-2</v>
      </c>
      <c r="U45" s="8">
        <f t="shared" si="9"/>
        <v>0.25499996557501758</v>
      </c>
      <c r="V45" s="8">
        <f t="shared" si="10"/>
        <v>0.38800000068789781</v>
      </c>
      <c r="W45" s="8">
        <f t="shared" si="11"/>
        <v>0.75919985781080945</v>
      </c>
      <c r="X45" s="8">
        <f t="shared" si="12"/>
        <v>0.82000014011587585</v>
      </c>
      <c r="Y45" s="8" t="str" cm="1">
        <f t="array" ref="Y45">INDEX($U$2:$X$2,MATCH(MAX(ABS($U45:$X45-_xlfn.XLOOKUP($N45,$B$3:$B$368,$U$3:$X$368,0,0))),ABS($U45:$X45-_xlfn.XLOOKUP($N45,$B$3:$B$368,$U$3:$X$368,0,0)),0))</f>
        <v>C2P</v>
      </c>
      <c r="Z45" s="8" t="str" cm="1">
        <f t="array" ref="Z45">INDEX($H$2:$K$2,MATCH(MAX(ABS($H45:$K45-_xlfn.XLOOKUP($N45,$B$3:$B$368,$H$3:$K$368,0,0))),ABS($H45:$K45-_xlfn.XLOOKUP($N45,$B$3:$B$368,$H$3:$K$368,0,0)),0))</f>
        <v>Facebook</v>
      </c>
      <c r="AA45" t="str" cm="1">
        <f t="array" ref="AA45">_xlfn.IFNA(_xlfn.IFS(R45&gt;0.2,"High",R45&lt;-0.2,"Low"),"Neglect value")</f>
        <v>Neglect value</v>
      </c>
    </row>
    <row r="46" spans="1:27" x14ac:dyDescent="0.3">
      <c r="A46" s="3" t="str">
        <f t="shared" si="13"/>
        <v>Wednesday</v>
      </c>
      <c r="B46" s="3">
        <v>43509</v>
      </c>
      <c r="C46" s="4">
        <v>21717340</v>
      </c>
      <c r="D46" s="4">
        <v>5483628</v>
      </c>
      <c r="E46" s="4">
        <v>2259254</v>
      </c>
      <c r="F46" s="4">
        <v>1682241</v>
      </c>
      <c r="G46" s="4">
        <v>1393232</v>
      </c>
      <c r="H46" s="7">
        <f>VLOOKUP($B46,'Channel wise traffic'!$B$3:$C$368,2,0)</f>
        <v>7818242</v>
      </c>
      <c r="I46" s="7">
        <f>VLOOKUP($B46,'Channel wise traffic'!$B$3:$D$368,3,0)</f>
        <v>5863681</v>
      </c>
      <c r="J46" s="7">
        <f>VLOOKUP($B46,'Channel wise traffic'!$B$3:$E$368,4,0)</f>
        <v>2388907</v>
      </c>
      <c r="K46" s="7">
        <f>VLOOKUP($B46,'Channel wise traffic'!$B$3:$F$368,5,0)</f>
        <v>5646508</v>
      </c>
      <c r="L46" s="7">
        <f t="shared" si="0"/>
        <v>21717338</v>
      </c>
      <c r="M46" s="8">
        <f t="shared" si="1"/>
        <v>6.4152976377401652E-2</v>
      </c>
      <c r="N46" s="10">
        <f t="shared" si="2"/>
        <v>43502</v>
      </c>
      <c r="O46" s="11">
        <f t="shared" si="3"/>
        <v>1281189</v>
      </c>
      <c r="P46" s="11">
        <f t="shared" si="4"/>
        <v>20631472</v>
      </c>
      <c r="Q46" s="11">
        <f t="shared" si="5"/>
        <v>6.2098765318404553E-2</v>
      </c>
      <c r="R46" s="8">
        <f t="shared" si="6"/>
        <v>8.7452358707419409E-2</v>
      </c>
      <c r="S46" s="8">
        <f t="shared" si="7"/>
        <v>5.2631533028763E-2</v>
      </c>
      <c r="T46" s="8">
        <f t="shared" si="8"/>
        <v>3.3079740772048449E-2</v>
      </c>
      <c r="U46" s="8">
        <f t="shared" si="9"/>
        <v>0.25249998388384581</v>
      </c>
      <c r="V46" s="8">
        <f t="shared" si="10"/>
        <v>0.41199986578228864</v>
      </c>
      <c r="W46" s="8">
        <f t="shared" si="11"/>
        <v>0.74460020874146948</v>
      </c>
      <c r="X46" s="8">
        <f t="shared" si="12"/>
        <v>0.82820000225889157</v>
      </c>
      <c r="Y46" s="8" t="str" cm="1">
        <f t="array" ref="Y46">INDEX($U$2:$X$2,MATCH(MAX(ABS($U46:$X46-_xlfn.XLOOKUP($N46,$B$3:$B$368,$U$3:$X$368,0,0))),ABS($U46:$X46-_xlfn.XLOOKUP($N46,$B$3:$B$368,$U$3:$X$368,0,0)),0))</f>
        <v>C2P</v>
      </c>
      <c r="Z46" s="8" t="str" cm="1">
        <f t="array" ref="Z46">INDEX($H$2:$K$2,MATCH(MAX(ABS($H46:$K46-_xlfn.XLOOKUP($N46,$B$3:$B$368,$H$3:$K$368,0,0))),ABS($H46:$K46-_xlfn.XLOOKUP($N46,$B$3:$B$368,$H$3:$K$368,0,0)),0))</f>
        <v>Facebook</v>
      </c>
      <c r="AA46" t="str" cm="1">
        <f t="array" ref="AA46">_xlfn.IFNA(_xlfn.IFS(R46&gt;0.2,"High",R46&lt;-0.2,"Low"),"Neglect value")</f>
        <v>Neglect value</v>
      </c>
    </row>
    <row r="47" spans="1:27" x14ac:dyDescent="0.3">
      <c r="A47" s="3" t="str">
        <f t="shared" si="13"/>
        <v>Thursday</v>
      </c>
      <c r="B47" s="3">
        <v>43510</v>
      </c>
      <c r="C47" s="4">
        <v>21500167</v>
      </c>
      <c r="D47" s="4">
        <v>5213790</v>
      </c>
      <c r="E47" s="4">
        <v>1981240</v>
      </c>
      <c r="F47" s="4">
        <v>1402916</v>
      </c>
      <c r="G47" s="4">
        <v>1184903</v>
      </c>
      <c r="H47" s="7">
        <f>VLOOKUP($B47,'Channel wise traffic'!$B$3:$C$368,2,0)</f>
        <v>7740060</v>
      </c>
      <c r="I47" s="7">
        <f>VLOOKUP($B47,'Channel wise traffic'!$B$3:$D$368,3,0)</f>
        <v>5805045</v>
      </c>
      <c r="J47" s="7">
        <f>VLOOKUP($B47,'Channel wise traffic'!$B$3:$E$368,4,0)</f>
        <v>2365018</v>
      </c>
      <c r="K47" s="7">
        <f>VLOOKUP($B47,'Channel wise traffic'!$B$3:$F$368,5,0)</f>
        <v>5590043</v>
      </c>
      <c r="L47" s="7">
        <f t="shared" si="0"/>
        <v>21500166</v>
      </c>
      <c r="M47" s="8">
        <f t="shared" si="1"/>
        <v>5.5111339367736073E-2</v>
      </c>
      <c r="N47" s="10">
        <f t="shared" si="2"/>
        <v>43503</v>
      </c>
      <c r="O47" s="11">
        <f t="shared" si="3"/>
        <v>1378902</v>
      </c>
      <c r="P47" s="11">
        <f t="shared" si="4"/>
        <v>22151685</v>
      </c>
      <c r="Q47" s="11">
        <f t="shared" si="5"/>
        <v>6.2248170985803472E-2</v>
      </c>
      <c r="R47" s="8">
        <f t="shared" si="6"/>
        <v>-0.14069092654880477</v>
      </c>
      <c r="S47" s="8">
        <f t="shared" si="7"/>
        <v>-2.9411712923870126E-2</v>
      </c>
      <c r="T47" s="8">
        <f t="shared" si="8"/>
        <v>-0.1146512661343102</v>
      </c>
      <c r="U47" s="8">
        <f t="shared" si="9"/>
        <v>0.24249997686064484</v>
      </c>
      <c r="V47" s="8">
        <f t="shared" si="10"/>
        <v>0.37999996164018879</v>
      </c>
      <c r="W47" s="8">
        <f t="shared" si="11"/>
        <v>0.70809997779168599</v>
      </c>
      <c r="X47" s="8">
        <f t="shared" si="12"/>
        <v>0.84460010435407396</v>
      </c>
      <c r="Y47" s="8" t="str" cm="1">
        <f t="array" ref="Y47">INDEX($U$2:$X$2,MATCH(MAX(ABS($U47:$X47-_xlfn.XLOOKUP($N47,$B$3:$B$368,$U$3:$X$368,0,0))),ABS($U47:$X47-_xlfn.XLOOKUP($N47,$B$3:$B$368,$U$3:$X$368,0,0)),0))</f>
        <v>C2P</v>
      </c>
      <c r="Z47" s="8" t="str" cm="1">
        <f t="array" ref="Z47">INDEX($H$2:$K$2,MATCH(MAX(ABS($H47:$K47-_xlfn.XLOOKUP($N47,$B$3:$B$368,$H$3:$K$368,0,0))),ABS($H47:$K47-_xlfn.XLOOKUP($N47,$B$3:$B$368,$H$3:$K$368,0,0)),0))</f>
        <v>Facebook</v>
      </c>
      <c r="AA47" t="str" cm="1">
        <f t="array" ref="AA47">_xlfn.IFNA(_xlfn.IFS(R47&gt;0.2,"High",R47&lt;-0.2,"Low"),"Neglect value")</f>
        <v>Neglect value</v>
      </c>
    </row>
    <row r="48" spans="1:27" x14ac:dyDescent="0.3">
      <c r="A48" s="3" t="str">
        <f t="shared" si="13"/>
        <v>Friday</v>
      </c>
      <c r="B48" s="3">
        <v>43511</v>
      </c>
      <c r="C48" s="4">
        <v>21500167</v>
      </c>
      <c r="D48" s="4">
        <v>5482542</v>
      </c>
      <c r="E48" s="4">
        <v>2214947</v>
      </c>
      <c r="F48" s="4">
        <v>1633080</v>
      </c>
      <c r="G48" s="4">
        <v>1285561</v>
      </c>
      <c r="H48" s="7">
        <f>VLOOKUP($B48,'Channel wise traffic'!$B$3:$C$368,2,0)</f>
        <v>7740060</v>
      </c>
      <c r="I48" s="7">
        <f>VLOOKUP($B48,'Channel wise traffic'!$B$3:$D$368,3,0)</f>
        <v>5805045</v>
      </c>
      <c r="J48" s="7">
        <f>VLOOKUP($B48,'Channel wise traffic'!$B$3:$E$368,4,0)</f>
        <v>2365018</v>
      </c>
      <c r="K48" s="7">
        <f>VLOOKUP($B48,'Channel wise traffic'!$B$3:$F$368,5,0)</f>
        <v>5590043</v>
      </c>
      <c r="L48" s="7">
        <f t="shared" si="0"/>
        <v>21500166</v>
      </c>
      <c r="M48" s="8">
        <f t="shared" si="1"/>
        <v>5.9793070444522596E-2</v>
      </c>
      <c r="N48" s="10">
        <f t="shared" si="2"/>
        <v>43504</v>
      </c>
      <c r="O48" s="11">
        <f t="shared" si="3"/>
        <v>1246469</v>
      </c>
      <c r="P48" s="11">
        <f t="shared" si="4"/>
        <v>21934511</v>
      </c>
      <c r="Q48" s="11">
        <f t="shared" si="5"/>
        <v>5.6826837231353164E-2</v>
      </c>
      <c r="R48" s="8">
        <f t="shared" si="6"/>
        <v>3.1362191919734883E-2</v>
      </c>
      <c r="S48" s="8">
        <f t="shared" si="7"/>
        <v>-1.9801900302222397E-2</v>
      </c>
      <c r="T48" s="8">
        <f t="shared" si="8"/>
        <v>5.2197752992891644E-2</v>
      </c>
      <c r="U48" s="8">
        <f t="shared" si="9"/>
        <v>0.25499997279090902</v>
      </c>
      <c r="V48" s="8">
        <f t="shared" si="10"/>
        <v>0.40400000583670859</v>
      </c>
      <c r="W48" s="8">
        <f t="shared" si="11"/>
        <v>0.73729980897962799</v>
      </c>
      <c r="X48" s="8">
        <f t="shared" si="12"/>
        <v>0.78720025963210616</v>
      </c>
      <c r="Y48" s="8" t="str" cm="1">
        <f t="array" ref="Y48">INDEX($U$2:$X$2,MATCH(MAX(ABS($U48:$X48-_xlfn.XLOOKUP($N48,$B$3:$B$368,$U$3:$X$368,0,0))),ABS($U48:$X48-_xlfn.XLOOKUP($N48,$B$3:$B$368,$U$3:$X$368,0,0)),0))</f>
        <v>P2O</v>
      </c>
      <c r="Z48" s="8" t="str" cm="1">
        <f t="array" ref="Z48">INDEX($H$2:$K$2,MATCH(MAX(ABS($H48:$K48-_xlfn.XLOOKUP($N48,$B$3:$B$368,$H$3:$K$368,0,0))),ABS($H48:$K48-_xlfn.XLOOKUP($N48,$B$3:$B$368,$H$3:$K$368,0,0)),0))</f>
        <v>Facebook</v>
      </c>
      <c r="AA48" t="str" cm="1">
        <f t="array" ref="AA48">_xlfn.IFNA(_xlfn.IFS(R48&gt;0.2,"High",R48&lt;-0.2,"Low"),"Neglect value")</f>
        <v>Neglect value</v>
      </c>
    </row>
    <row r="49" spans="1:27" x14ac:dyDescent="0.3">
      <c r="A49" s="3" t="str">
        <f t="shared" si="13"/>
        <v>Saturday</v>
      </c>
      <c r="B49" s="3">
        <v>43512</v>
      </c>
      <c r="C49" s="4">
        <v>45787545</v>
      </c>
      <c r="D49" s="4">
        <v>9807692</v>
      </c>
      <c r="E49" s="4">
        <v>3334615</v>
      </c>
      <c r="F49" s="4">
        <v>2290213</v>
      </c>
      <c r="G49" s="4">
        <v>1768503</v>
      </c>
      <c r="H49" s="7">
        <f>VLOOKUP($B49,'Channel wise traffic'!$B$3:$C$368,2,0)</f>
        <v>16483516</v>
      </c>
      <c r="I49" s="7">
        <f>VLOOKUP($B49,'Channel wise traffic'!$B$3:$D$368,3,0)</f>
        <v>12362637</v>
      </c>
      <c r="J49" s="7">
        <f>VLOOKUP($B49,'Channel wise traffic'!$B$3:$E$368,4,0)</f>
        <v>5036630</v>
      </c>
      <c r="K49" s="7">
        <f>VLOOKUP($B49,'Channel wise traffic'!$B$3:$F$368,5,0)</f>
        <v>11904761</v>
      </c>
      <c r="L49" s="7">
        <f t="shared" si="0"/>
        <v>45787544</v>
      </c>
      <c r="M49" s="8">
        <f t="shared" si="1"/>
        <v>3.8624106184334629E-2</v>
      </c>
      <c r="N49" s="10">
        <f t="shared" si="2"/>
        <v>43505</v>
      </c>
      <c r="O49" s="11">
        <f t="shared" si="3"/>
        <v>1855111</v>
      </c>
      <c r="P49" s="11">
        <f t="shared" si="4"/>
        <v>43991955</v>
      </c>
      <c r="Q49" s="11">
        <f t="shared" si="5"/>
        <v>4.2169323913883797E-2</v>
      </c>
      <c r="R49" s="8">
        <f t="shared" si="6"/>
        <v>-4.6686155168073507E-2</v>
      </c>
      <c r="S49" s="8">
        <f t="shared" si="7"/>
        <v>4.0816303799183329E-2</v>
      </c>
      <c r="T49" s="8">
        <f t="shared" si="8"/>
        <v>-8.4071011828148912E-2</v>
      </c>
      <c r="U49" s="8">
        <f t="shared" si="9"/>
        <v>0.21419999696423994</v>
      </c>
      <c r="V49" s="8">
        <f t="shared" si="10"/>
        <v>0.33999997145097949</v>
      </c>
      <c r="W49" s="8">
        <f t="shared" si="11"/>
        <v>0.68679982546710794</v>
      </c>
      <c r="X49" s="8">
        <f t="shared" si="12"/>
        <v>0.77220022766441376</v>
      </c>
      <c r="Y49" s="8" t="str" cm="1">
        <f t="array" ref="Y49">INDEX($U$2:$X$2,MATCH(MAX(ABS($U49:$X49-_xlfn.XLOOKUP($N49,$B$3:$B$368,$U$3:$X$368,0,0))),ABS($U49:$X49-_xlfn.XLOOKUP($N49,$B$3:$B$368,$U$3:$X$368,0,0)),0))</f>
        <v>P2O</v>
      </c>
      <c r="Z49" s="8" t="str" cm="1">
        <f t="array" ref="Z49">INDEX($H$2:$K$2,MATCH(MAX(ABS($H49:$K49-_xlfn.XLOOKUP($N49,$B$3:$B$368,$H$3:$K$368,0,0))),ABS($H49:$K49-_xlfn.XLOOKUP($N49,$B$3:$B$368,$H$3:$K$368,0,0)),0))</f>
        <v>Facebook</v>
      </c>
      <c r="AA49" t="str" cm="1">
        <f t="array" ref="AA49">_xlfn.IFNA(_xlfn.IFS(R49&gt;0.2,"High",R49&lt;-0.2,"Low"),"Neglect value")</f>
        <v>Neglect value</v>
      </c>
    </row>
    <row r="50" spans="1:27" x14ac:dyDescent="0.3">
      <c r="A50" s="3" t="str">
        <f t="shared" si="13"/>
        <v>Sunday</v>
      </c>
      <c r="B50" s="3">
        <v>43513</v>
      </c>
      <c r="C50" s="4">
        <v>45338648</v>
      </c>
      <c r="D50" s="4">
        <v>9901960</v>
      </c>
      <c r="E50" s="4">
        <v>3232000</v>
      </c>
      <c r="F50" s="4">
        <v>2087872</v>
      </c>
      <c r="G50" s="4">
        <v>1579683</v>
      </c>
      <c r="H50" s="7">
        <f>VLOOKUP($B50,'Channel wise traffic'!$B$3:$C$368,2,0)</f>
        <v>16321913</v>
      </c>
      <c r="I50" s="7">
        <f>VLOOKUP($B50,'Channel wise traffic'!$B$3:$D$368,3,0)</f>
        <v>12241435</v>
      </c>
      <c r="J50" s="7">
        <f>VLOOKUP($B50,'Channel wise traffic'!$B$3:$E$368,4,0)</f>
        <v>4987251</v>
      </c>
      <c r="K50" s="7">
        <f>VLOOKUP($B50,'Channel wise traffic'!$B$3:$F$368,5,0)</f>
        <v>11788048</v>
      </c>
      <c r="L50" s="7">
        <f t="shared" si="0"/>
        <v>45338647</v>
      </c>
      <c r="M50" s="8">
        <f t="shared" si="1"/>
        <v>3.4841863833257665E-2</v>
      </c>
      <c r="N50" s="10">
        <f t="shared" si="2"/>
        <v>43506</v>
      </c>
      <c r="O50" s="11">
        <f t="shared" si="3"/>
        <v>1799778</v>
      </c>
      <c r="P50" s="11">
        <f t="shared" si="4"/>
        <v>46236441</v>
      </c>
      <c r="Q50" s="11">
        <f t="shared" si="5"/>
        <v>3.892552893828792E-2</v>
      </c>
      <c r="R50" s="8">
        <f t="shared" si="6"/>
        <v>-0.12229008244350137</v>
      </c>
      <c r="S50" s="8">
        <f t="shared" si="7"/>
        <v>-1.9417454730133787E-2</v>
      </c>
      <c r="T50" s="8">
        <f t="shared" si="8"/>
        <v>-0.10490968822811508</v>
      </c>
      <c r="U50" s="8">
        <f t="shared" si="9"/>
        <v>0.21839998404892885</v>
      </c>
      <c r="V50" s="8">
        <f t="shared" si="10"/>
        <v>0.32640002585346739</v>
      </c>
      <c r="W50" s="8">
        <f t="shared" si="11"/>
        <v>0.64600000000000002</v>
      </c>
      <c r="X50" s="8">
        <f t="shared" si="12"/>
        <v>0.75659954250068973</v>
      </c>
      <c r="Y50" s="8" t="str" cm="1">
        <f t="array" ref="Y50">INDEX($U$2:$X$2,MATCH(MAX(ABS($U50:$X50-_xlfn.XLOOKUP($N50,$B$3:$B$368,$U$3:$X$368,0,0))),ABS($U50:$X50-_xlfn.XLOOKUP($N50,$B$3:$B$368,$U$3:$X$368,0,0)),0))</f>
        <v>P2O</v>
      </c>
      <c r="Z50" s="8" t="str" cm="1">
        <f t="array" ref="Z50">INDEX($H$2:$K$2,MATCH(MAX(ABS($H50:$K50-_xlfn.XLOOKUP($N50,$B$3:$B$368,$H$3:$K$368,0,0))),ABS($H50:$K50-_xlfn.XLOOKUP($N50,$B$3:$B$368,$H$3:$K$368,0,0)),0))</f>
        <v>Facebook</v>
      </c>
      <c r="AA50" t="str" cm="1">
        <f t="array" ref="AA50">_xlfn.IFNA(_xlfn.IFS(R50&gt;0.2,"High",R50&lt;-0.2,"Low"),"Neglect value")</f>
        <v>Neglect value</v>
      </c>
    </row>
    <row r="51" spans="1:27" x14ac:dyDescent="0.3">
      <c r="A51" s="3" t="str">
        <f t="shared" si="13"/>
        <v>Monday</v>
      </c>
      <c r="B51" s="3">
        <v>43514</v>
      </c>
      <c r="C51" s="4">
        <v>21717340</v>
      </c>
      <c r="D51" s="4">
        <v>5592215</v>
      </c>
      <c r="E51" s="4">
        <v>2348730</v>
      </c>
      <c r="F51" s="4">
        <v>1800301</v>
      </c>
      <c r="G51" s="4">
        <v>1431960</v>
      </c>
      <c r="H51" s="7">
        <f>VLOOKUP($B51,'Channel wise traffic'!$B$3:$C$368,2,0)</f>
        <v>7818242</v>
      </c>
      <c r="I51" s="7">
        <f>VLOOKUP($B51,'Channel wise traffic'!$B$3:$D$368,3,0)</f>
        <v>5863681</v>
      </c>
      <c r="J51" s="7">
        <f>VLOOKUP($B51,'Channel wise traffic'!$B$3:$E$368,4,0)</f>
        <v>2388907</v>
      </c>
      <c r="K51" s="7">
        <f>VLOOKUP($B51,'Channel wise traffic'!$B$3:$F$368,5,0)</f>
        <v>5646508</v>
      </c>
      <c r="L51" s="7">
        <f t="shared" si="0"/>
        <v>21717338</v>
      </c>
      <c r="M51" s="8">
        <f t="shared" si="1"/>
        <v>6.5936251861415815E-2</v>
      </c>
      <c r="N51" s="10">
        <f t="shared" si="2"/>
        <v>43507</v>
      </c>
      <c r="O51" s="11">
        <f t="shared" si="3"/>
        <v>1297491</v>
      </c>
      <c r="P51" s="11">
        <f t="shared" si="4"/>
        <v>22368858</v>
      </c>
      <c r="Q51" s="11">
        <f t="shared" si="5"/>
        <v>5.8004341750093655E-2</v>
      </c>
      <c r="R51" s="8">
        <f t="shared" si="6"/>
        <v>0.10363771309396363</v>
      </c>
      <c r="S51" s="8">
        <f t="shared" si="7"/>
        <v>-2.9126207515823954E-2</v>
      </c>
      <c r="T51" s="8">
        <f t="shared" si="8"/>
        <v>0.13674683432312817</v>
      </c>
      <c r="U51" s="8">
        <f t="shared" si="9"/>
        <v>0.25749999769769227</v>
      </c>
      <c r="V51" s="8">
        <f t="shared" si="10"/>
        <v>0.4199999463539939</v>
      </c>
      <c r="W51" s="8">
        <f t="shared" si="11"/>
        <v>0.76649976795970587</v>
      </c>
      <c r="X51" s="8">
        <f t="shared" si="12"/>
        <v>0.79540032472347677</v>
      </c>
      <c r="Y51" s="8" t="str" cm="1">
        <f t="array" ref="Y51">INDEX($U$2:$X$2,MATCH(MAX(ABS($U51:$X51-_xlfn.XLOOKUP($N51,$B$3:$B$368,$U$3:$X$368,0,0))),ABS($U51:$X51-_xlfn.XLOOKUP($N51,$B$3:$B$368,$U$3:$X$368,0,0)),0))</f>
        <v>P2O</v>
      </c>
      <c r="Z51" s="8" t="str" cm="1">
        <f t="array" ref="Z51">INDEX($H$2:$K$2,MATCH(MAX(ABS($H51:$K51-_xlfn.XLOOKUP($N51,$B$3:$B$368,$H$3:$K$368,0,0))),ABS($H51:$K51-_xlfn.XLOOKUP($N51,$B$3:$B$368,$H$3:$K$368,0,0)),0))</f>
        <v>Facebook</v>
      </c>
      <c r="AA51" t="str" cm="1">
        <f t="array" ref="AA51">_xlfn.IFNA(_xlfn.IFS(R51&gt;0.2,"High",R51&lt;-0.2,"Low"),"Neglect value")</f>
        <v>Neglect value</v>
      </c>
    </row>
    <row r="52" spans="1:27" x14ac:dyDescent="0.3">
      <c r="A52" s="3" t="str">
        <f t="shared" si="13"/>
        <v>Tuesday</v>
      </c>
      <c r="B52" s="3">
        <v>43515</v>
      </c>
      <c r="C52" s="4">
        <v>21934513</v>
      </c>
      <c r="D52" s="4">
        <v>5648137</v>
      </c>
      <c r="E52" s="4">
        <v>948887</v>
      </c>
      <c r="F52" s="4">
        <v>727321</v>
      </c>
      <c r="G52" s="4">
        <v>620260</v>
      </c>
      <c r="H52" s="7">
        <f>VLOOKUP($B52,'Channel wise traffic'!$B$3:$C$368,2,0)</f>
        <v>7896424</v>
      </c>
      <c r="I52" s="7">
        <f>VLOOKUP($B52,'Channel wise traffic'!$B$3:$D$368,3,0)</f>
        <v>5922318</v>
      </c>
      <c r="J52" s="7">
        <f>VLOOKUP($B52,'Channel wise traffic'!$B$3:$E$368,4,0)</f>
        <v>2412796</v>
      </c>
      <c r="K52" s="7">
        <f>VLOOKUP($B52,'Channel wise traffic'!$B$3:$F$368,5,0)</f>
        <v>5702973</v>
      </c>
      <c r="L52" s="7">
        <f t="shared" si="0"/>
        <v>21934511</v>
      </c>
      <c r="M52" s="8">
        <f t="shared" si="1"/>
        <v>2.8277810407735061E-2</v>
      </c>
      <c r="N52" s="10">
        <f t="shared" si="2"/>
        <v>43508</v>
      </c>
      <c r="O52" s="11">
        <f t="shared" si="3"/>
        <v>1404552</v>
      </c>
      <c r="P52" s="11">
        <f t="shared" si="4"/>
        <v>22803205</v>
      </c>
      <c r="Q52" s="11">
        <f t="shared" si="5"/>
        <v>6.1594494142863325E-2</v>
      </c>
      <c r="R52" s="8">
        <f t="shared" si="6"/>
        <v>-0.55839299648571217</v>
      </c>
      <c r="S52" s="8">
        <f t="shared" si="7"/>
        <v>-3.8095258977849822E-2</v>
      </c>
      <c r="T52" s="8">
        <f t="shared" si="8"/>
        <v>-0.54090360183579034</v>
      </c>
      <c r="U52" s="8">
        <f t="shared" si="9"/>
        <v>0.25749999555495034</v>
      </c>
      <c r="V52" s="8">
        <f t="shared" si="10"/>
        <v>0.16799999716720751</v>
      </c>
      <c r="W52" s="8">
        <f t="shared" si="11"/>
        <v>0.76649906680142099</v>
      </c>
      <c r="X52" s="8">
        <f t="shared" si="12"/>
        <v>0.8528008953405718</v>
      </c>
      <c r="Y52" s="8" t="str" cm="1">
        <f t="array" ref="Y52">INDEX($U$2:$X$2,MATCH(MAX(ABS($U52:$X52-_xlfn.XLOOKUP($N52,$B$3:$B$368,$U$3:$X$368,0,0))),ABS($U52:$X52-_xlfn.XLOOKUP($N52,$B$3:$B$368,$U$3:$X$368,0,0)),0))</f>
        <v>M2C</v>
      </c>
      <c r="Z52" s="8" t="str" cm="1">
        <f t="array" ref="Z52">INDEX($H$2:$K$2,MATCH(MAX(ABS($H52:$K52-_xlfn.XLOOKUP($N52,$B$3:$B$368,$H$3:$K$368,0,0))),ABS($H52:$K52-_xlfn.XLOOKUP($N52,$B$3:$B$368,$H$3:$K$368,0,0)),0))</f>
        <v>Facebook</v>
      </c>
      <c r="AA52" t="str" cm="1">
        <f t="array" ref="AA52">_xlfn.IFNA(_xlfn.IFS(R52&gt;0.2,"High",R52&lt;-0.2,"Low"),"Neglect value")</f>
        <v>Low</v>
      </c>
    </row>
    <row r="53" spans="1:27" x14ac:dyDescent="0.3">
      <c r="A53" s="3" t="str">
        <f t="shared" si="13"/>
        <v>Wednesday</v>
      </c>
      <c r="B53" s="3">
        <v>43516</v>
      </c>
      <c r="C53" s="4">
        <v>22151687</v>
      </c>
      <c r="D53" s="4">
        <v>5427163</v>
      </c>
      <c r="E53" s="4">
        <v>2105739</v>
      </c>
      <c r="F53" s="4">
        <v>1537189</v>
      </c>
      <c r="G53" s="4">
        <v>1222680</v>
      </c>
      <c r="H53" s="7">
        <f>VLOOKUP($B53,'Channel wise traffic'!$B$3:$C$368,2,0)</f>
        <v>7974607</v>
      </c>
      <c r="I53" s="7">
        <f>VLOOKUP($B53,'Channel wise traffic'!$B$3:$D$368,3,0)</f>
        <v>5980955</v>
      </c>
      <c r="J53" s="7">
        <f>VLOOKUP($B53,'Channel wise traffic'!$B$3:$E$368,4,0)</f>
        <v>2436685</v>
      </c>
      <c r="K53" s="7">
        <f>VLOOKUP($B53,'Channel wise traffic'!$B$3:$F$368,5,0)</f>
        <v>5759438</v>
      </c>
      <c r="L53" s="7">
        <f t="shared" si="0"/>
        <v>22151685</v>
      </c>
      <c r="M53" s="8">
        <f t="shared" si="1"/>
        <v>5.5195796148618387E-2</v>
      </c>
      <c r="N53" s="10">
        <f t="shared" si="2"/>
        <v>43509</v>
      </c>
      <c r="O53" s="11">
        <f t="shared" si="3"/>
        <v>1393232</v>
      </c>
      <c r="P53" s="11">
        <f t="shared" si="4"/>
        <v>21717338</v>
      </c>
      <c r="Q53" s="11">
        <f t="shared" si="5"/>
        <v>6.4152976377401652E-2</v>
      </c>
      <c r="R53" s="8">
        <f t="shared" si="6"/>
        <v>-0.12241464451003137</v>
      </c>
      <c r="S53" s="8">
        <f t="shared" si="7"/>
        <v>2.000001105107807E-2</v>
      </c>
      <c r="T53" s="8">
        <f t="shared" si="8"/>
        <v>-0.13962220826808736</v>
      </c>
      <c r="U53" s="8">
        <f t="shared" si="9"/>
        <v>0.24499998577986409</v>
      </c>
      <c r="V53" s="8">
        <f t="shared" si="10"/>
        <v>0.38799995504096707</v>
      </c>
      <c r="W53" s="8">
        <f t="shared" si="11"/>
        <v>0.7299997768004487</v>
      </c>
      <c r="X53" s="8">
        <f t="shared" si="12"/>
        <v>0.79539991503972507</v>
      </c>
      <c r="Y53" s="8" t="str" cm="1">
        <f t="array" ref="Y53">INDEX($U$2:$X$2,MATCH(MAX(ABS($U53:$X53-_xlfn.XLOOKUP($N53,$B$3:$B$368,$U$3:$X$368,0,0))),ABS($U53:$X53-_xlfn.XLOOKUP($N53,$B$3:$B$368,$U$3:$X$368,0,0)),0))</f>
        <v>P2O</v>
      </c>
      <c r="Z53" s="8" t="str" cm="1">
        <f t="array" ref="Z53">INDEX($H$2:$K$2,MATCH(MAX(ABS($H53:$K53-_xlfn.XLOOKUP($N53,$B$3:$B$368,$H$3:$K$368,0,0))),ABS($H53:$K53-_xlfn.XLOOKUP($N53,$B$3:$B$368,$H$3:$K$368,0,0)),0))</f>
        <v>Facebook</v>
      </c>
      <c r="AA53" t="str" cm="1">
        <f t="array" ref="AA53">_xlfn.IFNA(_xlfn.IFS(R53&gt;0.2,"High",R53&lt;-0.2,"Low"),"Neglect value")</f>
        <v>Neglect value</v>
      </c>
    </row>
    <row r="54" spans="1:27" x14ac:dyDescent="0.3">
      <c r="A54" s="3" t="str">
        <f t="shared" si="13"/>
        <v>Thursday</v>
      </c>
      <c r="B54" s="3">
        <v>43517</v>
      </c>
      <c r="C54" s="4">
        <v>20848646</v>
      </c>
      <c r="D54" s="4">
        <v>5003675</v>
      </c>
      <c r="E54" s="4">
        <v>1921411</v>
      </c>
      <c r="F54" s="4">
        <v>1444709</v>
      </c>
      <c r="G54" s="4">
        <v>1149121</v>
      </c>
      <c r="H54" s="7">
        <f>VLOOKUP($B54,'Channel wise traffic'!$B$3:$C$368,2,0)</f>
        <v>7505512</v>
      </c>
      <c r="I54" s="7">
        <f>VLOOKUP($B54,'Channel wise traffic'!$B$3:$D$368,3,0)</f>
        <v>5629134</v>
      </c>
      <c r="J54" s="7">
        <f>VLOOKUP($B54,'Channel wise traffic'!$B$3:$E$368,4,0)</f>
        <v>2293351</v>
      </c>
      <c r="K54" s="7">
        <f>VLOOKUP($B54,'Channel wise traffic'!$B$3:$F$368,5,0)</f>
        <v>5420648</v>
      </c>
      <c r="L54" s="7">
        <f t="shared" si="0"/>
        <v>20848645</v>
      </c>
      <c r="M54" s="8">
        <f t="shared" si="1"/>
        <v>5.5117296346247138E-2</v>
      </c>
      <c r="N54" s="10">
        <f t="shared" si="2"/>
        <v>43510</v>
      </c>
      <c r="O54" s="11">
        <f t="shared" si="3"/>
        <v>1184903</v>
      </c>
      <c r="P54" s="11">
        <f t="shared" si="4"/>
        <v>21500166</v>
      </c>
      <c r="Q54" s="11">
        <f t="shared" si="5"/>
        <v>5.5111339367736073E-2</v>
      </c>
      <c r="R54" s="8">
        <f t="shared" si="6"/>
        <v>-3.019825251518482E-2</v>
      </c>
      <c r="S54" s="8">
        <f t="shared" si="7"/>
        <v>-3.0303068357704799E-2</v>
      </c>
      <c r="T54" s="8">
        <f t="shared" si="8"/>
        <v>1.0808988820465437E-4</v>
      </c>
      <c r="U54" s="8">
        <f t="shared" si="9"/>
        <v>0.23999999808141018</v>
      </c>
      <c r="V54" s="8">
        <f t="shared" si="10"/>
        <v>0.38399996002937842</v>
      </c>
      <c r="W54" s="8">
        <f t="shared" si="11"/>
        <v>0.75190003596315413</v>
      </c>
      <c r="X54" s="8">
        <f t="shared" si="12"/>
        <v>0.79539962719135826</v>
      </c>
      <c r="Y54" s="8" t="str" cm="1">
        <f t="array" ref="Y54">INDEX($U$2:$X$2,MATCH(MAX(ABS($U54:$X54-_xlfn.XLOOKUP($N54,$B$3:$B$368,$U$3:$X$368,0,0))),ABS($U54:$X54-_xlfn.XLOOKUP($N54,$B$3:$B$368,$U$3:$X$368,0,0)),0))</f>
        <v>P2O</v>
      </c>
      <c r="Z54" s="8" t="str" cm="1">
        <f t="array" ref="Z54">INDEX($H$2:$K$2,MATCH(MAX(ABS($H54:$K54-_xlfn.XLOOKUP($N54,$B$3:$B$368,$H$3:$K$368,0,0))),ABS($H54:$K54-_xlfn.XLOOKUP($N54,$B$3:$B$368,$H$3:$K$368,0,0)),0))</f>
        <v>Facebook</v>
      </c>
      <c r="AA54" t="str" cm="1">
        <f t="array" ref="AA54">_xlfn.IFNA(_xlfn.IFS(R54&gt;0.2,"High",R54&lt;-0.2,"Low"),"Neglect value")</f>
        <v>Neglect value</v>
      </c>
    </row>
    <row r="55" spans="1:27" x14ac:dyDescent="0.3">
      <c r="A55" s="3" t="str">
        <f t="shared" si="13"/>
        <v>Friday</v>
      </c>
      <c r="B55" s="3">
        <v>43518</v>
      </c>
      <c r="C55" s="4">
        <v>22151687</v>
      </c>
      <c r="D55" s="4">
        <v>5704059</v>
      </c>
      <c r="E55" s="4">
        <v>2304440</v>
      </c>
      <c r="F55" s="4">
        <v>1749530</v>
      </c>
      <c r="G55" s="4">
        <v>1377230</v>
      </c>
      <c r="H55" s="7">
        <f>VLOOKUP($B55,'Channel wise traffic'!$B$3:$C$368,2,0)</f>
        <v>7974607</v>
      </c>
      <c r="I55" s="7">
        <f>VLOOKUP($B55,'Channel wise traffic'!$B$3:$D$368,3,0)</f>
        <v>5980955</v>
      </c>
      <c r="J55" s="7">
        <f>VLOOKUP($B55,'Channel wise traffic'!$B$3:$E$368,4,0)</f>
        <v>2436685</v>
      </c>
      <c r="K55" s="7">
        <f>VLOOKUP($B55,'Channel wise traffic'!$B$3:$F$368,5,0)</f>
        <v>5759438</v>
      </c>
      <c r="L55" s="7">
        <f t="shared" si="0"/>
        <v>22151685</v>
      </c>
      <c r="M55" s="8">
        <f t="shared" si="1"/>
        <v>6.2172691407205237E-2</v>
      </c>
      <c r="N55" s="10">
        <f t="shared" si="2"/>
        <v>43511</v>
      </c>
      <c r="O55" s="11">
        <f t="shared" si="3"/>
        <v>1285561</v>
      </c>
      <c r="P55" s="11">
        <f t="shared" si="4"/>
        <v>21500166</v>
      </c>
      <c r="Q55" s="11">
        <f t="shared" si="5"/>
        <v>5.9793070444522596E-2</v>
      </c>
      <c r="R55" s="8">
        <f t="shared" si="6"/>
        <v>7.1306612443905903E-2</v>
      </c>
      <c r="S55" s="8">
        <f t="shared" si="7"/>
        <v>3.0302975335167126E-2</v>
      </c>
      <c r="T55" s="8">
        <f t="shared" si="8"/>
        <v>3.9797604387794561E-2</v>
      </c>
      <c r="U55" s="8">
        <f t="shared" si="9"/>
        <v>0.25749998182982631</v>
      </c>
      <c r="V55" s="8">
        <f t="shared" si="10"/>
        <v>0.40400002875145574</v>
      </c>
      <c r="W55" s="8">
        <f t="shared" si="11"/>
        <v>0.75919963201471941</v>
      </c>
      <c r="X55" s="8">
        <f t="shared" si="12"/>
        <v>0.78719999085468673</v>
      </c>
      <c r="Y55" s="8" t="str" cm="1">
        <f t="array" ref="Y55">INDEX($U$2:$X$2,MATCH(MAX(ABS($U55:$X55-_xlfn.XLOOKUP($N55,$B$3:$B$368,$U$3:$X$368,0,0))),ABS($U55:$X55-_xlfn.XLOOKUP($N55,$B$3:$B$368,$U$3:$X$368,0,0)),0))</f>
        <v>C2P</v>
      </c>
      <c r="Z55" s="8" t="str" cm="1">
        <f t="array" ref="Z55">INDEX($H$2:$K$2,MATCH(MAX(ABS($H55:$K55-_xlfn.XLOOKUP($N55,$B$3:$B$368,$H$3:$K$368,0,0))),ABS($H55:$K55-_xlfn.XLOOKUP($N55,$B$3:$B$368,$H$3:$K$368,0,0)),0))</f>
        <v>Facebook</v>
      </c>
      <c r="AA55" t="str" cm="1">
        <f t="array" ref="AA55">_xlfn.IFNA(_xlfn.IFS(R55&gt;0.2,"High",R55&lt;-0.2,"Low"),"Neglect value")</f>
        <v>Neglect value</v>
      </c>
    </row>
    <row r="56" spans="1:27" x14ac:dyDescent="0.3">
      <c r="A56" s="3" t="str">
        <f t="shared" si="13"/>
        <v>Saturday</v>
      </c>
      <c r="B56" s="3">
        <v>43519</v>
      </c>
      <c r="C56" s="4">
        <v>43094160</v>
      </c>
      <c r="D56" s="4">
        <v>9049773</v>
      </c>
      <c r="E56" s="4">
        <v>2923076</v>
      </c>
      <c r="F56" s="4">
        <v>1908184</v>
      </c>
      <c r="G56" s="4">
        <v>1443732</v>
      </c>
      <c r="H56" s="7">
        <f>VLOOKUP($B56,'Channel wise traffic'!$B$3:$C$368,2,0)</f>
        <v>15513897</v>
      </c>
      <c r="I56" s="7">
        <f>VLOOKUP($B56,'Channel wise traffic'!$B$3:$D$368,3,0)</f>
        <v>11635423</v>
      </c>
      <c r="J56" s="7">
        <f>VLOOKUP($B56,'Channel wise traffic'!$B$3:$E$368,4,0)</f>
        <v>4740357</v>
      </c>
      <c r="K56" s="7">
        <f>VLOOKUP($B56,'Channel wise traffic'!$B$3:$F$368,5,0)</f>
        <v>11204481</v>
      </c>
      <c r="L56" s="7">
        <f t="shared" si="0"/>
        <v>43094158</v>
      </c>
      <c r="M56" s="8">
        <f t="shared" si="1"/>
        <v>3.3501801636230989E-2</v>
      </c>
      <c r="N56" s="10">
        <f t="shared" si="2"/>
        <v>43512</v>
      </c>
      <c r="O56" s="11">
        <f t="shared" si="3"/>
        <v>1768503</v>
      </c>
      <c r="P56" s="11">
        <f t="shared" si="4"/>
        <v>45787544</v>
      </c>
      <c r="Q56" s="11">
        <f t="shared" si="5"/>
        <v>3.8624106184334629E-2</v>
      </c>
      <c r="R56" s="8">
        <f t="shared" si="6"/>
        <v>-0.18364175802924843</v>
      </c>
      <c r="S56" s="8">
        <f t="shared" si="7"/>
        <v>-5.8823552536471535E-2</v>
      </c>
      <c r="T56" s="8">
        <f t="shared" si="8"/>
        <v>-0.13261936790607654</v>
      </c>
      <c r="U56" s="8">
        <f t="shared" si="9"/>
        <v>0.20999998607699977</v>
      </c>
      <c r="V56" s="8">
        <f t="shared" si="10"/>
        <v>0.32299992497049373</v>
      </c>
      <c r="W56" s="8">
        <f t="shared" si="11"/>
        <v>0.65279999562105129</v>
      </c>
      <c r="X56" s="8">
        <f t="shared" si="12"/>
        <v>0.75659999245355791</v>
      </c>
      <c r="Y56" s="8" t="str" cm="1">
        <f t="array" ref="Y56">INDEX($U$2:$X$2,MATCH(MAX(ABS($U56:$X56-_xlfn.XLOOKUP($N56,$B$3:$B$368,$U$3:$X$368,0,0))),ABS($U56:$X56-_xlfn.XLOOKUP($N56,$B$3:$B$368,$U$3:$X$368,0,0)),0))</f>
        <v>C2P</v>
      </c>
      <c r="Z56" s="8" t="str" cm="1">
        <f t="array" ref="Z56">INDEX($H$2:$K$2,MATCH(MAX(ABS($H56:$K56-_xlfn.XLOOKUP($N56,$B$3:$B$368,$H$3:$K$368,0,0))),ABS($H56:$K56-_xlfn.XLOOKUP($N56,$B$3:$B$368,$H$3:$K$368,0,0)),0))</f>
        <v>Facebook</v>
      </c>
      <c r="AA56" t="str" cm="1">
        <f t="array" ref="AA56">_xlfn.IFNA(_xlfn.IFS(R56&gt;0.2,"High",R56&lt;-0.2,"Low"),"Neglect value")</f>
        <v>Neglect value</v>
      </c>
    </row>
    <row r="57" spans="1:27" x14ac:dyDescent="0.3">
      <c r="A57" s="3" t="str">
        <f t="shared" si="13"/>
        <v>Sunday</v>
      </c>
      <c r="B57" s="3">
        <v>43520</v>
      </c>
      <c r="C57" s="4">
        <v>44440853</v>
      </c>
      <c r="D57" s="4">
        <v>8959276</v>
      </c>
      <c r="E57" s="4">
        <v>3168000</v>
      </c>
      <c r="F57" s="4">
        <v>2046528</v>
      </c>
      <c r="G57" s="4">
        <v>1644180</v>
      </c>
      <c r="H57" s="7">
        <f>VLOOKUP($B57,'Channel wise traffic'!$B$3:$C$368,2,0)</f>
        <v>15998707</v>
      </c>
      <c r="I57" s="7">
        <f>VLOOKUP($B57,'Channel wise traffic'!$B$3:$D$368,3,0)</f>
        <v>11999030</v>
      </c>
      <c r="J57" s="7">
        <f>VLOOKUP($B57,'Channel wise traffic'!$B$3:$E$368,4,0)</f>
        <v>4888493</v>
      </c>
      <c r="K57" s="7">
        <f>VLOOKUP($B57,'Channel wise traffic'!$B$3:$F$368,5,0)</f>
        <v>11554621</v>
      </c>
      <c r="L57" s="7">
        <f t="shared" si="0"/>
        <v>44440851</v>
      </c>
      <c r="M57" s="8">
        <f t="shared" si="1"/>
        <v>3.699703963828057E-2</v>
      </c>
      <c r="N57" s="10">
        <f t="shared" si="2"/>
        <v>43513</v>
      </c>
      <c r="O57" s="11">
        <f t="shared" si="3"/>
        <v>1579683</v>
      </c>
      <c r="P57" s="11">
        <f t="shared" si="4"/>
        <v>45338647</v>
      </c>
      <c r="Q57" s="11">
        <f t="shared" si="5"/>
        <v>3.4841863833257665E-2</v>
      </c>
      <c r="R57" s="8">
        <f t="shared" si="6"/>
        <v>4.0829077732684294E-2</v>
      </c>
      <c r="S57" s="8">
        <f t="shared" si="7"/>
        <v>-1.9802002472636637E-2</v>
      </c>
      <c r="T57" s="8">
        <f t="shared" si="8"/>
        <v>6.1855927551318857E-2</v>
      </c>
      <c r="U57" s="8">
        <f t="shared" si="9"/>
        <v>0.201600000792064</v>
      </c>
      <c r="V57" s="8">
        <f t="shared" si="10"/>
        <v>0.35360000071434344</v>
      </c>
      <c r="W57" s="8">
        <f t="shared" si="11"/>
        <v>0.64600000000000002</v>
      </c>
      <c r="X57" s="8">
        <f t="shared" si="12"/>
        <v>0.80339970916596304</v>
      </c>
      <c r="Y57" s="8" t="str" cm="1">
        <f t="array" ref="Y57">INDEX($U$2:$X$2,MATCH(MAX(ABS($U57:$X57-_xlfn.XLOOKUP($N57,$B$3:$B$368,$U$3:$X$368,0,0))),ABS($U57:$X57-_xlfn.XLOOKUP($N57,$B$3:$B$368,$U$3:$X$368,0,0)),0))</f>
        <v>P2O</v>
      </c>
      <c r="Z57" s="8" t="str" cm="1">
        <f t="array" ref="Z57">INDEX($H$2:$K$2,MATCH(MAX(ABS($H57:$K57-_xlfn.XLOOKUP($N57,$B$3:$B$368,$H$3:$K$368,0,0))),ABS($H57:$K57-_xlfn.XLOOKUP($N57,$B$3:$B$368,$H$3:$K$368,0,0)),0))</f>
        <v>Facebook</v>
      </c>
      <c r="AA57" t="str" cm="1">
        <f t="array" ref="AA57">_xlfn.IFNA(_xlfn.IFS(R57&gt;0.2,"High",R57&lt;-0.2,"Low"),"Neglect value")</f>
        <v>Neglect value</v>
      </c>
    </row>
    <row r="58" spans="1:27" x14ac:dyDescent="0.3">
      <c r="A58" s="3" t="str">
        <f t="shared" si="13"/>
        <v>Monday</v>
      </c>
      <c r="B58" s="3">
        <v>43521</v>
      </c>
      <c r="C58" s="4">
        <v>21065820</v>
      </c>
      <c r="D58" s="4">
        <v>5055796</v>
      </c>
      <c r="E58" s="4">
        <v>2042541</v>
      </c>
      <c r="F58" s="4">
        <v>1505966</v>
      </c>
      <c r="G58" s="4">
        <v>1271939</v>
      </c>
      <c r="H58" s="7">
        <f>VLOOKUP($B58,'Channel wise traffic'!$B$3:$C$368,2,0)</f>
        <v>7583695</v>
      </c>
      <c r="I58" s="7">
        <f>VLOOKUP($B58,'Channel wise traffic'!$B$3:$D$368,3,0)</f>
        <v>5687771</v>
      </c>
      <c r="J58" s="7">
        <f>VLOOKUP($B58,'Channel wise traffic'!$B$3:$E$368,4,0)</f>
        <v>2317240</v>
      </c>
      <c r="K58" s="7">
        <f>VLOOKUP($B58,'Channel wise traffic'!$B$3:$F$368,5,0)</f>
        <v>5477113</v>
      </c>
      <c r="L58" s="7">
        <f t="shared" si="0"/>
        <v>21065819</v>
      </c>
      <c r="M58" s="8">
        <f t="shared" si="1"/>
        <v>6.0379277901358691E-2</v>
      </c>
      <c r="N58" s="10">
        <f t="shared" si="2"/>
        <v>43514</v>
      </c>
      <c r="O58" s="11">
        <f t="shared" si="3"/>
        <v>1431960</v>
      </c>
      <c r="P58" s="11">
        <f t="shared" si="4"/>
        <v>21717338</v>
      </c>
      <c r="Q58" s="11">
        <f t="shared" si="5"/>
        <v>6.5936251861415815E-2</v>
      </c>
      <c r="R58" s="8">
        <f t="shared" si="6"/>
        <v>-0.11174962987792958</v>
      </c>
      <c r="S58" s="8">
        <f t="shared" si="7"/>
        <v>-2.9999947507378666E-2</v>
      </c>
      <c r="T58" s="8">
        <f t="shared" si="8"/>
        <v>-8.427797764023226E-2</v>
      </c>
      <c r="U58" s="8">
        <f t="shared" si="9"/>
        <v>0.2399999620237902</v>
      </c>
      <c r="V58" s="8">
        <f t="shared" si="10"/>
        <v>0.40399988448901025</v>
      </c>
      <c r="W58" s="8">
        <f t="shared" si="11"/>
        <v>0.73730025492756324</v>
      </c>
      <c r="X58" s="8">
        <f t="shared" si="12"/>
        <v>0.84460007729258169</v>
      </c>
      <c r="Y58" s="8" t="str" cm="1">
        <f t="array" ref="Y58">INDEX($U$2:$X$2,MATCH(MAX(ABS($U58:$X58-_xlfn.XLOOKUP($N58,$B$3:$B$368,$U$3:$X$368,0,0))),ABS($U58:$X58-_xlfn.XLOOKUP($N58,$B$3:$B$368,$U$3:$X$368,0,0)),0))</f>
        <v>P2O</v>
      </c>
      <c r="Z58" s="8" t="str" cm="1">
        <f t="array" ref="Z58">INDEX($H$2:$K$2,MATCH(MAX(ABS($H58:$K58-_xlfn.XLOOKUP($N58,$B$3:$B$368,$H$3:$K$368,0,0))),ABS($H58:$K58-_xlfn.XLOOKUP($N58,$B$3:$B$368,$H$3:$K$368,0,0)),0))</f>
        <v>Facebook</v>
      </c>
      <c r="AA58" t="str" cm="1">
        <f t="array" ref="AA58">_xlfn.IFNA(_xlfn.IFS(R58&gt;0.2,"High",R58&lt;-0.2,"Low"),"Neglect value")</f>
        <v>Neglect value</v>
      </c>
    </row>
    <row r="59" spans="1:27" x14ac:dyDescent="0.3">
      <c r="A59" s="3" t="str">
        <f t="shared" si="13"/>
        <v>Tuesday</v>
      </c>
      <c r="B59" s="3">
        <v>43522</v>
      </c>
      <c r="C59" s="4">
        <v>22368860</v>
      </c>
      <c r="D59" s="4">
        <v>5480370</v>
      </c>
      <c r="E59" s="4">
        <v>2257912</v>
      </c>
      <c r="F59" s="4">
        <v>1681241</v>
      </c>
      <c r="G59" s="4">
        <v>1364832</v>
      </c>
      <c r="H59" s="7">
        <f>VLOOKUP($B59,'Channel wise traffic'!$B$3:$C$368,2,0)</f>
        <v>8052789</v>
      </c>
      <c r="I59" s="7">
        <f>VLOOKUP($B59,'Channel wise traffic'!$B$3:$D$368,3,0)</f>
        <v>6039592</v>
      </c>
      <c r="J59" s="7">
        <f>VLOOKUP($B59,'Channel wise traffic'!$B$3:$E$368,4,0)</f>
        <v>2460574</v>
      </c>
      <c r="K59" s="7">
        <f>VLOOKUP($B59,'Channel wise traffic'!$B$3:$F$368,5,0)</f>
        <v>5815903</v>
      </c>
      <c r="L59" s="7">
        <f t="shared" si="0"/>
        <v>22368858</v>
      </c>
      <c r="M59" s="8">
        <f t="shared" si="1"/>
        <v>6.1014821497385206E-2</v>
      </c>
      <c r="N59" s="10">
        <f t="shared" si="2"/>
        <v>43515</v>
      </c>
      <c r="O59" s="11">
        <f t="shared" si="3"/>
        <v>620260</v>
      </c>
      <c r="P59" s="11">
        <f t="shared" si="4"/>
        <v>21934511</v>
      </c>
      <c r="Q59" s="11">
        <f t="shared" si="5"/>
        <v>2.8277810407735061E-2</v>
      </c>
      <c r="R59" s="8">
        <f t="shared" si="6"/>
        <v>1.2004191790539451</v>
      </c>
      <c r="S59" s="8">
        <f t="shared" si="7"/>
        <v>1.980199148273698E-2</v>
      </c>
      <c r="T59" s="8">
        <f t="shared" si="8"/>
        <v>1.157692572996929</v>
      </c>
      <c r="U59" s="8">
        <f t="shared" si="9"/>
        <v>0.24499996870649643</v>
      </c>
      <c r="V59" s="8">
        <f t="shared" si="10"/>
        <v>0.41199991971345001</v>
      </c>
      <c r="W59" s="8">
        <f t="shared" si="11"/>
        <v>0.74459987811748196</v>
      </c>
      <c r="X59" s="8">
        <f t="shared" si="12"/>
        <v>0.81180033082704983</v>
      </c>
      <c r="Y59" s="8" t="str" cm="1">
        <f t="array" ref="Y59">INDEX($U$2:$X$2,MATCH(MAX(ABS($U59:$X59-_xlfn.XLOOKUP($N59,$B$3:$B$368,$U$3:$X$368,0,0))),ABS($U59:$X59-_xlfn.XLOOKUP($N59,$B$3:$B$368,$U$3:$X$368,0,0)),0))</f>
        <v>M2C</v>
      </c>
      <c r="Z59" s="8" t="str" cm="1">
        <f t="array" ref="Z59">INDEX($H$2:$K$2,MATCH(MAX(ABS($H59:$K59-_xlfn.XLOOKUP($N59,$B$3:$B$368,$H$3:$K$368,0,0))),ABS($H59:$K59-_xlfn.XLOOKUP($N59,$B$3:$B$368,$H$3:$K$368,0,0)),0))</f>
        <v>Facebook</v>
      </c>
      <c r="AA59" t="str" cm="1">
        <f t="array" ref="AA59">_xlfn.IFNA(_xlfn.IFS(R59&gt;0.2,"High",R59&lt;-0.2,"Low"),"Neglect value")</f>
        <v>High</v>
      </c>
    </row>
    <row r="60" spans="1:27" x14ac:dyDescent="0.3">
      <c r="A60" s="3" t="str">
        <f t="shared" si="13"/>
        <v>Wednesday</v>
      </c>
      <c r="B60" s="3">
        <v>43523</v>
      </c>
      <c r="C60" s="4">
        <v>21500167</v>
      </c>
      <c r="D60" s="4">
        <v>5482542</v>
      </c>
      <c r="E60" s="4">
        <v>2105296</v>
      </c>
      <c r="F60" s="4">
        <v>1613709</v>
      </c>
      <c r="G60" s="4">
        <v>1323241</v>
      </c>
      <c r="H60" s="7">
        <f>VLOOKUP($B60,'Channel wise traffic'!$B$3:$C$368,2,0)</f>
        <v>7740060</v>
      </c>
      <c r="I60" s="7">
        <f>VLOOKUP($B60,'Channel wise traffic'!$B$3:$D$368,3,0)</f>
        <v>5805045</v>
      </c>
      <c r="J60" s="7">
        <f>VLOOKUP($B60,'Channel wise traffic'!$B$3:$E$368,4,0)</f>
        <v>2365018</v>
      </c>
      <c r="K60" s="7">
        <f>VLOOKUP($B60,'Channel wise traffic'!$B$3:$F$368,5,0)</f>
        <v>5590043</v>
      </c>
      <c r="L60" s="7">
        <f t="shared" si="0"/>
        <v>21500166</v>
      </c>
      <c r="M60" s="8">
        <f t="shared" si="1"/>
        <v>6.1545614971269758E-2</v>
      </c>
      <c r="N60" s="10">
        <f t="shared" si="2"/>
        <v>43516</v>
      </c>
      <c r="O60" s="11">
        <f t="shared" si="3"/>
        <v>1222680</v>
      </c>
      <c r="P60" s="11">
        <f t="shared" si="4"/>
        <v>22151685</v>
      </c>
      <c r="Q60" s="11">
        <f t="shared" si="5"/>
        <v>5.5195796148618387E-2</v>
      </c>
      <c r="R60" s="8">
        <f t="shared" si="6"/>
        <v>8.2246376811594191E-2</v>
      </c>
      <c r="S60" s="8">
        <f t="shared" si="7"/>
        <v>-2.9411712923870126E-2</v>
      </c>
      <c r="T60" s="8">
        <f t="shared" si="8"/>
        <v>0.11504171088598958</v>
      </c>
      <c r="U60" s="8">
        <f t="shared" si="9"/>
        <v>0.25499997279090902</v>
      </c>
      <c r="V60" s="8">
        <f t="shared" si="10"/>
        <v>0.38399997665316565</v>
      </c>
      <c r="W60" s="8">
        <f t="shared" si="11"/>
        <v>0.76649981760284536</v>
      </c>
      <c r="X60" s="8">
        <f t="shared" si="12"/>
        <v>0.81999976451764223</v>
      </c>
      <c r="Y60" s="8" t="str" cm="1">
        <f t="array" ref="Y60">INDEX($U$2:$X$2,MATCH(MAX(ABS($U60:$X60-_xlfn.XLOOKUP($N60,$B$3:$B$368,$U$3:$X$368,0,0))),ABS($U60:$X60-_xlfn.XLOOKUP($N60,$B$3:$B$368,$U$3:$X$368,0,0)),0))</f>
        <v>C2P</v>
      </c>
      <c r="Z60" s="8" t="str" cm="1">
        <f t="array" ref="Z60">INDEX($H$2:$K$2,MATCH(MAX(ABS($H60:$K60-_xlfn.XLOOKUP($N60,$B$3:$B$368,$H$3:$K$368,0,0))),ABS($H60:$K60-_xlfn.XLOOKUP($N60,$B$3:$B$368,$H$3:$K$368,0,0)),0))</f>
        <v>Facebook</v>
      </c>
      <c r="AA60" t="str" cm="1">
        <f t="array" ref="AA60">_xlfn.IFNA(_xlfn.IFS(R60&gt;0.2,"High",R60&lt;-0.2,"Low"),"Neglect value")</f>
        <v>Neglect value</v>
      </c>
    </row>
    <row r="61" spans="1:27" x14ac:dyDescent="0.3">
      <c r="A61" s="3" t="str">
        <f t="shared" si="13"/>
        <v>Thursday</v>
      </c>
      <c r="B61" s="3">
        <v>43524</v>
      </c>
      <c r="C61" s="4">
        <v>22586034</v>
      </c>
      <c r="D61" s="4">
        <v>5759438</v>
      </c>
      <c r="E61" s="4">
        <v>2280737</v>
      </c>
      <c r="F61" s="4">
        <v>1648289</v>
      </c>
      <c r="G61" s="4">
        <v>1405660</v>
      </c>
      <c r="H61" s="7">
        <f>VLOOKUP($B61,'Channel wise traffic'!$B$3:$C$368,2,0)</f>
        <v>8130972</v>
      </c>
      <c r="I61" s="7">
        <f>VLOOKUP($B61,'Channel wise traffic'!$B$3:$D$368,3,0)</f>
        <v>6098229</v>
      </c>
      <c r="J61" s="7">
        <f>VLOOKUP($B61,'Channel wise traffic'!$B$3:$E$368,4,0)</f>
        <v>2484463</v>
      </c>
      <c r="K61" s="7">
        <f>VLOOKUP($B61,'Channel wise traffic'!$B$3:$F$368,5,0)</f>
        <v>5872368</v>
      </c>
      <c r="L61" s="7">
        <f t="shared" si="0"/>
        <v>22586032</v>
      </c>
      <c r="M61" s="8">
        <f t="shared" si="1"/>
        <v>6.2235804656984049E-2</v>
      </c>
      <c r="N61" s="10">
        <f t="shared" si="2"/>
        <v>43517</v>
      </c>
      <c r="O61" s="11">
        <f t="shared" si="3"/>
        <v>1149121</v>
      </c>
      <c r="P61" s="11">
        <f t="shared" si="4"/>
        <v>20848645</v>
      </c>
      <c r="Q61" s="11">
        <f t="shared" si="5"/>
        <v>5.5117296346247138E-2</v>
      </c>
      <c r="R61" s="8">
        <f t="shared" si="6"/>
        <v>0.22324803045110131</v>
      </c>
      <c r="S61" s="8">
        <f t="shared" si="7"/>
        <v>8.3333329336271023E-2</v>
      </c>
      <c r="T61" s="8">
        <f t="shared" si="8"/>
        <v>0.12915198644756454</v>
      </c>
      <c r="U61" s="8">
        <f t="shared" si="9"/>
        <v>0.25499997033565081</v>
      </c>
      <c r="V61" s="8">
        <f t="shared" si="10"/>
        <v>0.39599992221463276</v>
      </c>
      <c r="W61" s="8">
        <f t="shared" si="11"/>
        <v>0.72270016227210765</v>
      </c>
      <c r="X61" s="8">
        <f t="shared" si="12"/>
        <v>0.85279947873218831</v>
      </c>
      <c r="Y61" s="8" t="str" cm="1">
        <f t="array" ref="Y61">INDEX($U$2:$X$2,MATCH(MAX(ABS($U61:$X61-_xlfn.XLOOKUP($N61,$B$3:$B$368,$U$3:$X$368,0,0))),ABS($U61:$X61-_xlfn.XLOOKUP($N61,$B$3:$B$368,$U$3:$X$368,0,0)),0))</f>
        <v>P2O</v>
      </c>
      <c r="Z61" s="8" t="str" cm="1">
        <f t="array" ref="Z61">INDEX($H$2:$K$2,MATCH(MAX(ABS($H61:$K61-_xlfn.XLOOKUP($N61,$B$3:$B$368,$H$3:$K$368,0,0))),ABS($H61:$K61-_xlfn.XLOOKUP($N61,$B$3:$B$368,$H$3:$K$368,0,0)),0))</f>
        <v>Facebook</v>
      </c>
      <c r="AA61" t="str" cm="1">
        <f t="array" ref="AA61">_xlfn.IFNA(_xlfn.IFS(R61&gt;0.2,"High",R61&lt;-0.2,"Low"),"Neglect value")</f>
        <v>High</v>
      </c>
    </row>
    <row r="62" spans="1:27" x14ac:dyDescent="0.3">
      <c r="A62" s="3" t="str">
        <f t="shared" si="13"/>
        <v>Friday</v>
      </c>
      <c r="B62" s="3">
        <v>43525</v>
      </c>
      <c r="C62" s="4">
        <v>22368860</v>
      </c>
      <c r="D62" s="4">
        <v>5815903</v>
      </c>
      <c r="E62" s="4">
        <v>2442679</v>
      </c>
      <c r="F62" s="4">
        <v>1872313</v>
      </c>
      <c r="G62" s="4">
        <v>1458532</v>
      </c>
      <c r="H62" s="7">
        <f>VLOOKUP($B62,'Channel wise traffic'!$B$3:$C$368,2,0)</f>
        <v>8052789</v>
      </c>
      <c r="I62" s="7">
        <f>VLOOKUP($B62,'Channel wise traffic'!$B$3:$D$368,3,0)</f>
        <v>6039592</v>
      </c>
      <c r="J62" s="7">
        <f>VLOOKUP($B62,'Channel wise traffic'!$B$3:$E$368,4,0)</f>
        <v>2460574</v>
      </c>
      <c r="K62" s="7">
        <f>VLOOKUP($B62,'Channel wise traffic'!$B$3:$F$368,5,0)</f>
        <v>5815903</v>
      </c>
      <c r="L62" s="7">
        <f t="shared" si="0"/>
        <v>22368858</v>
      </c>
      <c r="M62" s="8">
        <f t="shared" si="1"/>
        <v>6.5203680473658474E-2</v>
      </c>
      <c r="N62" s="10">
        <f t="shared" si="2"/>
        <v>43518</v>
      </c>
      <c r="O62" s="11">
        <f t="shared" si="3"/>
        <v>1377230</v>
      </c>
      <c r="P62" s="11">
        <f t="shared" si="4"/>
        <v>22151685</v>
      </c>
      <c r="Q62" s="11">
        <f t="shared" si="5"/>
        <v>6.2172691407205237E-2</v>
      </c>
      <c r="R62" s="8">
        <f t="shared" si="6"/>
        <v>5.9032986501891482E-2</v>
      </c>
      <c r="S62" s="8">
        <f t="shared" si="7"/>
        <v>9.8039043079567456E-3</v>
      </c>
      <c r="T62" s="8">
        <f t="shared" si="8"/>
        <v>4.8751131692233107E-2</v>
      </c>
      <c r="U62" s="8">
        <f t="shared" si="9"/>
        <v>0.25999997317699697</v>
      </c>
      <c r="V62" s="8">
        <f t="shared" si="10"/>
        <v>0.41999995529499029</v>
      </c>
      <c r="W62" s="8">
        <f t="shared" si="11"/>
        <v>0.76649981434318626</v>
      </c>
      <c r="X62" s="8">
        <f t="shared" si="12"/>
        <v>0.77900009239908075</v>
      </c>
      <c r="Y62" s="8" t="str" cm="1">
        <f t="array" ref="Y62">INDEX($U$2:$X$2,MATCH(MAX(ABS($U62:$X62-_xlfn.XLOOKUP($N62,$B$3:$B$368,$U$3:$X$368,0,0))),ABS($U62:$X62-_xlfn.XLOOKUP($N62,$B$3:$B$368,$U$3:$X$368,0,0)),0))</f>
        <v>M2C</v>
      </c>
      <c r="Z62" s="8" t="str" cm="1">
        <f t="array" ref="Z62">INDEX($H$2:$K$2,MATCH(MAX(ABS($H62:$K62-_xlfn.XLOOKUP($N62,$B$3:$B$368,$H$3:$K$368,0,0))),ABS($H62:$K62-_xlfn.XLOOKUP($N62,$B$3:$B$368,$H$3:$K$368,0,0)),0))</f>
        <v>Facebook</v>
      </c>
      <c r="AA62" t="str" cm="1">
        <f t="array" ref="AA62">_xlfn.IFNA(_xlfn.IFS(R62&gt;0.2,"High",R62&lt;-0.2,"Low"),"Neglect value")</f>
        <v>Neglect value</v>
      </c>
    </row>
    <row r="63" spans="1:27" x14ac:dyDescent="0.3">
      <c r="A63" s="3" t="str">
        <f t="shared" si="13"/>
        <v>Saturday</v>
      </c>
      <c r="B63" s="3">
        <v>43526</v>
      </c>
      <c r="C63" s="4">
        <v>46685340</v>
      </c>
      <c r="D63" s="4">
        <v>9803921</v>
      </c>
      <c r="E63" s="4">
        <v>3333333</v>
      </c>
      <c r="F63" s="4">
        <v>1110666</v>
      </c>
      <c r="G63" s="4">
        <v>900972</v>
      </c>
      <c r="H63" s="7">
        <f>VLOOKUP($B63,'Channel wise traffic'!$B$3:$C$368,2,0)</f>
        <v>16806722</v>
      </c>
      <c r="I63" s="7">
        <f>VLOOKUP($B63,'Channel wise traffic'!$B$3:$D$368,3,0)</f>
        <v>12605042</v>
      </c>
      <c r="J63" s="7">
        <f>VLOOKUP($B63,'Channel wise traffic'!$B$3:$E$368,4,0)</f>
        <v>5135387</v>
      </c>
      <c r="K63" s="7">
        <f>VLOOKUP($B63,'Channel wise traffic'!$B$3:$F$368,5,0)</f>
        <v>12138188</v>
      </c>
      <c r="L63" s="7">
        <f t="shared" si="0"/>
        <v>46685339</v>
      </c>
      <c r="M63" s="8">
        <f t="shared" si="1"/>
        <v>1.9298820571939712E-2</v>
      </c>
      <c r="N63" s="10">
        <f t="shared" si="2"/>
        <v>43519</v>
      </c>
      <c r="O63" s="11">
        <f t="shared" si="3"/>
        <v>1443732</v>
      </c>
      <c r="P63" s="11">
        <f t="shared" si="4"/>
        <v>43094158</v>
      </c>
      <c r="Q63" s="11">
        <f t="shared" si="5"/>
        <v>3.3501801636230989E-2</v>
      </c>
      <c r="R63" s="8">
        <f t="shared" si="6"/>
        <v>-0.37594234941110949</v>
      </c>
      <c r="S63" s="8">
        <f t="shared" si="7"/>
        <v>8.3333360405835055E-2</v>
      </c>
      <c r="T63" s="8">
        <f t="shared" si="8"/>
        <v>-0.42394678407179354</v>
      </c>
      <c r="U63" s="8">
        <f t="shared" si="9"/>
        <v>0.20999999143199985</v>
      </c>
      <c r="V63" s="8">
        <f t="shared" si="10"/>
        <v>0.33999998571999918</v>
      </c>
      <c r="W63" s="8">
        <f t="shared" si="11"/>
        <v>0.33319983331998332</v>
      </c>
      <c r="X63" s="8">
        <f t="shared" si="12"/>
        <v>0.81119976662651061</v>
      </c>
      <c r="Y63" s="8" t="str" cm="1">
        <f t="array" ref="Y63">INDEX($U$2:$X$2,MATCH(MAX(ABS($U63:$X63-_xlfn.XLOOKUP($N63,$B$3:$B$368,$U$3:$X$368,0,0))),ABS($U63:$X63-_xlfn.XLOOKUP($N63,$B$3:$B$368,$U$3:$X$368,0,0)),0))</f>
        <v>C2P</v>
      </c>
      <c r="Z63" s="8" t="str" cm="1">
        <f t="array" ref="Z63">INDEX($H$2:$K$2,MATCH(MAX(ABS($H63:$K63-_xlfn.XLOOKUP($N63,$B$3:$B$368,$H$3:$K$368,0,0))),ABS($H63:$K63-_xlfn.XLOOKUP($N63,$B$3:$B$368,$H$3:$K$368,0,0)),0))</f>
        <v>Facebook</v>
      </c>
      <c r="AA63" t="str" cm="1">
        <f t="array" ref="AA63">_xlfn.IFNA(_xlfn.IFS(R63&gt;0.2,"High",R63&lt;-0.2,"Low"),"Neglect value")</f>
        <v>Low</v>
      </c>
    </row>
    <row r="64" spans="1:27" x14ac:dyDescent="0.3">
      <c r="A64" s="3" t="str">
        <f t="shared" si="13"/>
        <v>Sunday</v>
      </c>
      <c r="B64" s="3">
        <v>43527</v>
      </c>
      <c r="C64" s="4">
        <v>43991955</v>
      </c>
      <c r="D64" s="4">
        <v>8961161</v>
      </c>
      <c r="E64" s="4">
        <v>2924923</v>
      </c>
      <c r="F64" s="4">
        <v>2088395</v>
      </c>
      <c r="G64" s="4">
        <v>1694106</v>
      </c>
      <c r="H64" s="7">
        <f>VLOOKUP($B64,'Channel wise traffic'!$B$3:$C$368,2,0)</f>
        <v>15837104</v>
      </c>
      <c r="I64" s="7">
        <f>VLOOKUP($B64,'Channel wise traffic'!$B$3:$D$368,3,0)</f>
        <v>11877828</v>
      </c>
      <c r="J64" s="7">
        <f>VLOOKUP($B64,'Channel wise traffic'!$B$3:$E$368,4,0)</f>
        <v>4839115</v>
      </c>
      <c r="K64" s="7">
        <f>VLOOKUP($B64,'Channel wise traffic'!$B$3:$F$368,5,0)</f>
        <v>11437908</v>
      </c>
      <c r="L64" s="7">
        <f t="shared" si="0"/>
        <v>43991955</v>
      </c>
      <c r="M64" s="8">
        <f t="shared" si="1"/>
        <v>3.8509450193791116E-2</v>
      </c>
      <c r="N64" s="10">
        <f t="shared" si="2"/>
        <v>43520</v>
      </c>
      <c r="O64" s="11">
        <f t="shared" si="3"/>
        <v>1644180</v>
      </c>
      <c r="P64" s="11">
        <f t="shared" si="4"/>
        <v>44440851</v>
      </c>
      <c r="Q64" s="11">
        <f t="shared" si="5"/>
        <v>3.699703963828057E-2</v>
      </c>
      <c r="R64" s="8">
        <f t="shared" si="6"/>
        <v>3.03652884720651E-2</v>
      </c>
      <c r="S64" s="8">
        <f t="shared" si="7"/>
        <v>-1.0100976689217722E-2</v>
      </c>
      <c r="T64" s="8">
        <f t="shared" si="8"/>
        <v>4.0879231697923846E-2</v>
      </c>
      <c r="U64" s="8">
        <f t="shared" si="9"/>
        <v>0.20369999469221134</v>
      </c>
      <c r="V64" s="8">
        <f t="shared" si="10"/>
        <v>0.3264000055349971</v>
      </c>
      <c r="W64" s="8">
        <f t="shared" si="11"/>
        <v>0.71399999247843449</v>
      </c>
      <c r="X64" s="8">
        <f t="shared" si="12"/>
        <v>0.81119998850792119</v>
      </c>
      <c r="Y64" s="8" t="str" cm="1">
        <f t="array" ref="Y64">INDEX($U$2:$X$2,MATCH(MAX(ABS($U64:$X64-_xlfn.XLOOKUP($N64,$B$3:$B$368,$U$3:$X$368,0,0))),ABS($U64:$X64-_xlfn.XLOOKUP($N64,$B$3:$B$368,$U$3:$X$368,0,0)),0))</f>
        <v>C2P</v>
      </c>
      <c r="Z64" s="8" t="str" cm="1">
        <f t="array" ref="Z64">INDEX($H$2:$K$2,MATCH(MAX(ABS($H64:$K64-_xlfn.XLOOKUP($N64,$B$3:$B$368,$H$3:$K$368,0,0))),ABS($H64:$K64-_xlfn.XLOOKUP($N64,$B$3:$B$368,$H$3:$K$368,0,0)),0))</f>
        <v>Facebook</v>
      </c>
      <c r="AA64" t="str" cm="1">
        <f t="array" ref="AA64">_xlfn.IFNA(_xlfn.IFS(R64&gt;0.2,"High",R64&lt;-0.2,"Low"),"Neglect value")</f>
        <v>Neglect value</v>
      </c>
    </row>
    <row r="65" spans="1:27" x14ac:dyDescent="0.3">
      <c r="A65" s="3" t="str">
        <f t="shared" si="13"/>
        <v>Monday</v>
      </c>
      <c r="B65" s="3">
        <v>43528</v>
      </c>
      <c r="C65" s="4">
        <v>21717340</v>
      </c>
      <c r="D65" s="4">
        <v>5700801</v>
      </c>
      <c r="E65" s="4">
        <v>2371533</v>
      </c>
      <c r="F65" s="4">
        <v>1765843</v>
      </c>
      <c r="G65" s="4">
        <v>1375592</v>
      </c>
      <c r="H65" s="7">
        <f>VLOOKUP($B65,'Channel wise traffic'!$B$3:$C$368,2,0)</f>
        <v>7818242</v>
      </c>
      <c r="I65" s="7">
        <f>VLOOKUP($B65,'Channel wise traffic'!$B$3:$D$368,3,0)</f>
        <v>5863681</v>
      </c>
      <c r="J65" s="7">
        <f>VLOOKUP($B65,'Channel wise traffic'!$B$3:$E$368,4,0)</f>
        <v>2388907</v>
      </c>
      <c r="K65" s="7">
        <f>VLOOKUP($B65,'Channel wise traffic'!$B$3:$F$368,5,0)</f>
        <v>5646508</v>
      </c>
      <c r="L65" s="7">
        <f t="shared" si="0"/>
        <v>21717338</v>
      </c>
      <c r="M65" s="8">
        <f t="shared" si="1"/>
        <v>6.3340722206310721E-2</v>
      </c>
      <c r="N65" s="10">
        <f t="shared" si="2"/>
        <v>43521</v>
      </c>
      <c r="O65" s="11">
        <f t="shared" si="3"/>
        <v>1271939</v>
      </c>
      <c r="P65" s="11">
        <f t="shared" si="4"/>
        <v>21065819</v>
      </c>
      <c r="Q65" s="11">
        <f t="shared" si="5"/>
        <v>6.0379277901358691E-2</v>
      </c>
      <c r="R65" s="8">
        <f t="shared" si="6"/>
        <v>8.1492115581014435E-2</v>
      </c>
      <c r="S65" s="8">
        <f t="shared" si="7"/>
        <v>3.0927779261751054E-2</v>
      </c>
      <c r="T65" s="8">
        <f t="shared" si="8"/>
        <v>4.9047362073294742E-2</v>
      </c>
      <c r="U65" s="8">
        <f t="shared" si="9"/>
        <v>0.2624999654653839</v>
      </c>
      <c r="V65" s="8">
        <f t="shared" si="10"/>
        <v>0.4159999621105876</v>
      </c>
      <c r="W65" s="8">
        <f t="shared" si="11"/>
        <v>0.74459980105695345</v>
      </c>
      <c r="X65" s="8">
        <f t="shared" si="12"/>
        <v>0.77900017158943347</v>
      </c>
      <c r="Y65" s="8" t="str" cm="1">
        <f t="array" ref="Y65">INDEX($U$2:$X$2,MATCH(MAX(ABS($U65:$X65-_xlfn.XLOOKUP($N65,$B$3:$B$368,$U$3:$X$368,0,0))),ABS($U65:$X65-_xlfn.XLOOKUP($N65,$B$3:$B$368,$U$3:$X$368,0,0)),0))</f>
        <v>P2O</v>
      </c>
      <c r="Z65" s="8" t="str" cm="1">
        <f t="array" ref="Z65">INDEX($H$2:$K$2,MATCH(MAX(ABS($H65:$K65-_xlfn.XLOOKUP($N65,$B$3:$B$368,$H$3:$K$368,0,0))),ABS($H65:$K65-_xlfn.XLOOKUP($N65,$B$3:$B$368,$H$3:$K$368,0,0)),0))</f>
        <v>Facebook</v>
      </c>
      <c r="AA65" t="str" cm="1">
        <f t="array" ref="AA65">_xlfn.IFNA(_xlfn.IFS(R65&gt;0.2,"High",R65&lt;-0.2,"Low"),"Neglect value")</f>
        <v>Neglect value</v>
      </c>
    </row>
    <row r="66" spans="1:27" x14ac:dyDescent="0.3">
      <c r="A66" s="3" t="str">
        <f t="shared" si="13"/>
        <v>Tuesday</v>
      </c>
      <c r="B66" s="3">
        <v>43529</v>
      </c>
      <c r="C66" s="4">
        <v>21717340</v>
      </c>
      <c r="D66" s="4">
        <v>5266455</v>
      </c>
      <c r="E66" s="4">
        <v>2001252</v>
      </c>
      <c r="F66" s="4">
        <v>1490132</v>
      </c>
      <c r="G66" s="4">
        <v>1258566</v>
      </c>
      <c r="H66" s="7">
        <f>VLOOKUP($B66,'Channel wise traffic'!$B$3:$C$368,2,0)</f>
        <v>7818242</v>
      </c>
      <c r="I66" s="7">
        <f>VLOOKUP($B66,'Channel wise traffic'!$B$3:$D$368,3,0)</f>
        <v>5863681</v>
      </c>
      <c r="J66" s="7">
        <f>VLOOKUP($B66,'Channel wise traffic'!$B$3:$E$368,4,0)</f>
        <v>2388907</v>
      </c>
      <c r="K66" s="7">
        <f>VLOOKUP($B66,'Channel wise traffic'!$B$3:$F$368,5,0)</f>
        <v>5646508</v>
      </c>
      <c r="L66" s="7">
        <f t="shared" si="0"/>
        <v>21717338</v>
      </c>
      <c r="M66" s="8">
        <f t="shared" si="1"/>
        <v>5.7952124891906653E-2</v>
      </c>
      <c r="N66" s="10">
        <f t="shared" si="2"/>
        <v>43522</v>
      </c>
      <c r="O66" s="11">
        <f t="shared" si="3"/>
        <v>1364832</v>
      </c>
      <c r="P66" s="11">
        <f t="shared" si="4"/>
        <v>22368858</v>
      </c>
      <c r="Q66" s="11">
        <f t="shared" si="5"/>
        <v>6.1014821497385206E-2</v>
      </c>
      <c r="R66" s="8">
        <f t="shared" si="6"/>
        <v>-7.7860132236055479E-2</v>
      </c>
      <c r="S66" s="8">
        <f t="shared" si="7"/>
        <v>-2.9126207515823954E-2</v>
      </c>
      <c r="T66" s="8">
        <f t="shared" si="8"/>
        <v>-5.019594469533617E-2</v>
      </c>
      <c r="U66" s="8">
        <f t="shared" si="9"/>
        <v>0.24250000230230775</v>
      </c>
      <c r="V66" s="8">
        <f t="shared" si="10"/>
        <v>0.37999982910705588</v>
      </c>
      <c r="W66" s="8">
        <f t="shared" si="11"/>
        <v>0.74459988047482273</v>
      </c>
      <c r="X66" s="8">
        <f t="shared" si="12"/>
        <v>0.84460034413058704</v>
      </c>
      <c r="Y66" s="8" t="str" cm="1">
        <f t="array" ref="Y66">INDEX($U$2:$X$2,MATCH(MAX(ABS($U66:$X66-_xlfn.XLOOKUP($N66,$B$3:$B$368,$U$3:$X$368,0,0))),ABS($U66:$X66-_xlfn.XLOOKUP($N66,$B$3:$B$368,$U$3:$X$368,0,0)),0))</f>
        <v>P2O</v>
      </c>
      <c r="Z66" s="8" t="str" cm="1">
        <f t="array" ref="Z66">INDEX($H$2:$K$2,MATCH(MAX(ABS($H66:$K66-_xlfn.XLOOKUP($N66,$B$3:$B$368,$H$3:$K$368,0,0))),ABS($H66:$K66-_xlfn.XLOOKUP($N66,$B$3:$B$368,$H$3:$K$368,0,0)),0))</f>
        <v>Facebook</v>
      </c>
      <c r="AA66" t="str" cm="1">
        <f t="array" ref="AA66">_xlfn.IFNA(_xlfn.IFS(R66&gt;0.2,"High",R66&lt;-0.2,"Low"),"Neglect value")</f>
        <v>Neglect value</v>
      </c>
    </row>
    <row r="67" spans="1:27" x14ac:dyDescent="0.3">
      <c r="A67" s="3" t="str">
        <f t="shared" si="13"/>
        <v>Wednesday</v>
      </c>
      <c r="B67" s="3">
        <v>43530</v>
      </c>
      <c r="C67" s="4">
        <v>21065820</v>
      </c>
      <c r="D67" s="4">
        <v>5161125</v>
      </c>
      <c r="E67" s="4">
        <v>2002516</v>
      </c>
      <c r="F67" s="4">
        <v>1417982</v>
      </c>
      <c r="G67" s="4">
        <v>1104608</v>
      </c>
      <c r="H67" s="7">
        <f>VLOOKUP($B67,'Channel wise traffic'!$B$3:$C$368,2,0)</f>
        <v>7583695</v>
      </c>
      <c r="I67" s="7">
        <f>VLOOKUP($B67,'Channel wise traffic'!$B$3:$D$368,3,0)</f>
        <v>5687771</v>
      </c>
      <c r="J67" s="7">
        <f>VLOOKUP($B67,'Channel wise traffic'!$B$3:$E$368,4,0)</f>
        <v>2317240</v>
      </c>
      <c r="K67" s="7">
        <f>VLOOKUP($B67,'Channel wise traffic'!$B$3:$F$368,5,0)</f>
        <v>5477113</v>
      </c>
      <c r="L67" s="7">
        <f t="shared" ref="L67:L130" si="14">SUM(H67:K67)</f>
        <v>21065819</v>
      </c>
      <c r="M67" s="8">
        <f t="shared" ref="M67:M130" si="15">G67/C67</f>
        <v>5.2436031448099336E-2</v>
      </c>
      <c r="N67" s="10">
        <f t="shared" ref="N67:N130" si="16">B67-7</f>
        <v>43523</v>
      </c>
      <c r="O67" s="11">
        <f t="shared" ref="O67:O130" si="17">_xlfn.IFNA(VLOOKUP(N67,$B$3:$G$368,6,0),0)</f>
        <v>1323241</v>
      </c>
      <c r="P67" s="11">
        <f t="shared" ref="P67:P130" si="18">_xlfn.IFNA(VLOOKUP($N67,$B$3:$L$368,11,0),0)</f>
        <v>21500166</v>
      </c>
      <c r="Q67" s="11">
        <f t="shared" ref="Q67:Q130" si="19">_xlfn.IFNA(VLOOKUP($N67,$B$3:$M$368,12,0),0)</f>
        <v>6.1545614971269758E-2</v>
      </c>
      <c r="R67" s="8">
        <f t="shared" ref="R67:R130" si="20">IFERROR((G67/O67)-1,0)</f>
        <v>-0.16522538222440208</v>
      </c>
      <c r="S67" s="8">
        <f t="shared" ref="S67:S130" si="21">IFERROR((L67/P67)-1,0)</f>
        <v>-2.0202030068046883E-2</v>
      </c>
      <c r="T67" s="8">
        <f t="shared" ref="T67:T130" si="22">IFERROR((M67/Q67)-1,0)</f>
        <v>-0.14801352667323064</v>
      </c>
      <c r="U67" s="8">
        <f t="shared" ref="U67:U130" si="23">D67/C67</f>
        <v>0.24499995727676396</v>
      </c>
      <c r="V67" s="8">
        <f t="shared" ref="V67:V130" si="24">E67/D67</f>
        <v>0.38799990312189686</v>
      </c>
      <c r="W67" s="8">
        <f t="shared" ref="W67:W130" si="25">F67/E67</f>
        <v>0.70810020993590062</v>
      </c>
      <c r="X67" s="8">
        <f t="shared" ref="X67:X130" si="26">G67/F67</f>
        <v>0.77900001551500653</v>
      </c>
      <c r="Y67" s="8" t="str" cm="1">
        <f t="array" ref="Y67">INDEX($U$2:$X$2,MATCH(MAX(ABS($U67:$X67-_xlfn.XLOOKUP($N67,$B$3:$B$368,$U$3:$X$368,0,0))),ABS($U67:$X67-_xlfn.XLOOKUP($N67,$B$3:$B$368,$U$3:$X$368,0,0)),0))</f>
        <v>C2P</v>
      </c>
      <c r="Z67" s="8" t="str" cm="1">
        <f t="array" ref="Z67">INDEX($H$2:$K$2,MATCH(MAX(ABS($H67:$K67-_xlfn.XLOOKUP($N67,$B$3:$B$368,$H$3:$K$368,0,0))),ABS($H67:$K67-_xlfn.XLOOKUP($N67,$B$3:$B$368,$H$3:$K$368,0,0)),0))</f>
        <v>Facebook</v>
      </c>
      <c r="AA67" t="str" cm="1">
        <f t="array" ref="AA67">_xlfn.IFNA(_xlfn.IFS(R67&gt;0.2,"High",R67&lt;-0.2,"Low"),"Neglect value")</f>
        <v>Neglect value</v>
      </c>
    </row>
    <row r="68" spans="1:27" x14ac:dyDescent="0.3">
      <c r="A68" s="3" t="str">
        <f t="shared" ref="A68:A131" si="27">TEXT(B68,"DDDD")</f>
        <v>Thursday</v>
      </c>
      <c r="B68" s="3">
        <v>43531</v>
      </c>
      <c r="C68" s="4">
        <v>21717340</v>
      </c>
      <c r="D68" s="4">
        <v>5157868</v>
      </c>
      <c r="E68" s="4">
        <v>2042515</v>
      </c>
      <c r="F68" s="4">
        <v>1446305</v>
      </c>
      <c r="G68" s="4">
        <v>1221549</v>
      </c>
      <c r="H68" s="7">
        <f>VLOOKUP($B68,'Channel wise traffic'!$B$3:$C$368,2,0)</f>
        <v>7818242</v>
      </c>
      <c r="I68" s="7">
        <f>VLOOKUP($B68,'Channel wise traffic'!$B$3:$D$368,3,0)</f>
        <v>5863681</v>
      </c>
      <c r="J68" s="7">
        <f>VLOOKUP($B68,'Channel wise traffic'!$B$3:$E$368,4,0)</f>
        <v>2388907</v>
      </c>
      <c r="K68" s="7">
        <f>VLOOKUP($B68,'Channel wise traffic'!$B$3:$F$368,5,0)</f>
        <v>5646508</v>
      </c>
      <c r="L68" s="7">
        <f t="shared" si="14"/>
        <v>21717338</v>
      </c>
      <c r="M68" s="8">
        <f t="shared" si="15"/>
        <v>5.624763437879593E-2</v>
      </c>
      <c r="N68" s="10">
        <f t="shared" si="16"/>
        <v>43524</v>
      </c>
      <c r="O68" s="11">
        <f t="shared" si="17"/>
        <v>1405660</v>
      </c>
      <c r="P68" s="11">
        <f t="shared" si="18"/>
        <v>22586032</v>
      </c>
      <c r="Q68" s="11">
        <f t="shared" si="19"/>
        <v>6.2235804656984049E-2</v>
      </c>
      <c r="R68" s="8">
        <f t="shared" si="20"/>
        <v>-0.13097833046398133</v>
      </c>
      <c r="S68" s="8">
        <f t="shared" si="21"/>
        <v>-3.8461558896224046E-2</v>
      </c>
      <c r="T68" s="8">
        <f t="shared" si="22"/>
        <v>-9.6217447676498091E-2</v>
      </c>
      <c r="U68" s="8">
        <f t="shared" si="23"/>
        <v>0.23749998848846129</v>
      </c>
      <c r="V68" s="8">
        <f t="shared" si="24"/>
        <v>0.3959998588564112</v>
      </c>
      <c r="W68" s="8">
        <f t="shared" si="25"/>
        <v>0.70810006291263472</v>
      </c>
      <c r="X68" s="8">
        <f t="shared" si="26"/>
        <v>0.84459985964232998</v>
      </c>
      <c r="Y68" s="8" t="str" cm="1">
        <f t="array" ref="Y68">INDEX($U$2:$X$2,MATCH(MAX(ABS($U68:$X68-_xlfn.XLOOKUP($N68,$B$3:$B$368,$U$3:$X$368,0,0))),ABS($U68:$X68-_xlfn.XLOOKUP($N68,$B$3:$B$368,$U$3:$X$368,0,0)),0))</f>
        <v>L2M</v>
      </c>
      <c r="Z68" s="8" t="str" cm="1">
        <f t="array" ref="Z68">INDEX($H$2:$K$2,MATCH(MAX(ABS($H68:$K68-_xlfn.XLOOKUP($N68,$B$3:$B$368,$H$3:$K$368,0,0))),ABS($H68:$K68-_xlfn.XLOOKUP($N68,$B$3:$B$368,$H$3:$K$368,0,0)),0))</f>
        <v>Facebook</v>
      </c>
      <c r="AA68" t="str" cm="1">
        <f t="array" ref="AA68">_xlfn.IFNA(_xlfn.IFS(R68&gt;0.2,"High",R68&lt;-0.2,"Low"),"Neglect value")</f>
        <v>Neglect value</v>
      </c>
    </row>
    <row r="69" spans="1:27" x14ac:dyDescent="0.3">
      <c r="A69" s="3" t="str">
        <f t="shared" si="27"/>
        <v>Friday</v>
      </c>
      <c r="B69" s="3">
        <v>43532</v>
      </c>
      <c r="C69" s="4">
        <v>21717340</v>
      </c>
      <c r="D69" s="4">
        <v>5700801</v>
      </c>
      <c r="E69" s="4">
        <v>2394336</v>
      </c>
      <c r="F69" s="4">
        <v>1730387</v>
      </c>
      <c r="G69" s="4">
        <v>1390539</v>
      </c>
      <c r="H69" s="7">
        <f>VLOOKUP($B69,'Channel wise traffic'!$B$3:$C$368,2,0)</f>
        <v>7818242</v>
      </c>
      <c r="I69" s="7">
        <f>VLOOKUP($B69,'Channel wise traffic'!$B$3:$D$368,3,0)</f>
        <v>5863681</v>
      </c>
      <c r="J69" s="7">
        <f>VLOOKUP($B69,'Channel wise traffic'!$B$3:$E$368,4,0)</f>
        <v>2388907</v>
      </c>
      <c r="K69" s="7">
        <f>VLOOKUP($B69,'Channel wise traffic'!$B$3:$F$368,5,0)</f>
        <v>5646508</v>
      </c>
      <c r="L69" s="7">
        <f t="shared" si="14"/>
        <v>21717338</v>
      </c>
      <c r="M69" s="8">
        <f t="shared" si="15"/>
        <v>6.402897408246129E-2</v>
      </c>
      <c r="N69" s="10">
        <f t="shared" si="16"/>
        <v>43525</v>
      </c>
      <c r="O69" s="11">
        <f t="shared" si="17"/>
        <v>1458532</v>
      </c>
      <c r="P69" s="11">
        <f t="shared" si="18"/>
        <v>22368858</v>
      </c>
      <c r="Q69" s="11">
        <f t="shared" si="19"/>
        <v>6.5203680473658474E-2</v>
      </c>
      <c r="R69" s="8">
        <f t="shared" si="20"/>
        <v>-4.6617420803931608E-2</v>
      </c>
      <c r="S69" s="8">
        <f t="shared" si="21"/>
        <v>-2.9126207515823954E-2</v>
      </c>
      <c r="T69" s="8">
        <f t="shared" si="22"/>
        <v>-1.8015952207970032E-2</v>
      </c>
      <c r="U69" s="8">
        <f t="shared" si="23"/>
        <v>0.2624999654653839</v>
      </c>
      <c r="V69" s="8">
        <f t="shared" si="24"/>
        <v>0.41999992632614258</v>
      </c>
      <c r="W69" s="8">
        <f t="shared" si="25"/>
        <v>0.72270015570078716</v>
      </c>
      <c r="X69" s="8">
        <f t="shared" si="26"/>
        <v>0.80360000392975672</v>
      </c>
      <c r="Y69" s="8" t="str" cm="1">
        <f t="array" ref="Y69">INDEX($U$2:$X$2,MATCH(MAX(ABS($U69:$X69-_xlfn.XLOOKUP($N69,$B$3:$B$368,$U$3:$X$368,0,0))),ABS($U69:$X69-_xlfn.XLOOKUP($N69,$B$3:$B$368,$U$3:$X$368,0,0)),0))</f>
        <v>C2P</v>
      </c>
      <c r="Z69" s="8" t="str" cm="1">
        <f t="array" ref="Z69">INDEX($H$2:$K$2,MATCH(MAX(ABS($H69:$K69-_xlfn.XLOOKUP($N69,$B$3:$B$368,$H$3:$K$368,0,0))),ABS($H69:$K69-_xlfn.XLOOKUP($N69,$B$3:$B$368,$H$3:$K$368,0,0)),0))</f>
        <v>Facebook</v>
      </c>
      <c r="AA69" t="str" cm="1">
        <f t="array" ref="AA69">_xlfn.IFNA(_xlfn.IFS(R69&gt;0.2,"High",R69&lt;-0.2,"Low"),"Neglect value")</f>
        <v>Neglect value</v>
      </c>
    </row>
    <row r="70" spans="1:27" x14ac:dyDescent="0.3">
      <c r="A70" s="3" t="str">
        <f t="shared" si="27"/>
        <v>Saturday</v>
      </c>
      <c r="B70" s="3">
        <v>43533</v>
      </c>
      <c r="C70" s="4">
        <v>46685340</v>
      </c>
      <c r="D70" s="4">
        <v>9705882</v>
      </c>
      <c r="E70" s="4">
        <v>3267000</v>
      </c>
      <c r="F70" s="4">
        <v>2310422</v>
      </c>
      <c r="G70" s="4">
        <v>1820150</v>
      </c>
      <c r="H70" s="7">
        <f>VLOOKUP($B70,'Channel wise traffic'!$B$3:$C$368,2,0)</f>
        <v>16806722</v>
      </c>
      <c r="I70" s="7">
        <f>VLOOKUP($B70,'Channel wise traffic'!$B$3:$D$368,3,0)</f>
        <v>12605042</v>
      </c>
      <c r="J70" s="7">
        <f>VLOOKUP($B70,'Channel wise traffic'!$B$3:$E$368,4,0)</f>
        <v>5135387</v>
      </c>
      <c r="K70" s="7">
        <f>VLOOKUP($B70,'Channel wise traffic'!$B$3:$F$368,5,0)</f>
        <v>12138188</v>
      </c>
      <c r="L70" s="7">
        <f t="shared" si="14"/>
        <v>46685339</v>
      </c>
      <c r="M70" s="8">
        <f t="shared" si="15"/>
        <v>3.8987613670586958E-2</v>
      </c>
      <c r="N70" s="10">
        <f t="shared" si="16"/>
        <v>43526</v>
      </c>
      <c r="O70" s="11">
        <f t="shared" si="17"/>
        <v>900972</v>
      </c>
      <c r="P70" s="11">
        <f t="shared" si="18"/>
        <v>46685339</v>
      </c>
      <c r="Q70" s="11">
        <f t="shared" si="19"/>
        <v>1.9298820571939712E-2</v>
      </c>
      <c r="R70" s="8">
        <f t="shared" si="20"/>
        <v>1.0202070652584099</v>
      </c>
      <c r="S70" s="8">
        <f t="shared" si="21"/>
        <v>0</v>
      </c>
      <c r="T70" s="8">
        <f t="shared" si="22"/>
        <v>1.0202070652584103</v>
      </c>
      <c r="U70" s="8">
        <f t="shared" si="23"/>
        <v>0.20789999601587994</v>
      </c>
      <c r="V70" s="8">
        <f t="shared" si="24"/>
        <v>0.33660001224000047</v>
      </c>
      <c r="W70" s="8">
        <f t="shared" si="25"/>
        <v>0.70719987756351388</v>
      </c>
      <c r="X70" s="8">
        <f t="shared" si="26"/>
        <v>0.78779980453787235</v>
      </c>
      <c r="Y70" s="8" t="str" cm="1">
        <f t="array" ref="Y70">INDEX($U$2:$X$2,MATCH(MAX(ABS($U70:$X70-_xlfn.XLOOKUP($N70,$B$3:$B$368,$U$3:$X$368,0,0))),ABS($U70:$X70-_xlfn.XLOOKUP($N70,$B$3:$B$368,$U$3:$X$368,0,0)),0))</f>
        <v>C2P</v>
      </c>
      <c r="Z70" s="8" t="str" cm="1">
        <f t="array" ref="Z70">INDEX($H$2:$K$2,MATCH(MAX(ABS($H70:$K70-_xlfn.XLOOKUP($N70,$B$3:$B$368,$H$3:$K$368,0,0))),ABS($H70:$K70-_xlfn.XLOOKUP($N70,$B$3:$B$368,$H$3:$K$368,0,0)),0))</f>
        <v>Facebook</v>
      </c>
      <c r="AA70" t="str" cm="1">
        <f t="array" ref="AA70">_xlfn.IFNA(_xlfn.IFS(R70&gt;0.2,"High",R70&lt;-0.2,"Low"),"Neglect value")</f>
        <v>High</v>
      </c>
    </row>
    <row r="71" spans="1:27" x14ac:dyDescent="0.3">
      <c r="A71" s="3" t="str">
        <f t="shared" si="27"/>
        <v>Sunday</v>
      </c>
      <c r="B71" s="3">
        <v>43534</v>
      </c>
      <c r="C71" s="4">
        <v>46236443</v>
      </c>
      <c r="D71" s="4">
        <v>10098039</v>
      </c>
      <c r="E71" s="4">
        <v>3502000</v>
      </c>
      <c r="F71" s="4">
        <v>2262292</v>
      </c>
      <c r="G71" s="4">
        <v>1711650</v>
      </c>
      <c r="H71" s="7">
        <f>VLOOKUP($B71,'Channel wise traffic'!$B$3:$C$368,2,0)</f>
        <v>16645119</v>
      </c>
      <c r="I71" s="7">
        <f>VLOOKUP($B71,'Channel wise traffic'!$B$3:$D$368,3,0)</f>
        <v>12483839</v>
      </c>
      <c r="J71" s="7">
        <f>VLOOKUP($B71,'Channel wise traffic'!$B$3:$E$368,4,0)</f>
        <v>5086008</v>
      </c>
      <c r="K71" s="7">
        <f>VLOOKUP($B71,'Channel wise traffic'!$B$3:$F$368,5,0)</f>
        <v>12021475</v>
      </c>
      <c r="L71" s="7">
        <f t="shared" si="14"/>
        <v>46236441</v>
      </c>
      <c r="M71" s="8">
        <f t="shared" si="15"/>
        <v>3.7019499964562587E-2</v>
      </c>
      <c r="N71" s="10">
        <f t="shared" si="16"/>
        <v>43527</v>
      </c>
      <c r="O71" s="11">
        <f t="shared" si="17"/>
        <v>1694106</v>
      </c>
      <c r="P71" s="11">
        <f t="shared" si="18"/>
        <v>43991955</v>
      </c>
      <c r="Q71" s="11">
        <f t="shared" si="19"/>
        <v>3.8509450193791116E-2</v>
      </c>
      <c r="R71" s="8">
        <f t="shared" si="20"/>
        <v>1.0355904530176874E-2</v>
      </c>
      <c r="S71" s="8">
        <f t="shared" si="21"/>
        <v>5.1020374066121921E-2</v>
      </c>
      <c r="T71" s="8">
        <f t="shared" si="22"/>
        <v>-3.8690508997938244E-2</v>
      </c>
      <c r="U71" s="8">
        <f t="shared" si="23"/>
        <v>0.21839999672985225</v>
      </c>
      <c r="V71" s="8">
        <f t="shared" si="24"/>
        <v>0.34680000740737882</v>
      </c>
      <c r="W71" s="8">
        <f t="shared" si="25"/>
        <v>0.64600000000000002</v>
      </c>
      <c r="X71" s="8">
        <f t="shared" si="26"/>
        <v>0.75659994377383644</v>
      </c>
      <c r="Y71" s="8" t="str" cm="1">
        <f t="array" ref="Y71">INDEX($U$2:$X$2,MATCH(MAX(ABS($U71:$X71-_xlfn.XLOOKUP($N71,$B$3:$B$368,$U$3:$X$368,0,0))),ABS($U71:$X71-_xlfn.XLOOKUP($N71,$B$3:$B$368,$U$3:$X$368,0,0)),0))</f>
        <v>C2P</v>
      </c>
      <c r="Z71" s="8" t="str" cm="1">
        <f t="array" ref="Z71">INDEX($H$2:$K$2,MATCH(MAX(ABS($H71:$K71-_xlfn.XLOOKUP($N71,$B$3:$B$368,$H$3:$K$368,0,0))),ABS($H71:$K71-_xlfn.XLOOKUP($N71,$B$3:$B$368,$H$3:$K$368,0,0)),0))</f>
        <v>Facebook</v>
      </c>
      <c r="AA71" t="str" cm="1">
        <f t="array" ref="AA71">_xlfn.IFNA(_xlfn.IFS(R71&gt;0.2,"High",R71&lt;-0.2,"Low"),"Neglect value")</f>
        <v>Neglect value</v>
      </c>
    </row>
    <row r="72" spans="1:27" x14ac:dyDescent="0.3">
      <c r="A72" s="3" t="str">
        <f t="shared" si="27"/>
        <v>Monday</v>
      </c>
      <c r="B72" s="3">
        <v>43535</v>
      </c>
      <c r="C72" s="4">
        <v>21282993</v>
      </c>
      <c r="D72" s="4">
        <v>5107918</v>
      </c>
      <c r="E72" s="4">
        <v>2104462</v>
      </c>
      <c r="F72" s="4">
        <v>1459444</v>
      </c>
      <c r="G72" s="4">
        <v>1220679</v>
      </c>
      <c r="H72" s="7">
        <f>VLOOKUP($B72,'Channel wise traffic'!$B$3:$C$368,2,0)</f>
        <v>7661877</v>
      </c>
      <c r="I72" s="7">
        <f>VLOOKUP($B72,'Channel wise traffic'!$B$3:$D$368,3,0)</f>
        <v>5746408</v>
      </c>
      <c r="J72" s="7">
        <f>VLOOKUP($B72,'Channel wise traffic'!$B$3:$E$368,4,0)</f>
        <v>2341129</v>
      </c>
      <c r="K72" s="7">
        <f>VLOOKUP($B72,'Channel wise traffic'!$B$3:$F$368,5,0)</f>
        <v>5533578</v>
      </c>
      <c r="L72" s="7">
        <f t="shared" si="14"/>
        <v>21282992</v>
      </c>
      <c r="M72" s="8">
        <f t="shared" si="15"/>
        <v>5.735466811458332E-2</v>
      </c>
      <c r="N72" s="10">
        <f t="shared" si="16"/>
        <v>43528</v>
      </c>
      <c r="O72" s="11">
        <f t="shared" si="17"/>
        <v>1375592</v>
      </c>
      <c r="P72" s="11">
        <f t="shared" si="18"/>
        <v>21717338</v>
      </c>
      <c r="Q72" s="11">
        <f t="shared" si="19"/>
        <v>6.3340722206310721E-2</v>
      </c>
      <c r="R72" s="8">
        <f t="shared" si="20"/>
        <v>-0.11261551390237801</v>
      </c>
      <c r="S72" s="8">
        <f t="shared" si="21"/>
        <v>-1.9999965004919074E-2</v>
      </c>
      <c r="T72" s="8">
        <f t="shared" si="22"/>
        <v>-9.4505617921909368E-2</v>
      </c>
      <c r="U72" s="8">
        <f t="shared" si="23"/>
        <v>0.23999998496452074</v>
      </c>
      <c r="V72" s="8">
        <f t="shared" si="24"/>
        <v>0.41199995771271192</v>
      </c>
      <c r="W72" s="8">
        <f t="shared" si="25"/>
        <v>0.69349981135321048</v>
      </c>
      <c r="X72" s="8">
        <f t="shared" si="26"/>
        <v>0.83640002631138977</v>
      </c>
      <c r="Y72" s="8" t="str" cm="1">
        <f t="array" ref="Y72">INDEX($U$2:$X$2,MATCH(MAX(ABS($U72:$X72-_xlfn.XLOOKUP($N72,$B$3:$B$368,$U$3:$X$368,0,0))),ABS($U72:$X72-_xlfn.XLOOKUP($N72,$B$3:$B$368,$U$3:$X$368,0,0)),0))</f>
        <v>P2O</v>
      </c>
      <c r="Z72" s="8" t="str" cm="1">
        <f t="array" ref="Z72">INDEX($H$2:$K$2,MATCH(MAX(ABS($H72:$K72-_xlfn.XLOOKUP($N72,$B$3:$B$368,$H$3:$K$368,0,0))),ABS($H72:$K72-_xlfn.XLOOKUP($N72,$B$3:$B$368,$H$3:$K$368,0,0)),0))</f>
        <v>Facebook</v>
      </c>
      <c r="AA72" t="str" cm="1">
        <f t="array" ref="AA72">_xlfn.IFNA(_xlfn.IFS(R72&gt;0.2,"High",R72&lt;-0.2,"Low"),"Neglect value")</f>
        <v>Neglect value</v>
      </c>
    </row>
    <row r="73" spans="1:27" x14ac:dyDescent="0.3">
      <c r="A73" s="3" t="str">
        <f t="shared" si="27"/>
        <v>Tuesday</v>
      </c>
      <c r="B73" s="3">
        <v>43536</v>
      </c>
      <c r="C73" s="4">
        <v>21500167</v>
      </c>
      <c r="D73" s="4">
        <v>5428792</v>
      </c>
      <c r="E73" s="4">
        <v>2149801</v>
      </c>
      <c r="F73" s="4">
        <v>1600742</v>
      </c>
      <c r="G73" s="4">
        <v>1299482</v>
      </c>
      <c r="H73" s="7">
        <f>VLOOKUP($B73,'Channel wise traffic'!$B$3:$C$368,2,0)</f>
        <v>7740060</v>
      </c>
      <c r="I73" s="7">
        <f>VLOOKUP($B73,'Channel wise traffic'!$B$3:$D$368,3,0)</f>
        <v>5805045</v>
      </c>
      <c r="J73" s="7">
        <f>VLOOKUP($B73,'Channel wise traffic'!$B$3:$E$368,4,0)</f>
        <v>2365018</v>
      </c>
      <c r="K73" s="7">
        <f>VLOOKUP($B73,'Channel wise traffic'!$B$3:$F$368,5,0)</f>
        <v>5590043</v>
      </c>
      <c r="L73" s="7">
        <f t="shared" si="14"/>
        <v>21500166</v>
      </c>
      <c r="M73" s="8">
        <f t="shared" si="15"/>
        <v>6.04405537873264E-2</v>
      </c>
      <c r="N73" s="10">
        <f t="shared" si="16"/>
        <v>43529</v>
      </c>
      <c r="O73" s="11">
        <f t="shared" si="17"/>
        <v>1258566</v>
      </c>
      <c r="P73" s="11">
        <f t="shared" si="18"/>
        <v>21717338</v>
      </c>
      <c r="Q73" s="11">
        <f t="shared" si="19"/>
        <v>5.7952124891906653E-2</v>
      </c>
      <c r="R73" s="8">
        <f t="shared" si="20"/>
        <v>3.2510015366695066E-2</v>
      </c>
      <c r="S73" s="8">
        <f t="shared" si="21"/>
        <v>-9.9999364563004844E-3</v>
      </c>
      <c r="T73" s="8">
        <f t="shared" si="22"/>
        <v>4.2939390057935123E-2</v>
      </c>
      <c r="U73" s="8">
        <f t="shared" si="23"/>
        <v>0.25249999220936281</v>
      </c>
      <c r="V73" s="8">
        <f t="shared" si="24"/>
        <v>0.39599988358367755</v>
      </c>
      <c r="W73" s="8">
        <f t="shared" si="25"/>
        <v>0.74460008158894708</v>
      </c>
      <c r="X73" s="8">
        <f t="shared" si="26"/>
        <v>0.81179977785302071</v>
      </c>
      <c r="Y73" s="8" t="str" cm="1">
        <f t="array" ref="Y73">INDEX($U$2:$X$2,MATCH(MAX(ABS($U73:$X73-_xlfn.XLOOKUP($N73,$B$3:$B$368,$U$3:$X$368,0,0))),ABS($U73:$X73-_xlfn.XLOOKUP($N73,$B$3:$B$368,$U$3:$X$368,0,0)),0))</f>
        <v>P2O</v>
      </c>
      <c r="Z73" s="8" t="str" cm="1">
        <f t="array" ref="Z73">INDEX($H$2:$K$2,MATCH(MAX(ABS($H73:$K73-_xlfn.XLOOKUP($N73,$B$3:$B$368,$H$3:$K$368,0,0))),ABS($H73:$K73-_xlfn.XLOOKUP($N73,$B$3:$B$368,$H$3:$K$368,0,0)),0))</f>
        <v>Facebook</v>
      </c>
      <c r="AA73" t="str" cm="1">
        <f t="array" ref="AA73">_xlfn.IFNA(_xlfn.IFS(R73&gt;0.2,"High",R73&lt;-0.2,"Low"),"Neglect value")</f>
        <v>Neglect value</v>
      </c>
    </row>
    <row r="74" spans="1:27" x14ac:dyDescent="0.3">
      <c r="A74" s="3" t="str">
        <f t="shared" si="27"/>
        <v>Wednesday</v>
      </c>
      <c r="B74" s="3">
        <v>43537</v>
      </c>
      <c r="C74" s="4">
        <v>21717340</v>
      </c>
      <c r="D74" s="4">
        <v>5700801</v>
      </c>
      <c r="E74" s="4">
        <v>2166304</v>
      </c>
      <c r="F74" s="4">
        <v>1533960</v>
      </c>
      <c r="G74" s="4">
        <v>1232690</v>
      </c>
      <c r="H74" s="7">
        <f>VLOOKUP($B74,'Channel wise traffic'!$B$3:$C$368,2,0)</f>
        <v>7818242</v>
      </c>
      <c r="I74" s="7">
        <f>VLOOKUP($B74,'Channel wise traffic'!$B$3:$D$368,3,0)</f>
        <v>5863681</v>
      </c>
      <c r="J74" s="7">
        <f>VLOOKUP($B74,'Channel wise traffic'!$B$3:$E$368,4,0)</f>
        <v>2388907</v>
      </c>
      <c r="K74" s="7">
        <f>VLOOKUP($B74,'Channel wise traffic'!$B$3:$F$368,5,0)</f>
        <v>5646508</v>
      </c>
      <c r="L74" s="7">
        <f t="shared" si="14"/>
        <v>21717338</v>
      </c>
      <c r="M74" s="8">
        <f t="shared" si="15"/>
        <v>5.6760634589687317E-2</v>
      </c>
      <c r="N74" s="10">
        <f t="shared" si="16"/>
        <v>43530</v>
      </c>
      <c r="O74" s="11">
        <f t="shared" si="17"/>
        <v>1104608</v>
      </c>
      <c r="P74" s="11">
        <f t="shared" si="18"/>
        <v>21065819</v>
      </c>
      <c r="Q74" s="11">
        <f t="shared" si="19"/>
        <v>5.2436031448099336E-2</v>
      </c>
      <c r="R74" s="8">
        <f t="shared" si="20"/>
        <v>0.11595244647875091</v>
      </c>
      <c r="S74" s="8">
        <f t="shared" si="21"/>
        <v>3.0927779261751054E-2</v>
      </c>
      <c r="T74" s="8">
        <f t="shared" si="22"/>
        <v>8.2473883361452227E-2</v>
      </c>
      <c r="U74" s="8">
        <f t="shared" si="23"/>
        <v>0.2624999654653839</v>
      </c>
      <c r="V74" s="8">
        <f t="shared" si="24"/>
        <v>0.37999993334270044</v>
      </c>
      <c r="W74" s="8">
        <f t="shared" si="25"/>
        <v>0.70810006351832433</v>
      </c>
      <c r="X74" s="8">
        <f t="shared" si="26"/>
        <v>0.80359983311168481</v>
      </c>
      <c r="Y74" s="8" t="str" cm="1">
        <f t="array" ref="Y74">INDEX($U$2:$X$2,MATCH(MAX(ABS($U74:$X74-_xlfn.XLOOKUP($N74,$B$3:$B$368,$U$3:$X$368,0,0))),ABS($U74:$X74-_xlfn.XLOOKUP($N74,$B$3:$B$368,$U$3:$X$368,0,0)),0))</f>
        <v>P2O</v>
      </c>
      <c r="Z74" s="8" t="str" cm="1">
        <f t="array" ref="Z74">INDEX($H$2:$K$2,MATCH(MAX(ABS($H74:$K74-_xlfn.XLOOKUP($N74,$B$3:$B$368,$H$3:$K$368,0,0))),ABS($H74:$K74-_xlfn.XLOOKUP($N74,$B$3:$B$368,$H$3:$K$368,0,0)),0))</f>
        <v>Facebook</v>
      </c>
      <c r="AA74" t="str" cm="1">
        <f t="array" ref="AA74">_xlfn.IFNA(_xlfn.IFS(R74&gt;0.2,"High",R74&lt;-0.2,"Low"),"Neglect value")</f>
        <v>Neglect value</v>
      </c>
    </row>
    <row r="75" spans="1:27" x14ac:dyDescent="0.3">
      <c r="A75" s="3" t="str">
        <f t="shared" si="27"/>
        <v>Thursday</v>
      </c>
      <c r="B75" s="3">
        <v>43538</v>
      </c>
      <c r="C75" s="4">
        <v>22803207</v>
      </c>
      <c r="D75" s="4">
        <v>5415761</v>
      </c>
      <c r="E75" s="4">
        <v>2144641</v>
      </c>
      <c r="F75" s="4">
        <v>1628211</v>
      </c>
      <c r="G75" s="4">
        <v>1268377</v>
      </c>
      <c r="H75" s="7">
        <f>VLOOKUP($B75,'Channel wise traffic'!$B$3:$C$368,2,0)</f>
        <v>8209154</v>
      </c>
      <c r="I75" s="7">
        <f>VLOOKUP($B75,'Channel wise traffic'!$B$3:$D$368,3,0)</f>
        <v>6156866</v>
      </c>
      <c r="J75" s="7">
        <f>VLOOKUP($B75,'Channel wise traffic'!$B$3:$E$368,4,0)</f>
        <v>2508352</v>
      </c>
      <c r="K75" s="7">
        <f>VLOOKUP($B75,'Channel wise traffic'!$B$3:$F$368,5,0)</f>
        <v>5928833</v>
      </c>
      <c r="L75" s="7">
        <f t="shared" si="14"/>
        <v>22803205</v>
      </c>
      <c r="M75" s="8">
        <f t="shared" si="15"/>
        <v>5.5622746397030909E-2</v>
      </c>
      <c r="N75" s="10">
        <f t="shared" si="16"/>
        <v>43531</v>
      </c>
      <c r="O75" s="11">
        <f t="shared" si="17"/>
        <v>1221549</v>
      </c>
      <c r="P75" s="11">
        <f t="shared" si="18"/>
        <v>21717338</v>
      </c>
      <c r="Q75" s="11">
        <f t="shared" si="19"/>
        <v>5.624763437879593E-2</v>
      </c>
      <c r="R75" s="8">
        <f t="shared" si="20"/>
        <v>3.8334933760332257E-2</v>
      </c>
      <c r="S75" s="8">
        <f t="shared" si="21"/>
        <v>5.0000004604615844E-2</v>
      </c>
      <c r="T75" s="8">
        <f t="shared" si="22"/>
        <v>-1.1109586894921697E-2</v>
      </c>
      <c r="U75" s="8">
        <f t="shared" si="23"/>
        <v>0.23749997094706898</v>
      </c>
      <c r="V75" s="8">
        <f t="shared" si="24"/>
        <v>0.39599993426593233</v>
      </c>
      <c r="W75" s="8">
        <f t="shared" si="25"/>
        <v>0.75919979148025241</v>
      </c>
      <c r="X75" s="8">
        <f t="shared" si="26"/>
        <v>0.77900038754190948</v>
      </c>
      <c r="Y75" s="8" t="str" cm="1">
        <f t="array" ref="Y75">INDEX($U$2:$X$2,MATCH(MAX(ABS($U75:$X75-_xlfn.XLOOKUP($N75,$B$3:$B$368,$U$3:$X$368,0,0))),ABS($U75:$X75-_xlfn.XLOOKUP($N75,$B$3:$B$368,$U$3:$X$368,0,0)),0))</f>
        <v>P2O</v>
      </c>
      <c r="Z75" s="8" t="str" cm="1">
        <f t="array" ref="Z75">INDEX($H$2:$K$2,MATCH(MAX(ABS($H75:$K75-_xlfn.XLOOKUP($N75,$B$3:$B$368,$H$3:$K$368,0,0))),ABS($H75:$K75-_xlfn.XLOOKUP($N75,$B$3:$B$368,$H$3:$K$368,0,0)),0))</f>
        <v>Facebook</v>
      </c>
      <c r="AA75" t="str" cm="1">
        <f t="array" ref="AA75">_xlfn.IFNA(_xlfn.IFS(R75&gt;0.2,"High",R75&lt;-0.2,"Low"),"Neglect value")</f>
        <v>Neglect value</v>
      </c>
    </row>
    <row r="76" spans="1:27" x14ac:dyDescent="0.3">
      <c r="A76" s="3" t="str">
        <f t="shared" si="27"/>
        <v>Friday</v>
      </c>
      <c r="B76" s="3">
        <v>43539</v>
      </c>
      <c r="C76" s="4">
        <v>21500167</v>
      </c>
      <c r="D76" s="4">
        <v>5106289</v>
      </c>
      <c r="E76" s="4">
        <v>2124216</v>
      </c>
      <c r="F76" s="4">
        <v>1519664</v>
      </c>
      <c r="G76" s="4">
        <v>1183818</v>
      </c>
      <c r="H76" s="7">
        <f>VLOOKUP($B76,'Channel wise traffic'!$B$3:$C$368,2,0)</f>
        <v>7740060</v>
      </c>
      <c r="I76" s="7">
        <f>VLOOKUP($B76,'Channel wise traffic'!$B$3:$D$368,3,0)</f>
        <v>5805045</v>
      </c>
      <c r="J76" s="7">
        <f>VLOOKUP($B76,'Channel wise traffic'!$B$3:$E$368,4,0)</f>
        <v>2365018</v>
      </c>
      <c r="K76" s="7">
        <f>VLOOKUP($B76,'Channel wise traffic'!$B$3:$F$368,5,0)</f>
        <v>5590043</v>
      </c>
      <c r="L76" s="7">
        <f t="shared" si="14"/>
        <v>21500166</v>
      </c>
      <c r="M76" s="8">
        <f t="shared" si="15"/>
        <v>5.5060874643438819E-2</v>
      </c>
      <c r="N76" s="10">
        <f t="shared" si="16"/>
        <v>43532</v>
      </c>
      <c r="O76" s="11">
        <f t="shared" si="17"/>
        <v>1390539</v>
      </c>
      <c r="P76" s="11">
        <f t="shared" si="18"/>
        <v>21717338</v>
      </c>
      <c r="Q76" s="11">
        <f t="shared" si="19"/>
        <v>6.402897408246129E-2</v>
      </c>
      <c r="R76" s="8">
        <f t="shared" si="20"/>
        <v>-0.14866249706049239</v>
      </c>
      <c r="S76" s="8">
        <f t="shared" si="21"/>
        <v>-9.9999364563004844E-3</v>
      </c>
      <c r="T76" s="8">
        <f t="shared" si="22"/>
        <v>-0.14006314434263278</v>
      </c>
      <c r="U76" s="8">
        <f t="shared" si="23"/>
        <v>0.23749996918628585</v>
      </c>
      <c r="V76" s="8">
        <f t="shared" si="24"/>
        <v>0.41599995613252599</v>
      </c>
      <c r="W76" s="8">
        <f t="shared" si="25"/>
        <v>0.71539994049569344</v>
      </c>
      <c r="X76" s="8">
        <f t="shared" si="26"/>
        <v>0.77899983154170926</v>
      </c>
      <c r="Y76" s="8" t="str" cm="1">
        <f t="array" ref="Y76">INDEX($U$2:$X$2,MATCH(MAX(ABS($U76:$X76-_xlfn.XLOOKUP($N76,$B$3:$B$368,$U$3:$X$368,0,0))),ABS($U76:$X76-_xlfn.XLOOKUP($N76,$B$3:$B$368,$U$3:$X$368,0,0)),0))</f>
        <v>L2M</v>
      </c>
      <c r="Z76" s="8" t="str" cm="1">
        <f t="array" ref="Z76">INDEX($H$2:$K$2,MATCH(MAX(ABS($H76:$K76-_xlfn.XLOOKUP($N76,$B$3:$B$368,$H$3:$K$368,0,0))),ABS($H76:$K76-_xlfn.XLOOKUP($N76,$B$3:$B$368,$H$3:$K$368,0,0)),0))</f>
        <v>Facebook</v>
      </c>
      <c r="AA76" t="str" cm="1">
        <f t="array" ref="AA76">_xlfn.IFNA(_xlfn.IFS(R76&gt;0.2,"High",R76&lt;-0.2,"Low"),"Neglect value")</f>
        <v>Neglect value</v>
      </c>
    </row>
    <row r="77" spans="1:27" x14ac:dyDescent="0.3">
      <c r="A77" s="3" t="str">
        <f t="shared" si="27"/>
        <v>Saturday</v>
      </c>
      <c r="B77" s="3">
        <v>43540</v>
      </c>
      <c r="C77" s="4">
        <v>42645263</v>
      </c>
      <c r="D77" s="4">
        <v>9313725</v>
      </c>
      <c r="E77" s="4">
        <v>3293333</v>
      </c>
      <c r="F77" s="4">
        <v>2217072</v>
      </c>
      <c r="G77" s="4">
        <v>1815781</v>
      </c>
      <c r="H77" s="7">
        <f>VLOOKUP($B77,'Channel wise traffic'!$B$3:$C$368,2,0)</f>
        <v>15352294</v>
      </c>
      <c r="I77" s="7">
        <f>VLOOKUP($B77,'Channel wise traffic'!$B$3:$D$368,3,0)</f>
        <v>11514221</v>
      </c>
      <c r="J77" s="7">
        <f>VLOOKUP($B77,'Channel wise traffic'!$B$3:$E$368,4,0)</f>
        <v>4690978</v>
      </c>
      <c r="K77" s="7">
        <f>VLOOKUP($B77,'Channel wise traffic'!$B$3:$F$368,5,0)</f>
        <v>11087768</v>
      </c>
      <c r="L77" s="7">
        <f t="shared" si="14"/>
        <v>42645261</v>
      </c>
      <c r="M77" s="8">
        <f t="shared" si="15"/>
        <v>4.2578726739239479E-2</v>
      </c>
      <c r="N77" s="10">
        <f t="shared" si="16"/>
        <v>43533</v>
      </c>
      <c r="O77" s="11">
        <f t="shared" si="17"/>
        <v>1820150</v>
      </c>
      <c r="P77" s="11">
        <f t="shared" si="18"/>
        <v>46685339</v>
      </c>
      <c r="Q77" s="11">
        <f t="shared" si="19"/>
        <v>3.8987613670586958E-2</v>
      </c>
      <c r="R77" s="8">
        <f t="shared" si="20"/>
        <v>-2.4003516193720209E-3</v>
      </c>
      <c r="S77" s="8">
        <f t="shared" si="21"/>
        <v>-8.6538474102115903E-2</v>
      </c>
      <c r="T77" s="8">
        <f t="shared" si="22"/>
        <v>9.2109075948952679E-2</v>
      </c>
      <c r="U77" s="8">
        <f t="shared" si="23"/>
        <v>0.21839998970108357</v>
      </c>
      <c r="V77" s="8">
        <f t="shared" si="24"/>
        <v>0.35359998282105171</v>
      </c>
      <c r="W77" s="8">
        <f t="shared" si="25"/>
        <v>0.67320006813765876</v>
      </c>
      <c r="X77" s="8">
        <f t="shared" si="26"/>
        <v>0.81899956338810831</v>
      </c>
      <c r="Y77" s="8" t="str" cm="1">
        <f t="array" ref="Y77">INDEX($U$2:$X$2,MATCH(MAX(ABS($U77:$X77-_xlfn.XLOOKUP($N77,$B$3:$B$368,$U$3:$X$368,0,0))),ABS($U77:$X77-_xlfn.XLOOKUP($N77,$B$3:$B$368,$U$3:$X$368,0,0)),0))</f>
        <v>C2P</v>
      </c>
      <c r="Z77" s="8" t="str" cm="1">
        <f t="array" ref="Z77">INDEX($H$2:$K$2,MATCH(MAX(ABS($H77:$K77-_xlfn.XLOOKUP($N77,$B$3:$B$368,$H$3:$K$368,0,0))),ABS($H77:$K77-_xlfn.XLOOKUP($N77,$B$3:$B$368,$H$3:$K$368,0,0)),0))</f>
        <v>Facebook</v>
      </c>
      <c r="AA77" t="str" cm="1">
        <f t="array" ref="AA77">_xlfn.IFNA(_xlfn.IFS(R77&gt;0.2,"High",R77&lt;-0.2,"Low"),"Neglect value")</f>
        <v>Neglect value</v>
      </c>
    </row>
    <row r="78" spans="1:27" x14ac:dyDescent="0.3">
      <c r="A78" s="3" t="str">
        <f t="shared" si="27"/>
        <v>Sunday</v>
      </c>
      <c r="B78" s="3">
        <v>43541</v>
      </c>
      <c r="C78" s="4">
        <v>42645263</v>
      </c>
      <c r="D78" s="4">
        <v>8686840</v>
      </c>
      <c r="E78" s="4">
        <v>2894455</v>
      </c>
      <c r="F78" s="4">
        <v>1968229</v>
      </c>
      <c r="G78" s="4">
        <v>1504514</v>
      </c>
      <c r="H78" s="7">
        <f>VLOOKUP($B78,'Channel wise traffic'!$B$3:$C$368,2,0)</f>
        <v>15352294</v>
      </c>
      <c r="I78" s="7">
        <f>VLOOKUP($B78,'Channel wise traffic'!$B$3:$D$368,3,0)</f>
        <v>11514221</v>
      </c>
      <c r="J78" s="7">
        <f>VLOOKUP($B78,'Channel wise traffic'!$B$3:$E$368,4,0)</f>
        <v>4690978</v>
      </c>
      <c r="K78" s="7">
        <f>VLOOKUP($B78,'Channel wise traffic'!$B$3:$F$368,5,0)</f>
        <v>11087768</v>
      </c>
      <c r="L78" s="7">
        <f t="shared" si="14"/>
        <v>42645261</v>
      </c>
      <c r="M78" s="8">
        <f t="shared" si="15"/>
        <v>3.5279744903906445E-2</v>
      </c>
      <c r="N78" s="10">
        <f t="shared" si="16"/>
        <v>43534</v>
      </c>
      <c r="O78" s="11">
        <f t="shared" si="17"/>
        <v>1711650</v>
      </c>
      <c r="P78" s="11">
        <f t="shared" si="18"/>
        <v>46236441</v>
      </c>
      <c r="Q78" s="11">
        <f t="shared" si="19"/>
        <v>3.7019499964562587E-2</v>
      </c>
      <c r="R78" s="8">
        <f t="shared" si="20"/>
        <v>-0.12101539450238075</v>
      </c>
      <c r="S78" s="8">
        <f t="shared" si="21"/>
        <v>-7.7669905432383946E-2</v>
      </c>
      <c r="T78" s="8">
        <f t="shared" si="22"/>
        <v>-4.6995639117804022E-2</v>
      </c>
      <c r="U78" s="8">
        <f t="shared" si="23"/>
        <v>0.20369999828585886</v>
      </c>
      <c r="V78" s="8">
        <f t="shared" si="24"/>
        <v>0.33319998986973398</v>
      </c>
      <c r="W78" s="8">
        <f t="shared" si="25"/>
        <v>0.6799998618047266</v>
      </c>
      <c r="X78" s="8">
        <f t="shared" si="26"/>
        <v>0.76439987420163003</v>
      </c>
      <c r="Y78" s="8" t="str" cm="1">
        <f t="array" ref="Y78">INDEX($U$2:$X$2,MATCH(MAX(ABS($U78:$X78-_xlfn.XLOOKUP($N78,$B$3:$B$368,$U$3:$X$368,0,0))),ABS($U78:$X78-_xlfn.XLOOKUP($N78,$B$3:$B$368,$U$3:$X$368,0,0)),0))</f>
        <v>C2P</v>
      </c>
      <c r="Z78" s="8" t="str" cm="1">
        <f t="array" ref="Z78">INDEX($H$2:$K$2,MATCH(MAX(ABS($H78:$K78-_xlfn.XLOOKUP($N78,$B$3:$B$368,$H$3:$K$368,0,0))),ABS($H78:$K78-_xlfn.XLOOKUP($N78,$B$3:$B$368,$H$3:$K$368,0,0)),0))</f>
        <v>Facebook</v>
      </c>
      <c r="AA78" t="str" cm="1">
        <f t="array" ref="AA78">_xlfn.IFNA(_xlfn.IFS(R78&gt;0.2,"High",R78&lt;-0.2,"Low"),"Neglect value")</f>
        <v>Neglect value</v>
      </c>
    </row>
    <row r="79" spans="1:27" x14ac:dyDescent="0.3">
      <c r="A79" s="3" t="str">
        <f t="shared" si="27"/>
        <v>Monday</v>
      </c>
      <c r="B79" s="3">
        <v>43542</v>
      </c>
      <c r="C79" s="4">
        <v>22368860</v>
      </c>
      <c r="D79" s="4">
        <v>5368526</v>
      </c>
      <c r="E79" s="4">
        <v>2233307</v>
      </c>
      <c r="F79" s="4">
        <v>1614011</v>
      </c>
      <c r="G79" s="4">
        <v>1310254</v>
      </c>
      <c r="H79" s="7">
        <f>VLOOKUP($B79,'Channel wise traffic'!$B$3:$C$368,2,0)</f>
        <v>8052789</v>
      </c>
      <c r="I79" s="7">
        <f>VLOOKUP($B79,'Channel wise traffic'!$B$3:$D$368,3,0)</f>
        <v>6039592</v>
      </c>
      <c r="J79" s="7">
        <f>VLOOKUP($B79,'Channel wise traffic'!$B$3:$E$368,4,0)</f>
        <v>2460574</v>
      </c>
      <c r="K79" s="7">
        <f>VLOOKUP($B79,'Channel wise traffic'!$B$3:$F$368,5,0)</f>
        <v>5815903</v>
      </c>
      <c r="L79" s="7">
        <f t="shared" si="14"/>
        <v>22368858</v>
      </c>
      <c r="M79" s="8">
        <f t="shared" si="15"/>
        <v>5.8574911729967462E-2</v>
      </c>
      <c r="N79" s="10">
        <f t="shared" si="16"/>
        <v>43535</v>
      </c>
      <c r="O79" s="11">
        <f t="shared" si="17"/>
        <v>1220679</v>
      </c>
      <c r="P79" s="11">
        <f t="shared" si="18"/>
        <v>21282992</v>
      </c>
      <c r="Q79" s="11">
        <f t="shared" si="19"/>
        <v>5.735466811458332E-2</v>
      </c>
      <c r="R79" s="8">
        <f t="shared" si="20"/>
        <v>7.3381290249115549E-2</v>
      </c>
      <c r="S79" s="8">
        <f t="shared" si="21"/>
        <v>5.1020364054076506E-2</v>
      </c>
      <c r="T79" s="8">
        <f t="shared" si="22"/>
        <v>2.1275401907066005E-2</v>
      </c>
      <c r="U79" s="8">
        <f t="shared" si="23"/>
        <v>0.23999998211799797</v>
      </c>
      <c r="V79" s="8">
        <f t="shared" si="24"/>
        <v>0.4160000342738398</v>
      </c>
      <c r="W79" s="8">
        <f t="shared" si="25"/>
        <v>0.72270001392553729</v>
      </c>
      <c r="X79" s="8">
        <f t="shared" si="26"/>
        <v>0.81179991957923459</v>
      </c>
      <c r="Y79" s="8" t="str" cm="1">
        <f t="array" ref="Y79">INDEX($U$2:$X$2,MATCH(MAX(ABS($U79:$X79-_xlfn.XLOOKUP($N79,$B$3:$B$368,$U$3:$X$368,0,0))),ABS($U79:$X79-_xlfn.XLOOKUP($N79,$B$3:$B$368,$U$3:$X$368,0,0)),0))</f>
        <v>C2P</v>
      </c>
      <c r="Z79" s="8" t="str" cm="1">
        <f t="array" ref="Z79">INDEX($H$2:$K$2,MATCH(MAX(ABS($H79:$K79-_xlfn.XLOOKUP($N79,$B$3:$B$368,$H$3:$K$368,0,0))),ABS($H79:$K79-_xlfn.XLOOKUP($N79,$B$3:$B$368,$H$3:$K$368,0,0)),0))</f>
        <v>Facebook</v>
      </c>
      <c r="AA79" t="str" cm="1">
        <f t="array" ref="AA79">_xlfn.IFNA(_xlfn.IFS(R79&gt;0.2,"High",R79&lt;-0.2,"Low"),"Neglect value")</f>
        <v>Neglect value</v>
      </c>
    </row>
    <row r="80" spans="1:27" x14ac:dyDescent="0.3">
      <c r="A80" s="3" t="str">
        <f t="shared" si="27"/>
        <v>Tuesday</v>
      </c>
      <c r="B80" s="3">
        <v>43543</v>
      </c>
      <c r="C80" s="4">
        <v>21934513</v>
      </c>
      <c r="D80" s="4">
        <v>5757809</v>
      </c>
      <c r="E80" s="4">
        <v>2418280</v>
      </c>
      <c r="F80" s="4">
        <v>1835958</v>
      </c>
      <c r="G80" s="4">
        <v>707578</v>
      </c>
      <c r="H80" s="7">
        <f>VLOOKUP($B80,'Channel wise traffic'!$B$3:$C$368,2,0)</f>
        <v>7896424</v>
      </c>
      <c r="I80" s="7">
        <f>VLOOKUP($B80,'Channel wise traffic'!$B$3:$D$368,3,0)</f>
        <v>5922318</v>
      </c>
      <c r="J80" s="7">
        <f>VLOOKUP($B80,'Channel wise traffic'!$B$3:$E$368,4,0)</f>
        <v>2412796</v>
      </c>
      <c r="K80" s="7">
        <f>VLOOKUP($B80,'Channel wise traffic'!$B$3:$F$368,5,0)</f>
        <v>5702973</v>
      </c>
      <c r="L80" s="7">
        <f t="shared" si="14"/>
        <v>21934511</v>
      </c>
      <c r="M80" s="8">
        <f t="shared" si="15"/>
        <v>3.2258660130726403E-2</v>
      </c>
      <c r="N80" s="10">
        <f t="shared" si="16"/>
        <v>43536</v>
      </c>
      <c r="O80" s="11">
        <f t="shared" si="17"/>
        <v>1299482</v>
      </c>
      <c r="P80" s="11">
        <f t="shared" si="18"/>
        <v>21500166</v>
      </c>
      <c r="Q80" s="11">
        <f t="shared" si="19"/>
        <v>6.04405537873264E-2</v>
      </c>
      <c r="R80" s="8">
        <f t="shared" si="20"/>
        <v>-0.45549226537958976</v>
      </c>
      <c r="S80" s="8">
        <f t="shared" si="21"/>
        <v>2.0201937045509322E-2</v>
      </c>
      <c r="T80" s="8">
        <f t="shared" si="22"/>
        <v>-0.46627457709544307</v>
      </c>
      <c r="U80" s="8">
        <f t="shared" si="23"/>
        <v>0.26249996979645729</v>
      </c>
      <c r="V80" s="8">
        <f t="shared" si="24"/>
        <v>0.42000003820897847</v>
      </c>
      <c r="W80" s="8">
        <f t="shared" si="25"/>
        <v>0.75919992722100005</v>
      </c>
      <c r="X80" s="8">
        <f t="shared" si="26"/>
        <v>0.38539988387533919</v>
      </c>
      <c r="Y80" s="8" t="str" cm="1">
        <f t="array" ref="Y80">INDEX($U$2:$X$2,MATCH(MAX(ABS($U80:$X80-_xlfn.XLOOKUP($N80,$B$3:$B$368,$U$3:$X$368,0,0))),ABS($U80:$X80-_xlfn.XLOOKUP($N80,$B$3:$B$368,$U$3:$X$368,0,0)),0))</f>
        <v>P2O</v>
      </c>
      <c r="Z80" s="8" t="str" cm="1">
        <f t="array" ref="Z80">INDEX($H$2:$K$2,MATCH(MAX(ABS($H80:$K80-_xlfn.XLOOKUP($N80,$B$3:$B$368,$H$3:$K$368,0,0))),ABS($H80:$K80-_xlfn.XLOOKUP($N80,$B$3:$B$368,$H$3:$K$368,0,0)),0))</f>
        <v>Facebook</v>
      </c>
      <c r="AA80" t="str" cm="1">
        <f t="array" ref="AA80">_xlfn.IFNA(_xlfn.IFS(R80&gt;0.2,"High",R80&lt;-0.2,"Low"),"Neglect value")</f>
        <v>Low</v>
      </c>
    </row>
    <row r="81" spans="1:27" x14ac:dyDescent="0.3">
      <c r="A81" s="3" t="str">
        <f t="shared" si="27"/>
        <v>Wednesday</v>
      </c>
      <c r="B81" s="3">
        <v>43544</v>
      </c>
      <c r="C81" s="4">
        <v>21282993</v>
      </c>
      <c r="D81" s="4">
        <v>5427163</v>
      </c>
      <c r="E81" s="4">
        <v>2149156</v>
      </c>
      <c r="F81" s="4">
        <v>1600262</v>
      </c>
      <c r="G81" s="4">
        <v>1377825</v>
      </c>
      <c r="H81" s="7">
        <f>VLOOKUP($B81,'Channel wise traffic'!$B$3:$C$368,2,0)</f>
        <v>7661877</v>
      </c>
      <c r="I81" s="7">
        <f>VLOOKUP($B81,'Channel wise traffic'!$B$3:$D$368,3,0)</f>
        <v>5746408</v>
      </c>
      <c r="J81" s="7">
        <f>VLOOKUP($B81,'Channel wise traffic'!$B$3:$E$368,4,0)</f>
        <v>2341129</v>
      </c>
      <c r="K81" s="7">
        <f>VLOOKUP($B81,'Channel wise traffic'!$B$3:$F$368,5,0)</f>
        <v>5533578</v>
      </c>
      <c r="L81" s="7">
        <f t="shared" si="14"/>
        <v>21282992</v>
      </c>
      <c r="M81" s="8">
        <f t="shared" si="15"/>
        <v>6.4738310067573676E-2</v>
      </c>
      <c r="N81" s="10">
        <f t="shared" si="16"/>
        <v>43537</v>
      </c>
      <c r="O81" s="11">
        <f t="shared" si="17"/>
        <v>1232690</v>
      </c>
      <c r="P81" s="11">
        <f t="shared" si="18"/>
        <v>21717338</v>
      </c>
      <c r="Q81" s="11">
        <f t="shared" si="19"/>
        <v>5.6760634589687317E-2</v>
      </c>
      <c r="R81" s="8">
        <f t="shared" si="20"/>
        <v>0.11773844194404104</v>
      </c>
      <c r="S81" s="8">
        <f t="shared" si="21"/>
        <v>-1.9999965004919074E-2</v>
      </c>
      <c r="T81" s="8">
        <f t="shared" si="22"/>
        <v>0.14054944127308611</v>
      </c>
      <c r="U81" s="8">
        <f t="shared" si="23"/>
        <v>0.25499998989803735</v>
      </c>
      <c r="V81" s="8">
        <f t="shared" si="24"/>
        <v>0.39599989902643423</v>
      </c>
      <c r="W81" s="8">
        <f t="shared" si="25"/>
        <v>0.74460020584824926</v>
      </c>
      <c r="X81" s="8">
        <f t="shared" si="26"/>
        <v>0.86099963630955434</v>
      </c>
      <c r="Y81" s="8" t="str" cm="1">
        <f t="array" ref="Y81">INDEX($U$2:$X$2,MATCH(MAX(ABS($U81:$X81-_xlfn.XLOOKUP($N81,$B$3:$B$368,$U$3:$X$368,0,0))),ABS($U81:$X81-_xlfn.XLOOKUP($N81,$B$3:$B$368,$U$3:$X$368,0,0)),0))</f>
        <v>P2O</v>
      </c>
      <c r="Z81" s="8" t="str" cm="1">
        <f t="array" ref="Z81">INDEX($H$2:$K$2,MATCH(MAX(ABS($H81:$K81-_xlfn.XLOOKUP($N81,$B$3:$B$368,$H$3:$K$368,0,0))),ABS($H81:$K81-_xlfn.XLOOKUP($N81,$B$3:$B$368,$H$3:$K$368,0,0)),0))</f>
        <v>Facebook</v>
      </c>
      <c r="AA81" t="str" cm="1">
        <f t="array" ref="AA81">_xlfn.IFNA(_xlfn.IFS(R81&gt;0.2,"High",R81&lt;-0.2,"Low"),"Neglect value")</f>
        <v>Neglect value</v>
      </c>
    </row>
    <row r="82" spans="1:27" x14ac:dyDescent="0.3">
      <c r="A82" s="3" t="str">
        <f t="shared" si="27"/>
        <v>Thursday</v>
      </c>
      <c r="B82" s="3">
        <v>43545</v>
      </c>
      <c r="C82" s="4">
        <v>21717340</v>
      </c>
      <c r="D82" s="4">
        <v>5429335</v>
      </c>
      <c r="E82" s="4">
        <v>2128299</v>
      </c>
      <c r="F82" s="4">
        <v>1475975</v>
      </c>
      <c r="G82" s="4">
        <v>1234506</v>
      </c>
      <c r="H82" s="7">
        <f>VLOOKUP($B82,'Channel wise traffic'!$B$3:$C$368,2,0)</f>
        <v>7818242</v>
      </c>
      <c r="I82" s="7">
        <f>VLOOKUP($B82,'Channel wise traffic'!$B$3:$D$368,3,0)</f>
        <v>5863681</v>
      </c>
      <c r="J82" s="7">
        <f>VLOOKUP($B82,'Channel wise traffic'!$B$3:$E$368,4,0)</f>
        <v>2388907</v>
      </c>
      <c r="K82" s="7">
        <f>VLOOKUP($B82,'Channel wise traffic'!$B$3:$F$368,5,0)</f>
        <v>5646508</v>
      </c>
      <c r="L82" s="7">
        <f t="shared" si="14"/>
        <v>21717338</v>
      </c>
      <c r="M82" s="8">
        <f t="shared" si="15"/>
        <v>5.6844254406847247E-2</v>
      </c>
      <c r="N82" s="10">
        <f t="shared" si="16"/>
        <v>43538</v>
      </c>
      <c r="O82" s="11">
        <f t="shared" si="17"/>
        <v>1268377</v>
      </c>
      <c r="P82" s="11">
        <f t="shared" si="18"/>
        <v>22803205</v>
      </c>
      <c r="Q82" s="11">
        <f t="shared" si="19"/>
        <v>5.5622746397030909E-2</v>
      </c>
      <c r="R82" s="8">
        <f t="shared" si="20"/>
        <v>-2.6704205453110585E-2</v>
      </c>
      <c r="S82" s="8">
        <f t="shared" si="21"/>
        <v>-4.7619051795569911E-2</v>
      </c>
      <c r="T82" s="8">
        <f t="shared" si="22"/>
        <v>2.1960584274233863E-2</v>
      </c>
      <c r="U82" s="8">
        <f t="shared" si="23"/>
        <v>0.25</v>
      </c>
      <c r="V82" s="8">
        <f t="shared" si="24"/>
        <v>0.39199994106092184</v>
      </c>
      <c r="W82" s="8">
        <f t="shared" si="25"/>
        <v>0.6934998324953402</v>
      </c>
      <c r="X82" s="8">
        <f t="shared" si="26"/>
        <v>0.83640034553430787</v>
      </c>
      <c r="Y82" s="8" t="str" cm="1">
        <f t="array" ref="Y82">INDEX($U$2:$X$2,MATCH(MAX(ABS($U82:$X82-_xlfn.XLOOKUP($N82,$B$3:$B$368,$U$3:$X$368,0,0))),ABS($U82:$X82-_xlfn.XLOOKUP($N82,$B$3:$B$368,$U$3:$X$368,0,0)),0))</f>
        <v>C2P</v>
      </c>
      <c r="Z82" s="8" t="str" cm="1">
        <f t="array" ref="Z82">INDEX($H$2:$K$2,MATCH(MAX(ABS($H82:$K82-_xlfn.XLOOKUP($N82,$B$3:$B$368,$H$3:$K$368,0,0))),ABS($H82:$K82-_xlfn.XLOOKUP($N82,$B$3:$B$368,$H$3:$K$368,0,0)),0))</f>
        <v>Facebook</v>
      </c>
      <c r="AA82" t="str" cm="1">
        <f t="array" ref="AA82">_xlfn.IFNA(_xlfn.IFS(R82&gt;0.2,"High",R82&lt;-0.2,"Low"),"Neglect value")</f>
        <v>Neglect value</v>
      </c>
    </row>
    <row r="83" spans="1:27" x14ac:dyDescent="0.3">
      <c r="A83" s="3" t="str">
        <f t="shared" si="27"/>
        <v>Friday</v>
      </c>
      <c r="B83" s="3">
        <v>43546</v>
      </c>
      <c r="C83" s="4">
        <v>21065820</v>
      </c>
      <c r="D83" s="4">
        <v>5529777</v>
      </c>
      <c r="E83" s="4">
        <v>2123434</v>
      </c>
      <c r="F83" s="4">
        <v>1612111</v>
      </c>
      <c r="G83" s="4">
        <v>1361589</v>
      </c>
      <c r="H83" s="7">
        <f>VLOOKUP($B83,'Channel wise traffic'!$B$3:$C$368,2,0)</f>
        <v>7583695</v>
      </c>
      <c r="I83" s="7">
        <f>VLOOKUP($B83,'Channel wise traffic'!$B$3:$D$368,3,0)</f>
        <v>5687771</v>
      </c>
      <c r="J83" s="7">
        <f>VLOOKUP($B83,'Channel wise traffic'!$B$3:$E$368,4,0)</f>
        <v>2317240</v>
      </c>
      <c r="K83" s="7">
        <f>VLOOKUP($B83,'Channel wise traffic'!$B$3:$F$368,5,0)</f>
        <v>5477113</v>
      </c>
      <c r="L83" s="7">
        <f t="shared" si="14"/>
        <v>21065819</v>
      </c>
      <c r="M83" s="8">
        <f t="shared" si="15"/>
        <v>6.4634986912448691E-2</v>
      </c>
      <c r="N83" s="10">
        <f t="shared" si="16"/>
        <v>43539</v>
      </c>
      <c r="O83" s="11">
        <f t="shared" si="17"/>
        <v>1183818</v>
      </c>
      <c r="P83" s="11">
        <f t="shared" si="18"/>
        <v>21500166</v>
      </c>
      <c r="Q83" s="11">
        <f t="shared" si="19"/>
        <v>5.5060874643438819E-2</v>
      </c>
      <c r="R83" s="8">
        <f t="shared" si="20"/>
        <v>0.15016750885693586</v>
      </c>
      <c r="S83" s="8">
        <f t="shared" si="21"/>
        <v>-2.0202030068046883E-2</v>
      </c>
      <c r="T83" s="8">
        <f t="shared" si="22"/>
        <v>0.17388231354858696</v>
      </c>
      <c r="U83" s="8">
        <f t="shared" si="23"/>
        <v>0.26249996439730333</v>
      </c>
      <c r="V83" s="8">
        <f t="shared" si="24"/>
        <v>0.38399993345120426</v>
      </c>
      <c r="W83" s="8">
        <f t="shared" si="25"/>
        <v>0.75919995629720538</v>
      </c>
      <c r="X83" s="8">
        <f t="shared" si="26"/>
        <v>0.84460003064305122</v>
      </c>
      <c r="Y83" s="8" t="str" cm="1">
        <f t="array" ref="Y83">INDEX($U$2:$X$2,MATCH(MAX(ABS($U83:$X83-_xlfn.XLOOKUP($N83,$B$3:$B$368,$U$3:$X$368,0,0))),ABS($U83:$X83-_xlfn.XLOOKUP($N83,$B$3:$B$368,$U$3:$X$368,0,0)),0))</f>
        <v>P2O</v>
      </c>
      <c r="Z83" s="8" t="str" cm="1">
        <f t="array" ref="Z83">INDEX($H$2:$K$2,MATCH(MAX(ABS($H83:$K83-_xlfn.XLOOKUP($N83,$B$3:$B$368,$H$3:$K$368,0,0))),ABS($H83:$K83-_xlfn.XLOOKUP($N83,$B$3:$B$368,$H$3:$K$368,0,0)),0))</f>
        <v>Facebook</v>
      </c>
      <c r="AA83" t="str" cm="1">
        <f t="array" ref="AA83">_xlfn.IFNA(_xlfn.IFS(R83&gt;0.2,"High",R83&lt;-0.2,"Low"),"Neglect value")</f>
        <v>Neglect value</v>
      </c>
    </row>
    <row r="84" spans="1:27" x14ac:dyDescent="0.3">
      <c r="A84" s="3" t="str">
        <f t="shared" si="27"/>
        <v>Saturday</v>
      </c>
      <c r="B84" s="3">
        <v>43547</v>
      </c>
      <c r="C84" s="4">
        <v>44440853</v>
      </c>
      <c r="D84" s="4">
        <v>9612556</v>
      </c>
      <c r="E84" s="4">
        <v>3268269</v>
      </c>
      <c r="F84" s="4">
        <v>2289095</v>
      </c>
      <c r="G84" s="4">
        <v>1874769</v>
      </c>
      <c r="H84" s="7">
        <f>VLOOKUP($B84,'Channel wise traffic'!$B$3:$C$368,2,0)</f>
        <v>15998707</v>
      </c>
      <c r="I84" s="7">
        <f>VLOOKUP($B84,'Channel wise traffic'!$B$3:$D$368,3,0)</f>
        <v>11999030</v>
      </c>
      <c r="J84" s="7">
        <f>VLOOKUP($B84,'Channel wise traffic'!$B$3:$E$368,4,0)</f>
        <v>4888493</v>
      </c>
      <c r="K84" s="7">
        <f>VLOOKUP($B84,'Channel wise traffic'!$B$3:$F$368,5,0)</f>
        <v>11554621</v>
      </c>
      <c r="L84" s="7">
        <f t="shared" si="14"/>
        <v>44440851</v>
      </c>
      <c r="M84" s="8">
        <f t="shared" si="15"/>
        <v>4.2185711421875723E-2</v>
      </c>
      <c r="N84" s="10">
        <f t="shared" si="16"/>
        <v>43540</v>
      </c>
      <c r="O84" s="11">
        <f t="shared" si="17"/>
        <v>1815781</v>
      </c>
      <c r="P84" s="11">
        <f t="shared" si="18"/>
        <v>42645261</v>
      </c>
      <c r="Q84" s="11">
        <f t="shared" si="19"/>
        <v>4.2578726739239479E-2</v>
      </c>
      <c r="R84" s="8">
        <f t="shared" si="20"/>
        <v>3.2486296530253478E-2</v>
      </c>
      <c r="S84" s="8">
        <f t="shared" si="21"/>
        <v>4.2105264638900852E-2</v>
      </c>
      <c r="T84" s="8">
        <f t="shared" si="22"/>
        <v>-9.2303210420231485E-3</v>
      </c>
      <c r="U84" s="8">
        <f t="shared" si="23"/>
        <v>0.21629998866133376</v>
      </c>
      <c r="V84" s="8">
        <f t="shared" si="24"/>
        <v>0.33999999583877588</v>
      </c>
      <c r="W84" s="8">
        <f t="shared" si="25"/>
        <v>0.70039981409119012</v>
      </c>
      <c r="X84" s="8">
        <f t="shared" si="26"/>
        <v>0.8190000851865038</v>
      </c>
      <c r="Y84" s="8" t="str" cm="1">
        <f t="array" ref="Y84">INDEX($U$2:$X$2,MATCH(MAX(ABS($U84:$X84-_xlfn.XLOOKUP($N84,$B$3:$B$368,$U$3:$X$368,0,0))),ABS($U84:$X84-_xlfn.XLOOKUP($N84,$B$3:$B$368,$U$3:$X$368,0,0)),0))</f>
        <v>C2P</v>
      </c>
      <c r="Z84" s="8" t="str" cm="1">
        <f t="array" ref="Z84">INDEX($H$2:$K$2,MATCH(MAX(ABS($H84:$K84-_xlfn.XLOOKUP($N84,$B$3:$B$368,$H$3:$K$368,0,0))),ABS($H84:$K84-_xlfn.XLOOKUP($N84,$B$3:$B$368,$H$3:$K$368,0,0)),0))</f>
        <v>Facebook</v>
      </c>
      <c r="AA84" t="str" cm="1">
        <f t="array" ref="AA84">_xlfn.IFNA(_xlfn.IFS(R84&gt;0.2,"High",R84&lt;-0.2,"Low"),"Neglect value")</f>
        <v>Neglect value</v>
      </c>
    </row>
    <row r="85" spans="1:27" x14ac:dyDescent="0.3">
      <c r="A85" s="3" t="str">
        <f t="shared" si="27"/>
        <v>Sunday</v>
      </c>
      <c r="B85" s="3">
        <v>43548</v>
      </c>
      <c r="C85" s="4">
        <v>45338648</v>
      </c>
      <c r="D85" s="4">
        <v>9425904</v>
      </c>
      <c r="E85" s="4">
        <v>3300951</v>
      </c>
      <c r="F85" s="4">
        <v>2289540</v>
      </c>
      <c r="G85" s="4">
        <v>1839416</v>
      </c>
      <c r="H85" s="7">
        <f>VLOOKUP($B85,'Channel wise traffic'!$B$3:$C$368,2,0)</f>
        <v>16321913</v>
      </c>
      <c r="I85" s="7">
        <f>VLOOKUP($B85,'Channel wise traffic'!$B$3:$D$368,3,0)</f>
        <v>12241435</v>
      </c>
      <c r="J85" s="7">
        <f>VLOOKUP($B85,'Channel wise traffic'!$B$3:$E$368,4,0)</f>
        <v>4987251</v>
      </c>
      <c r="K85" s="7">
        <f>VLOOKUP($B85,'Channel wise traffic'!$B$3:$F$368,5,0)</f>
        <v>11788048</v>
      </c>
      <c r="L85" s="7">
        <f t="shared" si="14"/>
        <v>45338647</v>
      </c>
      <c r="M85" s="8">
        <f t="shared" si="15"/>
        <v>4.05705966353474E-2</v>
      </c>
      <c r="N85" s="10">
        <f t="shared" si="16"/>
        <v>43541</v>
      </c>
      <c r="O85" s="11">
        <f t="shared" si="17"/>
        <v>1504514</v>
      </c>
      <c r="P85" s="11">
        <f t="shared" si="18"/>
        <v>42645261</v>
      </c>
      <c r="Q85" s="11">
        <f t="shared" si="19"/>
        <v>3.5279744903906445E-2</v>
      </c>
      <c r="R85" s="8">
        <f t="shared" si="20"/>
        <v>0.22259812803337153</v>
      </c>
      <c r="S85" s="8">
        <f t="shared" si="21"/>
        <v>6.3157920407615809E-2</v>
      </c>
      <c r="T85" s="8">
        <f t="shared" si="22"/>
        <v>0.14996853706998059</v>
      </c>
      <c r="U85" s="8">
        <f t="shared" si="23"/>
        <v>0.20789997972590626</v>
      </c>
      <c r="V85" s="8">
        <f t="shared" si="24"/>
        <v>0.35019993838256785</v>
      </c>
      <c r="W85" s="8">
        <f t="shared" si="25"/>
        <v>0.69360011705717539</v>
      </c>
      <c r="X85" s="8">
        <f t="shared" si="26"/>
        <v>0.80339980956873436</v>
      </c>
      <c r="Y85" s="8" t="str" cm="1">
        <f t="array" ref="Y85">INDEX($U$2:$X$2,MATCH(MAX(ABS($U85:$X85-_xlfn.XLOOKUP($N85,$B$3:$B$368,$U$3:$X$368,0,0))),ABS($U85:$X85-_xlfn.XLOOKUP($N85,$B$3:$B$368,$U$3:$X$368,0,0)),0))</f>
        <v>P2O</v>
      </c>
      <c r="Z85" s="8" t="str" cm="1">
        <f t="array" ref="Z85">INDEX($H$2:$K$2,MATCH(MAX(ABS($H85:$K85-_xlfn.XLOOKUP($N85,$B$3:$B$368,$H$3:$K$368,0,0))),ABS($H85:$K85-_xlfn.XLOOKUP($N85,$B$3:$B$368,$H$3:$K$368,0,0)),0))</f>
        <v>Facebook</v>
      </c>
      <c r="AA85" t="str" cm="1">
        <f t="array" ref="AA85">_xlfn.IFNA(_xlfn.IFS(R85&gt;0.2,"High",R85&lt;-0.2,"Low"),"Neglect value")</f>
        <v>High</v>
      </c>
    </row>
    <row r="86" spans="1:27" x14ac:dyDescent="0.3">
      <c r="A86" s="3" t="str">
        <f t="shared" si="27"/>
        <v>Monday</v>
      </c>
      <c r="B86" s="3">
        <v>43549</v>
      </c>
      <c r="C86" s="4">
        <v>22368860</v>
      </c>
      <c r="D86" s="4">
        <v>5536293</v>
      </c>
      <c r="E86" s="4">
        <v>2258807</v>
      </c>
      <c r="F86" s="4">
        <v>1632440</v>
      </c>
      <c r="G86" s="4">
        <v>1351986</v>
      </c>
      <c r="H86" s="7">
        <f>VLOOKUP($B86,'Channel wise traffic'!$B$3:$C$368,2,0)</f>
        <v>8052789</v>
      </c>
      <c r="I86" s="7">
        <f>VLOOKUP($B86,'Channel wise traffic'!$B$3:$D$368,3,0)</f>
        <v>6039592</v>
      </c>
      <c r="J86" s="7">
        <f>VLOOKUP($B86,'Channel wise traffic'!$B$3:$E$368,4,0)</f>
        <v>2460574</v>
      </c>
      <c r="K86" s="7">
        <f>VLOOKUP($B86,'Channel wise traffic'!$B$3:$F$368,5,0)</f>
        <v>5815903</v>
      </c>
      <c r="L86" s="7">
        <f t="shared" si="14"/>
        <v>22368858</v>
      </c>
      <c r="M86" s="8">
        <f t="shared" si="15"/>
        <v>6.044054100208951E-2</v>
      </c>
      <c r="N86" s="10">
        <f t="shared" si="16"/>
        <v>43542</v>
      </c>
      <c r="O86" s="11">
        <f t="shared" si="17"/>
        <v>1310254</v>
      </c>
      <c r="P86" s="11">
        <f t="shared" si="18"/>
        <v>22368858</v>
      </c>
      <c r="Q86" s="11">
        <f t="shared" si="19"/>
        <v>5.8574911729967462E-2</v>
      </c>
      <c r="R86" s="8">
        <f t="shared" si="20"/>
        <v>3.1850312992747876E-2</v>
      </c>
      <c r="S86" s="8">
        <f t="shared" si="21"/>
        <v>0</v>
      </c>
      <c r="T86" s="8">
        <f t="shared" si="22"/>
        <v>3.1850312992747876E-2</v>
      </c>
      <c r="U86" s="8">
        <f t="shared" si="23"/>
        <v>0.24750000670575076</v>
      </c>
      <c r="V86" s="8">
        <f t="shared" si="24"/>
        <v>0.40799990173930462</v>
      </c>
      <c r="W86" s="8">
        <f t="shared" si="25"/>
        <v>0.72270008017506582</v>
      </c>
      <c r="X86" s="8">
        <f t="shared" si="26"/>
        <v>0.82819950503540707</v>
      </c>
      <c r="Y86" s="8" t="str" cm="1">
        <f t="array" ref="Y86">INDEX($U$2:$X$2,MATCH(MAX(ABS($U86:$X86-_xlfn.XLOOKUP($N86,$B$3:$B$368,$U$3:$X$368,0,0))),ABS($U86:$X86-_xlfn.XLOOKUP($N86,$B$3:$B$368,$U$3:$X$368,0,0)),0))</f>
        <v>P2O</v>
      </c>
      <c r="Z86" s="8" t="str" cm="1">
        <f t="array" ref="Z86">INDEX($H$2:$K$2,MATCH(MAX(ABS($H86:$K86-_xlfn.XLOOKUP($N86,$B$3:$B$368,$H$3:$K$368,0,0))),ABS($H86:$K86-_xlfn.XLOOKUP($N86,$B$3:$B$368,$H$3:$K$368,0,0)),0))</f>
        <v>Facebook</v>
      </c>
      <c r="AA86" t="str" cm="1">
        <f t="array" ref="AA86">_xlfn.IFNA(_xlfn.IFS(R86&gt;0.2,"High",R86&lt;-0.2,"Low"),"Neglect value")</f>
        <v>Neglect value</v>
      </c>
    </row>
    <row r="87" spans="1:27" x14ac:dyDescent="0.3">
      <c r="A87" s="3" t="str">
        <f t="shared" si="27"/>
        <v>Tuesday</v>
      </c>
      <c r="B87" s="3">
        <v>43550</v>
      </c>
      <c r="C87" s="4">
        <v>20848646</v>
      </c>
      <c r="D87" s="4">
        <v>5107918</v>
      </c>
      <c r="E87" s="4">
        <v>2043167</v>
      </c>
      <c r="F87" s="4">
        <v>1476597</v>
      </c>
      <c r="G87" s="4">
        <v>1259241</v>
      </c>
      <c r="H87" s="7">
        <f>VLOOKUP($B87,'Channel wise traffic'!$B$3:$C$368,2,0)</f>
        <v>7505512</v>
      </c>
      <c r="I87" s="7">
        <f>VLOOKUP($B87,'Channel wise traffic'!$B$3:$D$368,3,0)</f>
        <v>5629134</v>
      </c>
      <c r="J87" s="7">
        <f>VLOOKUP($B87,'Channel wise traffic'!$B$3:$E$368,4,0)</f>
        <v>2293351</v>
      </c>
      <c r="K87" s="7">
        <f>VLOOKUP($B87,'Channel wise traffic'!$B$3:$F$368,5,0)</f>
        <v>5420648</v>
      </c>
      <c r="L87" s="7">
        <f t="shared" si="14"/>
        <v>20848645</v>
      </c>
      <c r="M87" s="8">
        <f t="shared" si="15"/>
        <v>6.0399174123825596E-2</v>
      </c>
      <c r="N87" s="10">
        <f t="shared" si="16"/>
        <v>43543</v>
      </c>
      <c r="O87" s="11">
        <f t="shared" si="17"/>
        <v>707578</v>
      </c>
      <c r="P87" s="11">
        <f t="shared" si="18"/>
        <v>21934511</v>
      </c>
      <c r="Q87" s="11">
        <f t="shared" si="19"/>
        <v>3.2258660130726403E-2</v>
      </c>
      <c r="R87" s="8">
        <f t="shared" si="20"/>
        <v>0.77964973472889199</v>
      </c>
      <c r="S87" s="8">
        <f t="shared" si="21"/>
        <v>-4.950491032145643E-2</v>
      </c>
      <c r="T87" s="8">
        <f t="shared" si="22"/>
        <v>0.87233982685769784</v>
      </c>
      <c r="U87" s="8">
        <f t="shared" si="23"/>
        <v>0.2449999870495187</v>
      </c>
      <c r="V87" s="8">
        <f t="shared" si="24"/>
        <v>0.39999996084510364</v>
      </c>
      <c r="W87" s="8">
        <f t="shared" si="25"/>
        <v>0.72270010234112048</v>
      </c>
      <c r="X87" s="8">
        <f t="shared" si="26"/>
        <v>0.85279937586220211</v>
      </c>
      <c r="Y87" s="8" t="str" cm="1">
        <f t="array" ref="Y87">INDEX($U$2:$X$2,MATCH(MAX(ABS($U87:$X87-_xlfn.XLOOKUP($N87,$B$3:$B$368,$U$3:$X$368,0,0))),ABS($U87:$X87-_xlfn.XLOOKUP($N87,$B$3:$B$368,$U$3:$X$368,0,0)),0))</f>
        <v>P2O</v>
      </c>
      <c r="Z87" s="8" t="str" cm="1">
        <f t="array" ref="Z87">INDEX($H$2:$K$2,MATCH(MAX(ABS($H87:$K87-_xlfn.XLOOKUP($N87,$B$3:$B$368,$H$3:$K$368,0,0))),ABS($H87:$K87-_xlfn.XLOOKUP($N87,$B$3:$B$368,$H$3:$K$368,0,0)),0))</f>
        <v>Facebook</v>
      </c>
      <c r="AA87" t="str" cm="1">
        <f t="array" ref="AA87">_xlfn.IFNA(_xlfn.IFS(R87&gt;0.2,"High",R87&lt;-0.2,"Low"),"Neglect value")</f>
        <v>High</v>
      </c>
    </row>
    <row r="88" spans="1:27" x14ac:dyDescent="0.3">
      <c r="A88" s="3" t="str">
        <f t="shared" si="27"/>
        <v>Wednesday</v>
      </c>
      <c r="B88" s="3">
        <v>43551</v>
      </c>
      <c r="C88" s="4">
        <v>20848646</v>
      </c>
      <c r="D88" s="4">
        <v>5212161</v>
      </c>
      <c r="E88" s="4">
        <v>2084864</v>
      </c>
      <c r="F88" s="4">
        <v>1476292</v>
      </c>
      <c r="G88" s="4">
        <v>1150032</v>
      </c>
      <c r="H88" s="7">
        <f>VLOOKUP($B88,'Channel wise traffic'!$B$3:$C$368,2,0)</f>
        <v>7505512</v>
      </c>
      <c r="I88" s="7">
        <f>VLOOKUP($B88,'Channel wise traffic'!$B$3:$D$368,3,0)</f>
        <v>5629134</v>
      </c>
      <c r="J88" s="7">
        <f>VLOOKUP($B88,'Channel wise traffic'!$B$3:$E$368,4,0)</f>
        <v>2293351</v>
      </c>
      <c r="K88" s="7">
        <f>VLOOKUP($B88,'Channel wise traffic'!$B$3:$F$368,5,0)</f>
        <v>5420648</v>
      </c>
      <c r="L88" s="7">
        <f t="shared" si="14"/>
        <v>20848645</v>
      </c>
      <c r="M88" s="8">
        <f t="shared" si="15"/>
        <v>5.5160992229423438E-2</v>
      </c>
      <c r="N88" s="10">
        <f t="shared" si="16"/>
        <v>43544</v>
      </c>
      <c r="O88" s="11">
        <f t="shared" si="17"/>
        <v>1377825</v>
      </c>
      <c r="P88" s="11">
        <f t="shared" si="18"/>
        <v>21282992</v>
      </c>
      <c r="Q88" s="11">
        <f t="shared" si="19"/>
        <v>6.4738310067573676E-2</v>
      </c>
      <c r="R88" s="8">
        <f t="shared" si="20"/>
        <v>-0.16532796254967064</v>
      </c>
      <c r="S88" s="8">
        <f t="shared" si="21"/>
        <v>-2.0408173813155628E-2</v>
      </c>
      <c r="T88" s="8">
        <f t="shared" si="22"/>
        <v>-0.14793895342886554</v>
      </c>
      <c r="U88" s="8">
        <f t="shared" si="23"/>
        <v>0.24999997601762725</v>
      </c>
      <c r="V88" s="8">
        <f t="shared" si="24"/>
        <v>0.39999992325639977</v>
      </c>
      <c r="W88" s="8">
        <f t="shared" si="25"/>
        <v>0.70809990483791752</v>
      </c>
      <c r="X88" s="8">
        <f t="shared" si="26"/>
        <v>0.77900036036231313</v>
      </c>
      <c r="Y88" s="8" t="str" cm="1">
        <f t="array" ref="Y88">INDEX($U$2:$X$2,MATCH(MAX(ABS($U88:$X88-_xlfn.XLOOKUP($N88,$B$3:$B$368,$U$3:$X$368,0,0))),ABS($U88:$X88-_xlfn.XLOOKUP($N88,$B$3:$B$368,$U$3:$X$368,0,0)),0))</f>
        <v>P2O</v>
      </c>
      <c r="Z88" s="8" t="str" cm="1">
        <f t="array" ref="Z88">INDEX($H$2:$K$2,MATCH(MAX(ABS($H88:$K88-_xlfn.XLOOKUP($N88,$B$3:$B$368,$H$3:$K$368,0,0))),ABS($H88:$K88-_xlfn.XLOOKUP($N88,$B$3:$B$368,$H$3:$K$368,0,0)),0))</f>
        <v>Facebook</v>
      </c>
      <c r="AA88" t="str" cm="1">
        <f t="array" ref="AA88">_xlfn.IFNA(_xlfn.IFS(R88&gt;0.2,"High",R88&lt;-0.2,"Low"),"Neglect value")</f>
        <v>Neglect value</v>
      </c>
    </row>
    <row r="89" spans="1:27" x14ac:dyDescent="0.3">
      <c r="A89" s="3" t="str">
        <f t="shared" si="27"/>
        <v>Thursday</v>
      </c>
      <c r="B89" s="3">
        <v>43552</v>
      </c>
      <c r="C89" s="4">
        <v>21500167</v>
      </c>
      <c r="D89" s="4">
        <v>5267540</v>
      </c>
      <c r="E89" s="4">
        <v>2064876</v>
      </c>
      <c r="F89" s="4">
        <v>1552580</v>
      </c>
      <c r="G89" s="4">
        <v>1311309</v>
      </c>
      <c r="H89" s="7">
        <f>VLOOKUP($B89,'Channel wise traffic'!$B$3:$C$368,2,0)</f>
        <v>7740060</v>
      </c>
      <c r="I89" s="7">
        <f>VLOOKUP($B89,'Channel wise traffic'!$B$3:$D$368,3,0)</f>
        <v>5805045</v>
      </c>
      <c r="J89" s="7">
        <f>VLOOKUP($B89,'Channel wise traffic'!$B$3:$E$368,4,0)</f>
        <v>2365018</v>
      </c>
      <c r="K89" s="7">
        <f>VLOOKUP($B89,'Channel wise traffic'!$B$3:$F$368,5,0)</f>
        <v>5590043</v>
      </c>
      <c r="L89" s="7">
        <f t="shared" si="14"/>
        <v>21500166</v>
      </c>
      <c r="M89" s="8">
        <f t="shared" si="15"/>
        <v>6.0990642537799823E-2</v>
      </c>
      <c r="N89" s="10">
        <f t="shared" si="16"/>
        <v>43545</v>
      </c>
      <c r="O89" s="11">
        <f t="shared" si="17"/>
        <v>1234506</v>
      </c>
      <c r="P89" s="11">
        <f t="shared" si="18"/>
        <v>21717338</v>
      </c>
      <c r="Q89" s="11">
        <f t="shared" si="19"/>
        <v>5.6844254406847247E-2</v>
      </c>
      <c r="R89" s="8">
        <f t="shared" si="20"/>
        <v>6.221354938736634E-2</v>
      </c>
      <c r="S89" s="8">
        <f t="shared" si="21"/>
        <v>-9.9999364563004844E-3</v>
      </c>
      <c r="T89" s="8">
        <f t="shared" si="22"/>
        <v>7.2942959217582981E-2</v>
      </c>
      <c r="U89" s="8">
        <f t="shared" si="23"/>
        <v>0.24499995744219102</v>
      </c>
      <c r="V89" s="8">
        <f t="shared" si="24"/>
        <v>0.39200006074942001</v>
      </c>
      <c r="W89" s="8">
        <f t="shared" si="25"/>
        <v>0.75189987195357011</v>
      </c>
      <c r="X89" s="8">
        <f t="shared" si="26"/>
        <v>0.84459995620193484</v>
      </c>
      <c r="Y89" s="8" t="str" cm="1">
        <f t="array" ref="Y89">INDEX($U$2:$X$2,MATCH(MAX(ABS($U89:$X89-_xlfn.XLOOKUP($N89,$B$3:$B$368,$U$3:$X$368,0,0))),ABS($U89:$X89-_xlfn.XLOOKUP($N89,$B$3:$B$368,$U$3:$X$368,0,0)),0))</f>
        <v>C2P</v>
      </c>
      <c r="Z89" s="8" t="str" cm="1">
        <f t="array" ref="Z89">INDEX($H$2:$K$2,MATCH(MAX(ABS($H89:$K89-_xlfn.XLOOKUP($N89,$B$3:$B$368,$H$3:$K$368,0,0))),ABS($H89:$K89-_xlfn.XLOOKUP($N89,$B$3:$B$368,$H$3:$K$368,0,0)),0))</f>
        <v>Facebook</v>
      </c>
      <c r="AA89" t="str" cm="1">
        <f t="array" ref="AA89">_xlfn.IFNA(_xlfn.IFS(R89&gt;0.2,"High",R89&lt;-0.2,"Low"),"Neglect value")</f>
        <v>Neglect value</v>
      </c>
    </row>
    <row r="90" spans="1:27" x14ac:dyDescent="0.3">
      <c r="A90" s="3" t="str">
        <f t="shared" si="27"/>
        <v>Friday</v>
      </c>
      <c r="B90" s="3">
        <v>43553</v>
      </c>
      <c r="C90" s="4">
        <v>22803207</v>
      </c>
      <c r="D90" s="4">
        <v>5757809</v>
      </c>
      <c r="E90" s="4">
        <v>2234030</v>
      </c>
      <c r="F90" s="4">
        <v>1712384</v>
      </c>
      <c r="G90" s="4">
        <v>1390113</v>
      </c>
      <c r="H90" s="7">
        <f>VLOOKUP($B90,'Channel wise traffic'!$B$3:$C$368,2,0)</f>
        <v>8209154</v>
      </c>
      <c r="I90" s="7">
        <f>VLOOKUP($B90,'Channel wise traffic'!$B$3:$D$368,3,0)</f>
        <v>6156866</v>
      </c>
      <c r="J90" s="7">
        <f>VLOOKUP($B90,'Channel wise traffic'!$B$3:$E$368,4,0)</f>
        <v>2508352</v>
      </c>
      <c r="K90" s="7">
        <f>VLOOKUP($B90,'Channel wise traffic'!$B$3:$F$368,5,0)</f>
        <v>5928833</v>
      </c>
      <c r="L90" s="7">
        <f t="shared" si="14"/>
        <v>22803205</v>
      </c>
      <c r="M90" s="8">
        <f t="shared" si="15"/>
        <v>6.0961293733815598E-2</v>
      </c>
      <c r="N90" s="10">
        <f t="shared" si="16"/>
        <v>43546</v>
      </c>
      <c r="O90" s="11">
        <f t="shared" si="17"/>
        <v>1361589</v>
      </c>
      <c r="P90" s="11">
        <f t="shared" si="18"/>
        <v>21065819</v>
      </c>
      <c r="Q90" s="11">
        <f t="shared" si="19"/>
        <v>6.4634986912448691E-2</v>
      </c>
      <c r="R90" s="8">
        <f t="shared" si="20"/>
        <v>2.0949052908036059E-2</v>
      </c>
      <c r="S90" s="8">
        <f t="shared" si="21"/>
        <v>8.247417297186499E-2</v>
      </c>
      <c r="T90" s="8">
        <f t="shared" si="22"/>
        <v>-5.6837532644808841E-2</v>
      </c>
      <c r="U90" s="8">
        <f t="shared" si="23"/>
        <v>0.25249996634245347</v>
      </c>
      <c r="V90" s="8">
        <f t="shared" si="24"/>
        <v>0.38800001875713486</v>
      </c>
      <c r="W90" s="8">
        <f t="shared" si="25"/>
        <v>0.76650000223810777</v>
      </c>
      <c r="X90" s="8">
        <f t="shared" si="26"/>
        <v>0.81179980658543882</v>
      </c>
      <c r="Y90" s="8" t="str" cm="1">
        <f t="array" ref="Y90">INDEX($U$2:$X$2,MATCH(MAX(ABS($U90:$X90-_xlfn.XLOOKUP($N90,$B$3:$B$368,$U$3:$X$368,0,0))),ABS($U90:$X90-_xlfn.XLOOKUP($N90,$B$3:$B$368,$U$3:$X$368,0,0)),0))</f>
        <v>P2O</v>
      </c>
      <c r="Z90" s="8" t="str" cm="1">
        <f t="array" ref="Z90">INDEX($H$2:$K$2,MATCH(MAX(ABS($H90:$K90-_xlfn.XLOOKUP($N90,$B$3:$B$368,$H$3:$K$368,0,0))),ABS($H90:$K90-_xlfn.XLOOKUP($N90,$B$3:$B$368,$H$3:$K$368,0,0)),0))</f>
        <v>Facebook</v>
      </c>
      <c r="AA90" t="str" cm="1">
        <f t="array" ref="AA90">_xlfn.IFNA(_xlfn.IFS(R90&gt;0.2,"High",R90&lt;-0.2,"Low"),"Neglect value")</f>
        <v>Neglect value</v>
      </c>
    </row>
    <row r="91" spans="1:27" x14ac:dyDescent="0.3">
      <c r="A91" s="3" t="str">
        <f t="shared" si="27"/>
        <v>Saturday</v>
      </c>
      <c r="B91" s="3">
        <v>43554</v>
      </c>
      <c r="C91" s="4">
        <v>44889750</v>
      </c>
      <c r="D91" s="4">
        <v>9898190</v>
      </c>
      <c r="E91" s="4">
        <v>3399038</v>
      </c>
      <c r="F91" s="4">
        <v>2311346</v>
      </c>
      <c r="G91" s="4">
        <v>1748764</v>
      </c>
      <c r="H91" s="7">
        <f>VLOOKUP($B91,'Channel wise traffic'!$B$3:$C$368,2,0)</f>
        <v>16160310</v>
      </c>
      <c r="I91" s="7">
        <f>VLOOKUP($B91,'Channel wise traffic'!$B$3:$D$368,3,0)</f>
        <v>12120232</v>
      </c>
      <c r="J91" s="7">
        <f>VLOOKUP($B91,'Channel wise traffic'!$B$3:$E$368,4,0)</f>
        <v>4937872</v>
      </c>
      <c r="K91" s="7">
        <f>VLOOKUP($B91,'Channel wise traffic'!$B$3:$F$368,5,0)</f>
        <v>11671335</v>
      </c>
      <c r="L91" s="7">
        <f t="shared" si="14"/>
        <v>44889749</v>
      </c>
      <c r="M91" s="8">
        <f t="shared" si="15"/>
        <v>3.8956866545258102E-2</v>
      </c>
      <c r="N91" s="10">
        <f t="shared" si="16"/>
        <v>43547</v>
      </c>
      <c r="O91" s="11">
        <f t="shared" si="17"/>
        <v>1874769</v>
      </c>
      <c r="P91" s="11">
        <f t="shared" si="18"/>
        <v>44440851</v>
      </c>
      <c r="Q91" s="11">
        <f t="shared" si="19"/>
        <v>4.2185711421875723E-2</v>
      </c>
      <c r="R91" s="8">
        <f t="shared" si="20"/>
        <v>-6.7210947055343917E-2</v>
      </c>
      <c r="S91" s="8">
        <f t="shared" si="21"/>
        <v>1.0101021692856316E-2</v>
      </c>
      <c r="T91" s="8">
        <f t="shared" si="22"/>
        <v>-7.6538827195012704E-2</v>
      </c>
      <c r="U91" s="8">
        <f t="shared" si="23"/>
        <v>0.22050000278460005</v>
      </c>
      <c r="V91" s="8">
        <f t="shared" si="24"/>
        <v>0.34339995494125691</v>
      </c>
      <c r="W91" s="8">
        <f t="shared" si="25"/>
        <v>0.68000004707214212</v>
      </c>
      <c r="X91" s="8">
        <f t="shared" si="26"/>
        <v>0.75659983403609843</v>
      </c>
      <c r="Y91" s="8" t="str" cm="1">
        <f t="array" ref="Y91">INDEX($U$2:$X$2,MATCH(MAX(ABS($U91:$X91-_xlfn.XLOOKUP($N91,$B$3:$B$368,$U$3:$X$368,0,0))),ABS($U91:$X91-_xlfn.XLOOKUP($N91,$B$3:$B$368,$U$3:$X$368,0,0)),0))</f>
        <v>P2O</v>
      </c>
      <c r="Z91" s="8" t="str" cm="1">
        <f t="array" ref="Z91">INDEX($H$2:$K$2,MATCH(MAX(ABS($H91:$K91-_xlfn.XLOOKUP($N91,$B$3:$B$368,$H$3:$K$368,0,0))),ABS($H91:$K91-_xlfn.XLOOKUP($N91,$B$3:$B$368,$H$3:$K$368,0,0)),0))</f>
        <v>Facebook</v>
      </c>
      <c r="AA91" t="str" cm="1">
        <f t="array" ref="AA91">_xlfn.IFNA(_xlfn.IFS(R91&gt;0.2,"High",R91&lt;-0.2,"Low"),"Neglect value")</f>
        <v>Neglect value</v>
      </c>
    </row>
    <row r="92" spans="1:27" x14ac:dyDescent="0.3">
      <c r="A92" s="3" t="str">
        <f t="shared" si="27"/>
        <v>Sunday</v>
      </c>
      <c r="B92" s="3">
        <v>43555</v>
      </c>
      <c r="C92" s="4">
        <v>42645263</v>
      </c>
      <c r="D92" s="4">
        <v>8597285</v>
      </c>
      <c r="E92" s="4">
        <v>2806153</v>
      </c>
      <c r="F92" s="4">
        <v>2003593</v>
      </c>
      <c r="G92" s="4">
        <v>1640943</v>
      </c>
      <c r="H92" s="7">
        <f>VLOOKUP($B92,'Channel wise traffic'!$B$3:$C$368,2,0)</f>
        <v>15352294</v>
      </c>
      <c r="I92" s="7">
        <f>VLOOKUP($B92,'Channel wise traffic'!$B$3:$D$368,3,0)</f>
        <v>11514221</v>
      </c>
      <c r="J92" s="7">
        <f>VLOOKUP($B92,'Channel wise traffic'!$B$3:$E$368,4,0)</f>
        <v>4690978</v>
      </c>
      <c r="K92" s="7">
        <f>VLOOKUP($B92,'Channel wise traffic'!$B$3:$F$368,5,0)</f>
        <v>11087768</v>
      </c>
      <c r="L92" s="7">
        <f t="shared" si="14"/>
        <v>42645261</v>
      </c>
      <c r="M92" s="8">
        <f t="shared" si="15"/>
        <v>3.8478904444791441E-2</v>
      </c>
      <c r="N92" s="10">
        <f t="shared" si="16"/>
        <v>43548</v>
      </c>
      <c r="O92" s="11">
        <f t="shared" si="17"/>
        <v>1839416</v>
      </c>
      <c r="P92" s="11">
        <f t="shared" si="18"/>
        <v>45338647</v>
      </c>
      <c r="Q92" s="11">
        <f t="shared" si="19"/>
        <v>4.05705966353474E-2</v>
      </c>
      <c r="R92" s="8">
        <f t="shared" si="20"/>
        <v>-0.10790000739365102</v>
      </c>
      <c r="S92" s="8">
        <f t="shared" si="21"/>
        <v>-5.9405963305433462E-2</v>
      </c>
      <c r="T92" s="8">
        <f t="shared" si="22"/>
        <v>-5.1556850626484518E-2</v>
      </c>
      <c r="U92" s="8">
        <f t="shared" si="23"/>
        <v>0.20159999951225532</v>
      </c>
      <c r="V92" s="8">
        <f t="shared" si="24"/>
        <v>0.32639990415578873</v>
      </c>
      <c r="W92" s="8">
        <f t="shared" si="25"/>
        <v>0.71399991376093885</v>
      </c>
      <c r="X92" s="8">
        <f t="shared" si="26"/>
        <v>0.81900016620141913</v>
      </c>
      <c r="Y92" s="8" t="str" cm="1">
        <f t="array" ref="Y92">INDEX($U$2:$X$2,MATCH(MAX(ABS($U92:$X92-_xlfn.XLOOKUP($N92,$B$3:$B$368,$U$3:$X$368,0,0))),ABS($U92:$X92-_xlfn.XLOOKUP($N92,$B$3:$B$368,$U$3:$X$368,0,0)),0))</f>
        <v>M2C</v>
      </c>
      <c r="Z92" s="8" t="str" cm="1">
        <f t="array" ref="Z92">INDEX($H$2:$K$2,MATCH(MAX(ABS($H92:$K92-_xlfn.XLOOKUP($N92,$B$3:$B$368,$H$3:$K$368,0,0))),ABS($H92:$K92-_xlfn.XLOOKUP($N92,$B$3:$B$368,$H$3:$K$368,0,0)),0))</f>
        <v>Facebook</v>
      </c>
      <c r="AA92" t="str" cm="1">
        <f t="array" ref="AA92">_xlfn.IFNA(_xlfn.IFS(R92&gt;0.2,"High",R92&lt;-0.2,"Low"),"Neglect value")</f>
        <v>Neglect value</v>
      </c>
    </row>
    <row r="93" spans="1:27" x14ac:dyDescent="0.3">
      <c r="A93" s="3" t="str">
        <f t="shared" si="27"/>
        <v>Monday</v>
      </c>
      <c r="B93" s="3">
        <v>43556</v>
      </c>
      <c r="C93" s="4">
        <v>21065820</v>
      </c>
      <c r="D93" s="4">
        <v>5424448</v>
      </c>
      <c r="E93" s="4">
        <v>2278268</v>
      </c>
      <c r="F93" s="4">
        <v>1629873</v>
      </c>
      <c r="G93" s="4">
        <v>1363225</v>
      </c>
      <c r="H93" s="7">
        <f>VLOOKUP($B93,'Channel wise traffic'!$B$3:$C$368,2,0)</f>
        <v>7583695</v>
      </c>
      <c r="I93" s="7">
        <f>VLOOKUP($B93,'Channel wise traffic'!$B$3:$D$368,3,0)</f>
        <v>5687771</v>
      </c>
      <c r="J93" s="7">
        <f>VLOOKUP($B93,'Channel wise traffic'!$B$3:$E$368,4,0)</f>
        <v>2317240</v>
      </c>
      <c r="K93" s="7">
        <f>VLOOKUP($B93,'Channel wise traffic'!$B$3:$F$368,5,0)</f>
        <v>5477113</v>
      </c>
      <c r="L93" s="7">
        <f t="shared" si="14"/>
        <v>21065819</v>
      </c>
      <c r="M93" s="8">
        <f t="shared" si="15"/>
        <v>6.4712648261496586E-2</v>
      </c>
      <c r="N93" s="10">
        <f t="shared" si="16"/>
        <v>43549</v>
      </c>
      <c r="O93" s="11">
        <f t="shared" si="17"/>
        <v>1351986</v>
      </c>
      <c r="P93" s="11">
        <f t="shared" si="18"/>
        <v>22368858</v>
      </c>
      <c r="Q93" s="11">
        <f t="shared" si="19"/>
        <v>6.044054100208951E-2</v>
      </c>
      <c r="R93" s="8">
        <f t="shared" si="20"/>
        <v>8.3129559033894296E-3</v>
      </c>
      <c r="S93" s="8">
        <f t="shared" si="21"/>
        <v>-5.8252370326638991E-2</v>
      </c>
      <c r="T93" s="8">
        <f t="shared" si="22"/>
        <v>7.068280972632901E-2</v>
      </c>
      <c r="U93" s="8">
        <f t="shared" si="23"/>
        <v>0.25749996914432954</v>
      </c>
      <c r="V93" s="8">
        <f t="shared" si="24"/>
        <v>0.41999997050391119</v>
      </c>
      <c r="W93" s="8">
        <f t="shared" si="25"/>
        <v>0.71540003195409851</v>
      </c>
      <c r="X93" s="8">
        <f t="shared" si="26"/>
        <v>0.8363995231530309</v>
      </c>
      <c r="Y93" s="8" t="str" cm="1">
        <f t="array" ref="Y93">INDEX($U$2:$X$2,MATCH(MAX(ABS($U93:$X93-_xlfn.XLOOKUP($N93,$B$3:$B$368,$U$3:$X$368,0,0))),ABS($U93:$X93-_xlfn.XLOOKUP($N93,$B$3:$B$368,$U$3:$X$368,0,0)),0))</f>
        <v>M2C</v>
      </c>
      <c r="Z93" s="8" t="str" cm="1">
        <f t="array" ref="Z93">INDEX($H$2:$K$2,MATCH(MAX(ABS($H93:$K93-_xlfn.XLOOKUP($N93,$B$3:$B$368,$H$3:$K$368,0,0))),ABS($H93:$K93-_xlfn.XLOOKUP($N93,$B$3:$B$368,$H$3:$K$368,0,0)),0))</f>
        <v>Facebook</v>
      </c>
      <c r="AA93" t="str" cm="1">
        <f t="array" ref="AA93">_xlfn.IFNA(_xlfn.IFS(R93&gt;0.2,"High",R93&lt;-0.2,"Low"),"Neglect value")</f>
        <v>Neglect value</v>
      </c>
    </row>
    <row r="94" spans="1:27" x14ac:dyDescent="0.3">
      <c r="A94" s="3" t="str">
        <f t="shared" si="27"/>
        <v>Tuesday</v>
      </c>
      <c r="B94" s="3">
        <v>43557</v>
      </c>
      <c r="C94" s="4">
        <v>22803207</v>
      </c>
      <c r="D94" s="4">
        <v>5700801</v>
      </c>
      <c r="E94" s="4">
        <v>2257517</v>
      </c>
      <c r="F94" s="4">
        <v>1565588</v>
      </c>
      <c r="G94" s="4">
        <v>1309458</v>
      </c>
      <c r="H94" s="7">
        <f>VLOOKUP($B94,'Channel wise traffic'!$B$3:$C$368,2,0)</f>
        <v>8209154</v>
      </c>
      <c r="I94" s="7">
        <f>VLOOKUP($B94,'Channel wise traffic'!$B$3:$D$368,3,0)</f>
        <v>6156866</v>
      </c>
      <c r="J94" s="7">
        <f>VLOOKUP($B94,'Channel wise traffic'!$B$3:$E$368,4,0)</f>
        <v>2508352</v>
      </c>
      <c r="K94" s="7">
        <f>VLOOKUP($B94,'Channel wise traffic'!$B$3:$F$368,5,0)</f>
        <v>5928833</v>
      </c>
      <c r="L94" s="7">
        <f t="shared" si="14"/>
        <v>22803205</v>
      </c>
      <c r="M94" s="8">
        <f t="shared" si="15"/>
        <v>5.7424291241139895E-2</v>
      </c>
      <c r="N94" s="10">
        <f t="shared" si="16"/>
        <v>43550</v>
      </c>
      <c r="O94" s="11">
        <f t="shared" si="17"/>
        <v>1259241</v>
      </c>
      <c r="P94" s="11">
        <f t="shared" si="18"/>
        <v>20848645</v>
      </c>
      <c r="Q94" s="11">
        <f t="shared" si="19"/>
        <v>6.0399174123825596E-2</v>
      </c>
      <c r="R94" s="8">
        <f t="shared" si="20"/>
        <v>3.9878784124722788E-2</v>
      </c>
      <c r="S94" s="8">
        <f t="shared" si="21"/>
        <v>9.3749977516524474E-2</v>
      </c>
      <c r="T94" s="8">
        <f t="shared" si="22"/>
        <v>-4.9253701326889554E-2</v>
      </c>
      <c r="U94" s="8">
        <f t="shared" si="23"/>
        <v>0.24999996710988942</v>
      </c>
      <c r="V94" s="8">
        <f t="shared" si="24"/>
        <v>0.39599996561886652</v>
      </c>
      <c r="W94" s="8">
        <f t="shared" si="25"/>
        <v>0.69349998250290035</v>
      </c>
      <c r="X94" s="8">
        <f t="shared" si="26"/>
        <v>0.83640012570356947</v>
      </c>
      <c r="Y94" s="8" t="str" cm="1">
        <f t="array" ref="Y94">INDEX($U$2:$X$2,MATCH(MAX(ABS($U94:$X94-_xlfn.XLOOKUP($N94,$B$3:$B$368,$U$3:$X$368,0,0))),ABS($U94:$X94-_xlfn.XLOOKUP($N94,$B$3:$B$368,$U$3:$X$368,0,0)),0))</f>
        <v>C2P</v>
      </c>
      <c r="Z94" s="8" t="str" cm="1">
        <f t="array" ref="Z94">INDEX($H$2:$K$2,MATCH(MAX(ABS($H94:$K94-_xlfn.XLOOKUP($N94,$B$3:$B$368,$H$3:$K$368,0,0))),ABS($H94:$K94-_xlfn.XLOOKUP($N94,$B$3:$B$368,$H$3:$K$368,0,0)),0))</f>
        <v>Facebook</v>
      </c>
      <c r="AA94" t="str" cm="1">
        <f t="array" ref="AA94">_xlfn.IFNA(_xlfn.IFS(R94&gt;0.2,"High",R94&lt;-0.2,"Low"),"Neglect value")</f>
        <v>Neglect value</v>
      </c>
    </row>
    <row r="95" spans="1:27" x14ac:dyDescent="0.3">
      <c r="A95" s="3" t="str">
        <f t="shared" si="27"/>
        <v>Wednesday</v>
      </c>
      <c r="B95" s="3">
        <v>43558</v>
      </c>
      <c r="C95" s="4">
        <v>22368860</v>
      </c>
      <c r="D95" s="4">
        <v>5536293</v>
      </c>
      <c r="E95" s="4">
        <v>2303097</v>
      </c>
      <c r="F95" s="4">
        <v>1597198</v>
      </c>
      <c r="G95" s="4">
        <v>1335896</v>
      </c>
      <c r="H95" s="7">
        <f>VLOOKUP($B95,'Channel wise traffic'!$B$3:$C$368,2,0)</f>
        <v>8052789</v>
      </c>
      <c r="I95" s="7">
        <f>VLOOKUP($B95,'Channel wise traffic'!$B$3:$D$368,3,0)</f>
        <v>6039592</v>
      </c>
      <c r="J95" s="7">
        <f>VLOOKUP($B95,'Channel wise traffic'!$B$3:$E$368,4,0)</f>
        <v>2460574</v>
      </c>
      <c r="K95" s="7">
        <f>VLOOKUP($B95,'Channel wise traffic'!$B$3:$F$368,5,0)</f>
        <v>5815903</v>
      </c>
      <c r="L95" s="7">
        <f t="shared" si="14"/>
        <v>22368858</v>
      </c>
      <c r="M95" s="8">
        <f t="shared" si="15"/>
        <v>5.9721237470304701E-2</v>
      </c>
      <c r="N95" s="10">
        <f t="shared" si="16"/>
        <v>43551</v>
      </c>
      <c r="O95" s="11">
        <f t="shared" si="17"/>
        <v>1150032</v>
      </c>
      <c r="P95" s="11">
        <f t="shared" si="18"/>
        <v>20848645</v>
      </c>
      <c r="Q95" s="11">
        <f t="shared" si="19"/>
        <v>5.5160992229423438E-2</v>
      </c>
      <c r="R95" s="8">
        <f t="shared" si="20"/>
        <v>0.16161637241398497</v>
      </c>
      <c r="S95" s="8">
        <f t="shared" si="21"/>
        <v>7.2916633191269842E-2</v>
      </c>
      <c r="T95" s="8">
        <f t="shared" si="22"/>
        <v>8.267155931340886E-2</v>
      </c>
      <c r="U95" s="8">
        <f t="shared" si="23"/>
        <v>0.24750000670575076</v>
      </c>
      <c r="V95" s="8">
        <f t="shared" si="24"/>
        <v>0.41599983960386488</v>
      </c>
      <c r="W95" s="8">
        <f t="shared" si="25"/>
        <v>0.69350010008262786</v>
      </c>
      <c r="X95" s="8">
        <f t="shared" si="26"/>
        <v>0.83639974505352499</v>
      </c>
      <c r="Y95" s="8" t="str" cm="1">
        <f t="array" ref="Y95">INDEX($U$2:$X$2,MATCH(MAX(ABS($U95:$X95-_xlfn.XLOOKUP($N95,$B$3:$B$368,$U$3:$X$368,0,0))),ABS($U95:$X95-_xlfn.XLOOKUP($N95,$B$3:$B$368,$U$3:$X$368,0,0)),0))</f>
        <v>P2O</v>
      </c>
      <c r="Z95" s="8" t="str" cm="1">
        <f t="array" ref="Z95">INDEX($H$2:$K$2,MATCH(MAX(ABS($H95:$K95-_xlfn.XLOOKUP($N95,$B$3:$B$368,$H$3:$K$368,0,0))),ABS($H95:$K95-_xlfn.XLOOKUP($N95,$B$3:$B$368,$H$3:$K$368,0,0)),0))</f>
        <v>Facebook</v>
      </c>
      <c r="AA95" t="str" cm="1">
        <f t="array" ref="AA95">_xlfn.IFNA(_xlfn.IFS(R95&gt;0.2,"High",R95&lt;-0.2,"Low"),"Neglect value")</f>
        <v>Neglect value</v>
      </c>
    </row>
    <row r="96" spans="1:27" x14ac:dyDescent="0.3">
      <c r="A96" s="3" t="str">
        <f t="shared" si="27"/>
        <v>Thursday</v>
      </c>
      <c r="B96" s="3">
        <v>43559</v>
      </c>
      <c r="C96" s="4">
        <v>22151687</v>
      </c>
      <c r="D96" s="4">
        <v>5814817</v>
      </c>
      <c r="E96" s="4">
        <v>1162963</v>
      </c>
      <c r="F96" s="4">
        <v>806515</v>
      </c>
      <c r="G96" s="4">
        <v>628275</v>
      </c>
      <c r="H96" s="7">
        <f>VLOOKUP($B96,'Channel wise traffic'!$B$3:$C$368,2,0)</f>
        <v>7974607</v>
      </c>
      <c r="I96" s="7">
        <f>VLOOKUP($B96,'Channel wise traffic'!$B$3:$D$368,3,0)</f>
        <v>5980955</v>
      </c>
      <c r="J96" s="7">
        <f>VLOOKUP($B96,'Channel wise traffic'!$B$3:$E$368,4,0)</f>
        <v>2436685</v>
      </c>
      <c r="K96" s="7">
        <f>VLOOKUP($B96,'Channel wise traffic'!$B$3:$F$368,5,0)</f>
        <v>5759438</v>
      </c>
      <c r="L96" s="7">
        <f t="shared" si="14"/>
        <v>22151685</v>
      </c>
      <c r="M96" s="8">
        <f t="shared" si="15"/>
        <v>2.8362399667348135E-2</v>
      </c>
      <c r="N96" s="10">
        <f t="shared" si="16"/>
        <v>43552</v>
      </c>
      <c r="O96" s="11">
        <f t="shared" si="17"/>
        <v>1311309</v>
      </c>
      <c r="P96" s="11">
        <f t="shared" si="18"/>
        <v>21500166</v>
      </c>
      <c r="Q96" s="11">
        <f t="shared" si="19"/>
        <v>6.0990642537799823E-2</v>
      </c>
      <c r="R96" s="8">
        <f t="shared" si="20"/>
        <v>-0.52087951809985289</v>
      </c>
      <c r="S96" s="8">
        <f t="shared" si="21"/>
        <v>3.0302975335167126E-2</v>
      </c>
      <c r="T96" s="8">
        <f t="shared" si="22"/>
        <v>-0.53497129252622422</v>
      </c>
      <c r="U96" s="8">
        <f t="shared" si="23"/>
        <v>0.26249996219249577</v>
      </c>
      <c r="V96" s="8">
        <f t="shared" si="24"/>
        <v>0.19999993121021695</v>
      </c>
      <c r="W96" s="8">
        <f t="shared" si="25"/>
        <v>0.69350013714967718</v>
      </c>
      <c r="X96" s="8">
        <f t="shared" si="26"/>
        <v>0.77899977061802939</v>
      </c>
      <c r="Y96" s="8" t="str" cm="1">
        <f t="array" ref="Y96">INDEX($U$2:$X$2,MATCH(MAX(ABS($U96:$X96-_xlfn.XLOOKUP($N96,$B$3:$B$368,$U$3:$X$368,0,0))),ABS($U96:$X96-_xlfn.XLOOKUP($N96,$B$3:$B$368,$U$3:$X$368,0,0)),0))</f>
        <v>M2C</v>
      </c>
      <c r="Z96" s="8" t="str" cm="1">
        <f t="array" ref="Z96">INDEX($H$2:$K$2,MATCH(MAX(ABS($H96:$K96-_xlfn.XLOOKUP($N96,$B$3:$B$368,$H$3:$K$368,0,0))),ABS($H96:$K96-_xlfn.XLOOKUP($N96,$B$3:$B$368,$H$3:$K$368,0,0)),0))</f>
        <v>Facebook</v>
      </c>
      <c r="AA96" t="str" cm="1">
        <f t="array" ref="AA96">_xlfn.IFNA(_xlfn.IFS(R96&gt;0.2,"High",R96&lt;-0.2,"Low"),"Neglect value")</f>
        <v>Low</v>
      </c>
    </row>
    <row r="97" spans="1:27" x14ac:dyDescent="0.3">
      <c r="A97" s="3" t="str">
        <f t="shared" si="27"/>
        <v>Friday</v>
      </c>
      <c r="B97" s="3">
        <v>43560</v>
      </c>
      <c r="C97" s="4">
        <v>22586034</v>
      </c>
      <c r="D97" s="4">
        <v>5928833</v>
      </c>
      <c r="E97" s="4">
        <v>2418964</v>
      </c>
      <c r="F97" s="4">
        <v>1854136</v>
      </c>
      <c r="G97" s="4">
        <v>1566003</v>
      </c>
      <c r="H97" s="7">
        <f>VLOOKUP($B97,'Channel wise traffic'!$B$3:$C$368,2,0)</f>
        <v>8130972</v>
      </c>
      <c r="I97" s="7">
        <f>VLOOKUP($B97,'Channel wise traffic'!$B$3:$D$368,3,0)</f>
        <v>6098229</v>
      </c>
      <c r="J97" s="7">
        <f>VLOOKUP($B97,'Channel wise traffic'!$B$3:$E$368,4,0)</f>
        <v>2484463</v>
      </c>
      <c r="K97" s="7">
        <f>VLOOKUP($B97,'Channel wise traffic'!$B$3:$F$368,5,0)</f>
        <v>5872368</v>
      </c>
      <c r="L97" s="7">
        <f t="shared" si="14"/>
        <v>22586032</v>
      </c>
      <c r="M97" s="8">
        <f t="shared" si="15"/>
        <v>6.9335014726357003E-2</v>
      </c>
      <c r="N97" s="10">
        <f t="shared" si="16"/>
        <v>43553</v>
      </c>
      <c r="O97" s="11">
        <f t="shared" si="17"/>
        <v>1390113</v>
      </c>
      <c r="P97" s="11">
        <f t="shared" si="18"/>
        <v>22803205</v>
      </c>
      <c r="Q97" s="11">
        <f t="shared" si="19"/>
        <v>6.0961293733815598E-2</v>
      </c>
      <c r="R97" s="8">
        <f t="shared" si="20"/>
        <v>0.12652928215188264</v>
      </c>
      <c r="S97" s="8">
        <f t="shared" si="21"/>
        <v>-9.5237928177200892E-3</v>
      </c>
      <c r="T97" s="8">
        <f t="shared" si="22"/>
        <v>0.13736127433753009</v>
      </c>
      <c r="U97" s="8">
        <f t="shared" si="23"/>
        <v>0.26249995904548801</v>
      </c>
      <c r="V97" s="8">
        <f t="shared" si="24"/>
        <v>0.40800002293874699</v>
      </c>
      <c r="W97" s="8">
        <f t="shared" si="25"/>
        <v>0.76650003885961093</v>
      </c>
      <c r="X97" s="8">
        <f t="shared" si="26"/>
        <v>0.84459985675268701</v>
      </c>
      <c r="Y97" s="8" t="str" cm="1">
        <f t="array" ref="Y97">INDEX($U$2:$X$2,MATCH(MAX(ABS($U97:$X97-_xlfn.XLOOKUP($N97,$B$3:$B$368,$U$3:$X$368,0,0))),ABS($U97:$X97-_xlfn.XLOOKUP($N97,$B$3:$B$368,$U$3:$X$368,0,0)),0))</f>
        <v>P2O</v>
      </c>
      <c r="Z97" s="8" t="str" cm="1">
        <f t="array" ref="Z97">INDEX($H$2:$K$2,MATCH(MAX(ABS($H97:$K97-_xlfn.XLOOKUP($N97,$B$3:$B$368,$H$3:$K$368,0,0))),ABS($H97:$K97-_xlfn.XLOOKUP($N97,$B$3:$B$368,$H$3:$K$368,0,0)),0))</f>
        <v>Facebook</v>
      </c>
      <c r="AA97" t="str" cm="1">
        <f t="array" ref="AA97">_xlfn.IFNA(_xlfn.IFS(R97&gt;0.2,"High",R97&lt;-0.2,"Low"),"Neglect value")</f>
        <v>Neglect value</v>
      </c>
    </row>
    <row r="98" spans="1:27" x14ac:dyDescent="0.3">
      <c r="A98" s="3" t="str">
        <f t="shared" si="27"/>
        <v>Saturday</v>
      </c>
      <c r="B98" s="3">
        <v>43561</v>
      </c>
      <c r="C98" s="4">
        <v>46685340</v>
      </c>
      <c r="D98" s="4">
        <v>9999999</v>
      </c>
      <c r="E98" s="4">
        <v>3434000</v>
      </c>
      <c r="F98" s="4">
        <v>2288417</v>
      </c>
      <c r="G98" s="4">
        <v>1856364</v>
      </c>
      <c r="H98" s="7">
        <f>VLOOKUP($B98,'Channel wise traffic'!$B$3:$C$368,2,0)</f>
        <v>16806722</v>
      </c>
      <c r="I98" s="7">
        <f>VLOOKUP($B98,'Channel wise traffic'!$B$3:$D$368,3,0)</f>
        <v>12605042</v>
      </c>
      <c r="J98" s="7">
        <f>VLOOKUP($B98,'Channel wise traffic'!$B$3:$E$368,4,0)</f>
        <v>5135387</v>
      </c>
      <c r="K98" s="7">
        <f>VLOOKUP($B98,'Channel wise traffic'!$B$3:$F$368,5,0)</f>
        <v>12138188</v>
      </c>
      <c r="L98" s="7">
        <f t="shared" si="14"/>
        <v>46685339</v>
      </c>
      <c r="M98" s="8">
        <f t="shared" si="15"/>
        <v>3.9763317563929063E-2</v>
      </c>
      <c r="N98" s="10">
        <f t="shared" si="16"/>
        <v>43554</v>
      </c>
      <c r="O98" s="11">
        <f t="shared" si="17"/>
        <v>1748764</v>
      </c>
      <c r="P98" s="11">
        <f t="shared" si="18"/>
        <v>44889749</v>
      </c>
      <c r="Q98" s="11">
        <f t="shared" si="19"/>
        <v>3.8956866545258102E-2</v>
      </c>
      <c r="R98" s="8">
        <f t="shared" si="20"/>
        <v>6.1529171460528609E-2</v>
      </c>
      <c r="S98" s="8">
        <f t="shared" si="21"/>
        <v>4.0000000891072141E-2</v>
      </c>
      <c r="T98" s="8">
        <f t="shared" si="22"/>
        <v>2.0701126404354619E-2</v>
      </c>
      <c r="U98" s="8">
        <f t="shared" si="23"/>
        <v>0.2141999822642397</v>
      </c>
      <c r="V98" s="8">
        <f t="shared" si="24"/>
        <v>0.34340003434000343</v>
      </c>
      <c r="W98" s="8">
        <f t="shared" si="25"/>
        <v>0.66639982527664532</v>
      </c>
      <c r="X98" s="8">
        <f t="shared" si="26"/>
        <v>0.81120005663303496</v>
      </c>
      <c r="Y98" s="8" t="str" cm="1">
        <f t="array" ref="Y98">INDEX($U$2:$X$2,MATCH(MAX(ABS($U98:$X98-_xlfn.XLOOKUP($N98,$B$3:$B$368,$U$3:$X$368,0,0))),ABS($U98:$X98-_xlfn.XLOOKUP($N98,$B$3:$B$368,$U$3:$X$368,0,0)),0))</f>
        <v>P2O</v>
      </c>
      <c r="Z98" s="8" t="str" cm="1">
        <f t="array" ref="Z98">INDEX($H$2:$K$2,MATCH(MAX(ABS($H98:$K98-_xlfn.XLOOKUP($N98,$B$3:$B$368,$H$3:$K$368,0,0))),ABS($H98:$K98-_xlfn.XLOOKUP($N98,$B$3:$B$368,$H$3:$K$368,0,0)),0))</f>
        <v>Facebook</v>
      </c>
      <c r="AA98" t="str" cm="1">
        <f t="array" ref="AA98">_xlfn.IFNA(_xlfn.IFS(R98&gt;0.2,"High",R98&lt;-0.2,"Low"),"Neglect value")</f>
        <v>Neglect value</v>
      </c>
    </row>
    <row r="99" spans="1:27" x14ac:dyDescent="0.3">
      <c r="A99" s="3" t="str">
        <f t="shared" si="27"/>
        <v>Sunday</v>
      </c>
      <c r="B99" s="3">
        <v>43562</v>
      </c>
      <c r="C99" s="4">
        <v>43094160</v>
      </c>
      <c r="D99" s="4">
        <v>8687782</v>
      </c>
      <c r="E99" s="4">
        <v>2983384</v>
      </c>
      <c r="F99" s="4">
        <v>1947553</v>
      </c>
      <c r="G99" s="4">
        <v>1503900</v>
      </c>
      <c r="H99" s="7">
        <f>VLOOKUP($B99,'Channel wise traffic'!$B$3:$C$368,2,0)</f>
        <v>15513897</v>
      </c>
      <c r="I99" s="7">
        <f>VLOOKUP($B99,'Channel wise traffic'!$B$3:$D$368,3,0)</f>
        <v>11635423</v>
      </c>
      <c r="J99" s="7">
        <f>VLOOKUP($B99,'Channel wise traffic'!$B$3:$E$368,4,0)</f>
        <v>4740357</v>
      </c>
      <c r="K99" s="7">
        <f>VLOOKUP($B99,'Channel wise traffic'!$B$3:$F$368,5,0)</f>
        <v>11204481</v>
      </c>
      <c r="L99" s="7">
        <f t="shared" si="14"/>
        <v>43094158</v>
      </c>
      <c r="M99" s="8">
        <f t="shared" si="15"/>
        <v>3.4898000100245602E-2</v>
      </c>
      <c r="N99" s="10">
        <f t="shared" si="16"/>
        <v>43555</v>
      </c>
      <c r="O99" s="11">
        <f t="shared" si="17"/>
        <v>1640943</v>
      </c>
      <c r="P99" s="11">
        <f t="shared" si="18"/>
        <v>42645261</v>
      </c>
      <c r="Q99" s="11">
        <f t="shared" si="19"/>
        <v>3.8478904444791441E-2</v>
      </c>
      <c r="R99" s="8">
        <f t="shared" si="20"/>
        <v>-8.3514783877319365E-2</v>
      </c>
      <c r="S99" s="8">
        <f t="shared" si="21"/>
        <v>1.0526304435092948E-2</v>
      </c>
      <c r="T99" s="8">
        <f t="shared" si="22"/>
        <v>-9.306149424507737E-2</v>
      </c>
      <c r="U99" s="8">
        <f t="shared" si="23"/>
        <v>0.20159998477751973</v>
      </c>
      <c r="V99" s="8">
        <f t="shared" si="24"/>
        <v>0.3433999610027047</v>
      </c>
      <c r="W99" s="8">
        <f t="shared" si="25"/>
        <v>0.6527999747937242</v>
      </c>
      <c r="X99" s="8">
        <f t="shared" si="26"/>
        <v>0.77219978095589692</v>
      </c>
      <c r="Y99" s="8" t="str" cm="1">
        <f t="array" ref="Y99">INDEX($U$2:$X$2,MATCH(MAX(ABS($U99:$X99-_xlfn.XLOOKUP($N99,$B$3:$B$368,$U$3:$X$368,0,0))),ABS($U99:$X99-_xlfn.XLOOKUP($N99,$B$3:$B$368,$U$3:$X$368,0,0)),0))</f>
        <v>C2P</v>
      </c>
      <c r="Z99" s="8" t="str" cm="1">
        <f t="array" ref="Z99">INDEX($H$2:$K$2,MATCH(MAX(ABS($H99:$K99-_xlfn.XLOOKUP($N99,$B$3:$B$368,$H$3:$K$368,0,0))),ABS($H99:$K99-_xlfn.XLOOKUP($N99,$B$3:$B$368,$H$3:$K$368,0,0)),0))</f>
        <v>Facebook</v>
      </c>
      <c r="AA99" t="str" cm="1">
        <f t="array" ref="AA99">_xlfn.IFNA(_xlfn.IFS(R99&gt;0.2,"High",R99&lt;-0.2,"Low"),"Neglect value")</f>
        <v>Neglect value</v>
      </c>
    </row>
    <row r="100" spans="1:27" x14ac:dyDescent="0.3">
      <c r="A100" s="3" t="str">
        <f t="shared" si="27"/>
        <v>Monday</v>
      </c>
      <c r="B100" s="3">
        <v>43563</v>
      </c>
      <c r="C100" s="4">
        <v>21500167</v>
      </c>
      <c r="D100" s="4">
        <v>5536293</v>
      </c>
      <c r="E100" s="4">
        <v>2170226</v>
      </c>
      <c r="F100" s="4">
        <v>1520894</v>
      </c>
      <c r="G100" s="4">
        <v>1259605</v>
      </c>
      <c r="H100" s="7">
        <f>VLOOKUP($B100,'Channel wise traffic'!$B$3:$C$368,2,0)</f>
        <v>7740060</v>
      </c>
      <c r="I100" s="7">
        <f>VLOOKUP($B100,'Channel wise traffic'!$B$3:$D$368,3,0)</f>
        <v>5805045</v>
      </c>
      <c r="J100" s="7">
        <f>VLOOKUP($B100,'Channel wise traffic'!$B$3:$E$368,4,0)</f>
        <v>2365018</v>
      </c>
      <c r="K100" s="7">
        <f>VLOOKUP($B100,'Channel wise traffic'!$B$3:$F$368,5,0)</f>
        <v>5590043</v>
      </c>
      <c r="L100" s="7">
        <f t="shared" si="14"/>
        <v>21500166</v>
      </c>
      <c r="M100" s="8">
        <f t="shared" si="15"/>
        <v>5.8585824007785614E-2</v>
      </c>
      <c r="N100" s="10">
        <f t="shared" si="16"/>
        <v>43556</v>
      </c>
      <c r="O100" s="11">
        <f t="shared" si="17"/>
        <v>1363225</v>
      </c>
      <c r="P100" s="11">
        <f t="shared" si="18"/>
        <v>21065819</v>
      </c>
      <c r="Q100" s="11">
        <f t="shared" si="19"/>
        <v>6.4712648261496586E-2</v>
      </c>
      <c r="R100" s="8">
        <f t="shared" si="20"/>
        <v>-7.6010929963872487E-2</v>
      </c>
      <c r="S100" s="8">
        <f t="shared" si="21"/>
        <v>2.0618566978098496E-2</v>
      </c>
      <c r="T100" s="8">
        <f t="shared" si="22"/>
        <v>-9.46773840710885E-2</v>
      </c>
      <c r="U100" s="8">
        <f t="shared" si="23"/>
        <v>0.25749999988372185</v>
      </c>
      <c r="V100" s="8">
        <f t="shared" si="24"/>
        <v>0.39199984538390581</v>
      </c>
      <c r="W100" s="8">
        <f t="shared" si="25"/>
        <v>0.70079982453440337</v>
      </c>
      <c r="X100" s="8">
        <f t="shared" si="26"/>
        <v>0.82820038740372437</v>
      </c>
      <c r="Y100" s="8" t="str" cm="1">
        <f t="array" ref="Y100">INDEX($U$2:$X$2,MATCH(MAX(ABS($U100:$X100-_xlfn.XLOOKUP($N100,$B$3:$B$368,$U$3:$X$368,0,0))),ABS($U100:$X100-_xlfn.XLOOKUP($N100,$B$3:$B$368,$U$3:$X$368,0,0)),0))</f>
        <v>M2C</v>
      </c>
      <c r="Z100" s="8" t="str" cm="1">
        <f t="array" ref="Z100">INDEX($H$2:$K$2,MATCH(MAX(ABS($H100:$K100-_xlfn.XLOOKUP($N100,$B$3:$B$368,$H$3:$K$368,0,0))),ABS($H100:$K100-_xlfn.XLOOKUP($N100,$B$3:$B$368,$H$3:$K$368,0,0)),0))</f>
        <v>Facebook</v>
      </c>
      <c r="AA100" t="str" cm="1">
        <f t="array" ref="AA100">_xlfn.IFNA(_xlfn.IFS(R100&gt;0.2,"High",R100&lt;-0.2,"Low"),"Neglect value")</f>
        <v>Neglect value</v>
      </c>
    </row>
    <row r="101" spans="1:27" x14ac:dyDescent="0.3">
      <c r="A101" s="3" t="str">
        <f t="shared" si="27"/>
        <v>Tuesday</v>
      </c>
      <c r="B101" s="3">
        <v>43564</v>
      </c>
      <c r="C101" s="4">
        <v>21717340</v>
      </c>
      <c r="D101" s="4">
        <v>5592215</v>
      </c>
      <c r="E101" s="4">
        <v>2214517</v>
      </c>
      <c r="F101" s="4">
        <v>1535767</v>
      </c>
      <c r="G101" s="4">
        <v>1322295</v>
      </c>
      <c r="H101" s="7">
        <f>VLOOKUP($B101,'Channel wise traffic'!$B$3:$C$368,2,0)</f>
        <v>7818242</v>
      </c>
      <c r="I101" s="7">
        <f>VLOOKUP($B101,'Channel wise traffic'!$B$3:$D$368,3,0)</f>
        <v>5863681</v>
      </c>
      <c r="J101" s="7">
        <f>VLOOKUP($B101,'Channel wise traffic'!$B$3:$E$368,4,0)</f>
        <v>2388907</v>
      </c>
      <c r="K101" s="7">
        <f>VLOOKUP($B101,'Channel wise traffic'!$B$3:$F$368,5,0)</f>
        <v>5646508</v>
      </c>
      <c r="L101" s="7">
        <f t="shared" si="14"/>
        <v>21717338</v>
      </c>
      <c r="M101" s="8">
        <f t="shared" si="15"/>
        <v>6.088660029266936E-2</v>
      </c>
      <c r="N101" s="10">
        <f t="shared" si="16"/>
        <v>43557</v>
      </c>
      <c r="O101" s="11">
        <f t="shared" si="17"/>
        <v>1309458</v>
      </c>
      <c r="P101" s="11">
        <f t="shared" si="18"/>
        <v>22803205</v>
      </c>
      <c r="Q101" s="11">
        <f t="shared" si="19"/>
        <v>5.7424291241139895E-2</v>
      </c>
      <c r="R101" s="8">
        <f t="shared" si="20"/>
        <v>9.8032926600166714E-3</v>
      </c>
      <c r="S101" s="8">
        <f t="shared" si="21"/>
        <v>-4.7619051795569911E-2</v>
      </c>
      <c r="T101" s="8">
        <f t="shared" si="22"/>
        <v>6.0293457293017383E-2</v>
      </c>
      <c r="U101" s="8">
        <f t="shared" si="23"/>
        <v>0.25749999769769227</v>
      </c>
      <c r="V101" s="8">
        <f t="shared" si="24"/>
        <v>0.39599997496519718</v>
      </c>
      <c r="W101" s="8">
        <f t="shared" si="25"/>
        <v>0.69349975638028516</v>
      </c>
      <c r="X101" s="8">
        <f t="shared" si="26"/>
        <v>0.86099974800864976</v>
      </c>
      <c r="Y101" s="8" t="str" cm="1">
        <f t="array" ref="Y101">INDEX($U$2:$X$2,MATCH(MAX(ABS($U101:$X101-_xlfn.XLOOKUP($N101,$B$3:$B$368,$U$3:$X$368,0,0))),ABS($U101:$X101-_xlfn.XLOOKUP($N101,$B$3:$B$368,$U$3:$X$368,0,0)),0))</f>
        <v>P2O</v>
      </c>
      <c r="Z101" s="8" t="str" cm="1">
        <f t="array" ref="Z101">INDEX($H$2:$K$2,MATCH(MAX(ABS($H101:$K101-_xlfn.XLOOKUP($N101,$B$3:$B$368,$H$3:$K$368,0,0))),ABS($H101:$K101-_xlfn.XLOOKUP($N101,$B$3:$B$368,$H$3:$K$368,0,0)),0))</f>
        <v>Facebook</v>
      </c>
      <c r="AA101" t="str" cm="1">
        <f t="array" ref="AA101">_xlfn.IFNA(_xlfn.IFS(R101&gt;0.2,"High",R101&lt;-0.2,"Low"),"Neglect value")</f>
        <v>Neglect value</v>
      </c>
    </row>
    <row r="102" spans="1:27" x14ac:dyDescent="0.3">
      <c r="A102" s="3" t="str">
        <f t="shared" si="27"/>
        <v>Wednesday</v>
      </c>
      <c r="B102" s="3">
        <v>43565</v>
      </c>
      <c r="C102" s="4">
        <v>21500167</v>
      </c>
      <c r="D102" s="4">
        <v>5375041</v>
      </c>
      <c r="E102" s="4">
        <v>2064016</v>
      </c>
      <c r="F102" s="4">
        <v>1521799</v>
      </c>
      <c r="G102" s="4">
        <v>1210438</v>
      </c>
      <c r="H102" s="7">
        <f>VLOOKUP($B102,'Channel wise traffic'!$B$3:$C$368,2,0)</f>
        <v>7740060</v>
      </c>
      <c r="I102" s="7">
        <f>VLOOKUP($B102,'Channel wise traffic'!$B$3:$D$368,3,0)</f>
        <v>5805045</v>
      </c>
      <c r="J102" s="7">
        <f>VLOOKUP($B102,'Channel wise traffic'!$B$3:$E$368,4,0)</f>
        <v>2365018</v>
      </c>
      <c r="K102" s="7">
        <f>VLOOKUP($B102,'Channel wise traffic'!$B$3:$F$368,5,0)</f>
        <v>5590043</v>
      </c>
      <c r="L102" s="7">
        <f t="shared" si="14"/>
        <v>21500166</v>
      </c>
      <c r="M102" s="8">
        <f t="shared" si="15"/>
        <v>5.6299004561220382E-2</v>
      </c>
      <c r="N102" s="10">
        <f t="shared" si="16"/>
        <v>43558</v>
      </c>
      <c r="O102" s="11">
        <f t="shared" si="17"/>
        <v>1335896</v>
      </c>
      <c r="P102" s="11">
        <f t="shared" si="18"/>
        <v>22368858</v>
      </c>
      <c r="Q102" s="11">
        <f t="shared" si="19"/>
        <v>5.9721237470304701E-2</v>
      </c>
      <c r="R102" s="8">
        <f t="shared" si="20"/>
        <v>-9.3912999215507775E-2</v>
      </c>
      <c r="S102" s="8">
        <f t="shared" si="21"/>
        <v>-3.8834883747753235E-2</v>
      </c>
      <c r="T102" s="8">
        <f t="shared" si="22"/>
        <v>-5.7303449393291017E-2</v>
      </c>
      <c r="U102" s="8">
        <f t="shared" si="23"/>
        <v>0.24999996511655004</v>
      </c>
      <c r="V102" s="8">
        <f t="shared" si="24"/>
        <v>0.38400004762754369</v>
      </c>
      <c r="W102" s="8">
        <f t="shared" si="25"/>
        <v>0.73730000155037556</v>
      </c>
      <c r="X102" s="8">
        <f t="shared" si="26"/>
        <v>0.79539939242961788</v>
      </c>
      <c r="Y102" s="8" t="str" cm="1">
        <f t="array" ref="Y102">INDEX($U$2:$X$2,MATCH(MAX(ABS($U102:$X102-_xlfn.XLOOKUP($N102,$B$3:$B$368,$U$3:$X$368,0,0))),ABS($U102:$X102-_xlfn.XLOOKUP($N102,$B$3:$B$368,$U$3:$X$368,0,0)),0))</f>
        <v>C2P</v>
      </c>
      <c r="Z102" s="8" t="str" cm="1">
        <f t="array" ref="Z102">INDEX($H$2:$K$2,MATCH(MAX(ABS($H102:$K102-_xlfn.XLOOKUP($N102,$B$3:$B$368,$H$3:$K$368,0,0))),ABS($H102:$K102-_xlfn.XLOOKUP($N102,$B$3:$B$368,$H$3:$K$368,0,0)),0))</f>
        <v>Facebook</v>
      </c>
      <c r="AA102" t="str" cm="1">
        <f t="array" ref="AA102">_xlfn.IFNA(_xlfn.IFS(R102&gt;0.2,"High",R102&lt;-0.2,"Low"),"Neglect value")</f>
        <v>Neglect value</v>
      </c>
    </row>
    <row r="103" spans="1:27" x14ac:dyDescent="0.3">
      <c r="A103" s="3" t="str">
        <f t="shared" si="27"/>
        <v>Thursday</v>
      </c>
      <c r="B103" s="3">
        <v>43566</v>
      </c>
      <c r="C103" s="4">
        <v>20631473</v>
      </c>
      <c r="D103" s="4">
        <v>5106289</v>
      </c>
      <c r="E103" s="4">
        <v>1981240</v>
      </c>
      <c r="F103" s="4">
        <v>1504157</v>
      </c>
      <c r="G103" s="4">
        <v>1208741</v>
      </c>
      <c r="H103" s="7">
        <f>VLOOKUP($B103,'Channel wise traffic'!$B$3:$C$368,2,0)</f>
        <v>7427330</v>
      </c>
      <c r="I103" s="7">
        <f>VLOOKUP($B103,'Channel wise traffic'!$B$3:$D$368,3,0)</f>
        <v>5570497</v>
      </c>
      <c r="J103" s="7">
        <f>VLOOKUP($B103,'Channel wise traffic'!$B$3:$E$368,4,0)</f>
        <v>2269462</v>
      </c>
      <c r="K103" s="7">
        <f>VLOOKUP($B103,'Channel wise traffic'!$B$3:$F$368,5,0)</f>
        <v>5364183</v>
      </c>
      <c r="L103" s="7">
        <f t="shared" si="14"/>
        <v>20631472</v>
      </c>
      <c r="M103" s="8">
        <f t="shared" si="15"/>
        <v>5.8587237081908793E-2</v>
      </c>
      <c r="N103" s="10">
        <f t="shared" si="16"/>
        <v>43559</v>
      </c>
      <c r="O103" s="11">
        <f t="shared" si="17"/>
        <v>628275</v>
      </c>
      <c r="P103" s="11">
        <f t="shared" si="18"/>
        <v>22151685</v>
      </c>
      <c r="Q103" s="11">
        <f t="shared" si="19"/>
        <v>2.8362399667348135E-2</v>
      </c>
      <c r="R103" s="8">
        <f t="shared" si="20"/>
        <v>0.9239043412518404</v>
      </c>
      <c r="S103" s="8">
        <f t="shared" si="21"/>
        <v>-6.8627420442282427E-2</v>
      </c>
      <c r="T103" s="8">
        <f t="shared" si="22"/>
        <v>1.0656657324153227</v>
      </c>
      <c r="U103" s="8">
        <f t="shared" si="23"/>
        <v>0.24749997249348119</v>
      </c>
      <c r="V103" s="8">
        <f t="shared" si="24"/>
        <v>0.38799997414952425</v>
      </c>
      <c r="W103" s="8">
        <f t="shared" si="25"/>
        <v>0.75919979406836124</v>
      </c>
      <c r="X103" s="8">
        <f t="shared" si="26"/>
        <v>0.80360028906556957</v>
      </c>
      <c r="Y103" s="8" t="str" cm="1">
        <f t="array" ref="Y103">INDEX($U$2:$X$2,MATCH(MAX(ABS($U103:$X103-_xlfn.XLOOKUP($N103,$B$3:$B$368,$U$3:$X$368,0,0))),ABS($U103:$X103-_xlfn.XLOOKUP($N103,$B$3:$B$368,$U$3:$X$368,0,0)),0))</f>
        <v>M2C</v>
      </c>
      <c r="Z103" s="8" t="str" cm="1">
        <f t="array" ref="Z103">INDEX($H$2:$K$2,MATCH(MAX(ABS($H103:$K103-_xlfn.XLOOKUP($N103,$B$3:$B$368,$H$3:$K$368,0,0))),ABS($H103:$K103-_xlfn.XLOOKUP($N103,$B$3:$B$368,$H$3:$K$368,0,0)),0))</f>
        <v>Facebook</v>
      </c>
      <c r="AA103" t="str" cm="1">
        <f t="array" ref="AA103">_xlfn.IFNA(_xlfn.IFS(R103&gt;0.2,"High",R103&lt;-0.2,"Low"),"Neglect value")</f>
        <v>High</v>
      </c>
    </row>
    <row r="104" spans="1:27" x14ac:dyDescent="0.3">
      <c r="A104" s="3" t="str">
        <f t="shared" si="27"/>
        <v>Friday</v>
      </c>
      <c r="B104" s="3">
        <v>43567</v>
      </c>
      <c r="C104" s="4">
        <v>20631473</v>
      </c>
      <c r="D104" s="4">
        <v>5054710</v>
      </c>
      <c r="E104" s="4">
        <v>1920790</v>
      </c>
      <c r="F104" s="4">
        <v>1402176</v>
      </c>
      <c r="G104" s="4">
        <v>1138287</v>
      </c>
      <c r="H104" s="7">
        <f>VLOOKUP($B104,'Channel wise traffic'!$B$3:$C$368,2,0)</f>
        <v>7427330</v>
      </c>
      <c r="I104" s="7">
        <f>VLOOKUP($B104,'Channel wise traffic'!$B$3:$D$368,3,0)</f>
        <v>5570497</v>
      </c>
      <c r="J104" s="7">
        <f>VLOOKUP($B104,'Channel wise traffic'!$B$3:$E$368,4,0)</f>
        <v>2269462</v>
      </c>
      <c r="K104" s="7">
        <f>VLOOKUP($B104,'Channel wise traffic'!$B$3:$F$368,5,0)</f>
        <v>5364183</v>
      </c>
      <c r="L104" s="7">
        <f t="shared" si="14"/>
        <v>20631472</v>
      </c>
      <c r="M104" s="8">
        <f t="shared" si="15"/>
        <v>5.5172357300906243E-2</v>
      </c>
      <c r="N104" s="10">
        <f t="shared" si="16"/>
        <v>43560</v>
      </c>
      <c r="O104" s="11">
        <f t="shared" si="17"/>
        <v>1566003</v>
      </c>
      <c r="P104" s="11">
        <f t="shared" si="18"/>
        <v>22586032</v>
      </c>
      <c r="Q104" s="11">
        <f t="shared" si="19"/>
        <v>6.9335014726357003E-2</v>
      </c>
      <c r="R104" s="8">
        <f t="shared" si="20"/>
        <v>-0.27312591355188975</v>
      </c>
      <c r="S104" s="8">
        <f t="shared" si="21"/>
        <v>-8.6538441103775954E-2</v>
      </c>
      <c r="T104" s="8">
        <f t="shared" si="22"/>
        <v>-0.20426414390111858</v>
      </c>
      <c r="U104" s="8">
        <f t="shared" si="23"/>
        <v>0.24499995710437156</v>
      </c>
      <c r="V104" s="8">
        <f t="shared" si="24"/>
        <v>0.38000003956705725</v>
      </c>
      <c r="W104" s="8">
        <f t="shared" si="25"/>
        <v>0.72999963556661585</v>
      </c>
      <c r="X104" s="8">
        <f t="shared" si="26"/>
        <v>0.8118003731343284</v>
      </c>
      <c r="Y104" s="8" t="str" cm="1">
        <f t="array" ref="Y104">INDEX($U$2:$X$2,MATCH(MAX(ABS($U104:$X104-_xlfn.XLOOKUP($N104,$B$3:$B$368,$U$3:$X$368,0,0))),ABS($U104:$X104-_xlfn.XLOOKUP($N104,$B$3:$B$368,$U$3:$X$368,0,0)),0))</f>
        <v>C2P</v>
      </c>
      <c r="Z104" s="8" t="str" cm="1">
        <f t="array" ref="Z104">INDEX($H$2:$K$2,MATCH(MAX(ABS($H104:$K104-_xlfn.XLOOKUP($N104,$B$3:$B$368,$H$3:$K$368,0,0))),ABS($H104:$K104-_xlfn.XLOOKUP($N104,$B$3:$B$368,$H$3:$K$368,0,0)),0))</f>
        <v>Facebook</v>
      </c>
      <c r="AA104" t="str" cm="1">
        <f t="array" ref="AA104">_xlfn.IFNA(_xlfn.IFS(R104&gt;0.2,"High",R104&lt;-0.2,"Low"),"Neglect value")</f>
        <v>Low</v>
      </c>
    </row>
    <row r="105" spans="1:27" x14ac:dyDescent="0.3">
      <c r="A105" s="3" t="str">
        <f t="shared" si="27"/>
        <v>Saturday</v>
      </c>
      <c r="B105" s="3">
        <v>43568</v>
      </c>
      <c r="C105" s="4">
        <v>43094160</v>
      </c>
      <c r="D105" s="4">
        <v>9140271</v>
      </c>
      <c r="E105" s="4">
        <v>3107692</v>
      </c>
      <c r="F105" s="4">
        <v>2113230</v>
      </c>
      <c r="G105" s="4">
        <v>1598870</v>
      </c>
      <c r="H105" s="7">
        <f>VLOOKUP($B105,'Channel wise traffic'!$B$3:$C$368,2,0)</f>
        <v>15513897</v>
      </c>
      <c r="I105" s="7">
        <f>VLOOKUP($B105,'Channel wise traffic'!$B$3:$D$368,3,0)</f>
        <v>11635423</v>
      </c>
      <c r="J105" s="7">
        <f>VLOOKUP($B105,'Channel wise traffic'!$B$3:$E$368,4,0)</f>
        <v>4740357</v>
      </c>
      <c r="K105" s="7">
        <f>VLOOKUP($B105,'Channel wise traffic'!$B$3:$F$368,5,0)</f>
        <v>11204481</v>
      </c>
      <c r="L105" s="7">
        <f t="shared" si="14"/>
        <v>43094158</v>
      </c>
      <c r="M105" s="8">
        <f t="shared" si="15"/>
        <v>3.7101778988150598E-2</v>
      </c>
      <c r="N105" s="10">
        <f t="shared" si="16"/>
        <v>43561</v>
      </c>
      <c r="O105" s="11">
        <f t="shared" si="17"/>
        <v>1856364</v>
      </c>
      <c r="P105" s="11">
        <f t="shared" si="18"/>
        <v>46685339</v>
      </c>
      <c r="Q105" s="11">
        <f t="shared" si="19"/>
        <v>3.9763317563929063E-2</v>
      </c>
      <c r="R105" s="8">
        <f t="shared" si="20"/>
        <v>-0.13870878771620221</v>
      </c>
      <c r="S105" s="8">
        <f t="shared" si="21"/>
        <v>-7.6923099990770072E-2</v>
      </c>
      <c r="T105" s="8">
        <f t="shared" si="22"/>
        <v>-6.6934520025885735E-2</v>
      </c>
      <c r="U105" s="8">
        <f t="shared" si="23"/>
        <v>0.21209999220311987</v>
      </c>
      <c r="V105" s="8">
        <f t="shared" si="24"/>
        <v>0.3399999846831675</v>
      </c>
      <c r="W105" s="8">
        <f t="shared" si="25"/>
        <v>0.67999981980196234</v>
      </c>
      <c r="X105" s="8">
        <f t="shared" si="26"/>
        <v>0.75660008612408491</v>
      </c>
      <c r="Y105" s="8" t="str" cm="1">
        <f t="array" ref="Y105">INDEX($U$2:$X$2,MATCH(MAX(ABS($U105:$X105-_xlfn.XLOOKUP($N105,$B$3:$B$368,$U$3:$X$368,0,0))),ABS($U105:$X105-_xlfn.XLOOKUP($N105,$B$3:$B$368,$U$3:$X$368,0,0)),0))</f>
        <v>P2O</v>
      </c>
      <c r="Z105" s="8" t="str" cm="1">
        <f t="array" ref="Z105">INDEX($H$2:$K$2,MATCH(MAX(ABS($H105:$K105-_xlfn.XLOOKUP($N105,$B$3:$B$368,$H$3:$K$368,0,0))),ABS($H105:$K105-_xlfn.XLOOKUP($N105,$B$3:$B$368,$H$3:$K$368,0,0)),0))</f>
        <v>Facebook</v>
      </c>
      <c r="AA105" t="str" cm="1">
        <f t="array" ref="AA105">_xlfn.IFNA(_xlfn.IFS(R105&gt;0.2,"High",R105&lt;-0.2,"Low"),"Neglect value")</f>
        <v>Neglect value</v>
      </c>
    </row>
    <row r="106" spans="1:27" x14ac:dyDescent="0.3">
      <c r="A106" s="3" t="str">
        <f t="shared" si="27"/>
        <v>Sunday</v>
      </c>
      <c r="B106" s="3">
        <v>43569</v>
      </c>
      <c r="C106" s="4">
        <v>46685340</v>
      </c>
      <c r="D106" s="4">
        <v>9803921</v>
      </c>
      <c r="E106" s="4">
        <v>3466666</v>
      </c>
      <c r="F106" s="4">
        <v>2357333</v>
      </c>
      <c r="G106" s="4">
        <v>1930656</v>
      </c>
      <c r="H106" s="7">
        <f>VLOOKUP($B106,'Channel wise traffic'!$B$3:$C$368,2,0)</f>
        <v>16806722</v>
      </c>
      <c r="I106" s="7">
        <f>VLOOKUP($B106,'Channel wise traffic'!$B$3:$D$368,3,0)</f>
        <v>12605042</v>
      </c>
      <c r="J106" s="7">
        <f>VLOOKUP($B106,'Channel wise traffic'!$B$3:$E$368,4,0)</f>
        <v>5135387</v>
      </c>
      <c r="K106" s="7">
        <f>VLOOKUP($B106,'Channel wise traffic'!$B$3:$F$368,5,0)</f>
        <v>12138188</v>
      </c>
      <c r="L106" s="7">
        <f t="shared" si="14"/>
        <v>46685339</v>
      </c>
      <c r="M106" s="8">
        <f t="shared" si="15"/>
        <v>4.1354652231300019E-2</v>
      </c>
      <c r="N106" s="10">
        <f t="shared" si="16"/>
        <v>43562</v>
      </c>
      <c r="O106" s="11">
        <f t="shared" si="17"/>
        <v>1503900</v>
      </c>
      <c r="P106" s="11">
        <f t="shared" si="18"/>
        <v>43094158</v>
      </c>
      <c r="Q106" s="11">
        <f t="shared" si="19"/>
        <v>3.4898000100245602E-2</v>
      </c>
      <c r="R106" s="8">
        <f t="shared" si="20"/>
        <v>0.28376620785956508</v>
      </c>
      <c r="S106" s="8">
        <f t="shared" si="21"/>
        <v>8.3333360405835055E-2</v>
      </c>
      <c r="T106" s="8">
        <f t="shared" si="22"/>
        <v>0.18501496110113713</v>
      </c>
      <c r="U106" s="8">
        <f t="shared" si="23"/>
        <v>0.20999999143199985</v>
      </c>
      <c r="V106" s="8">
        <f t="shared" si="24"/>
        <v>0.35359995250879722</v>
      </c>
      <c r="W106" s="8">
        <f t="shared" si="25"/>
        <v>0.68000003461539127</v>
      </c>
      <c r="X106" s="8">
        <f t="shared" si="26"/>
        <v>0.81900011580883991</v>
      </c>
      <c r="Y106" s="8" t="str" cm="1">
        <f t="array" ref="Y106">INDEX($U$2:$X$2,MATCH(MAX(ABS($U106:$X106-_xlfn.XLOOKUP($N106,$B$3:$B$368,$U$3:$X$368,0,0))),ABS($U106:$X106-_xlfn.XLOOKUP($N106,$B$3:$B$368,$U$3:$X$368,0,0)),0))</f>
        <v>P2O</v>
      </c>
      <c r="Z106" s="8" t="str" cm="1">
        <f t="array" ref="Z106">INDEX($H$2:$K$2,MATCH(MAX(ABS($H106:$K106-_xlfn.XLOOKUP($N106,$B$3:$B$368,$H$3:$K$368,0,0))),ABS($H106:$K106-_xlfn.XLOOKUP($N106,$B$3:$B$368,$H$3:$K$368,0,0)),0))</f>
        <v>Facebook</v>
      </c>
      <c r="AA106" t="str" cm="1">
        <f t="array" ref="AA106">_xlfn.IFNA(_xlfn.IFS(R106&gt;0.2,"High",R106&lt;-0.2,"Low"),"Neglect value")</f>
        <v>High</v>
      </c>
    </row>
    <row r="107" spans="1:27" x14ac:dyDescent="0.3">
      <c r="A107" s="3" t="str">
        <f t="shared" si="27"/>
        <v>Monday</v>
      </c>
      <c r="B107" s="3">
        <v>43570</v>
      </c>
      <c r="C107" s="4">
        <v>21065820</v>
      </c>
      <c r="D107" s="4">
        <v>5477113</v>
      </c>
      <c r="E107" s="4">
        <v>2256570</v>
      </c>
      <c r="F107" s="4">
        <v>1729661</v>
      </c>
      <c r="G107" s="4">
        <v>1418322</v>
      </c>
      <c r="H107" s="7">
        <f>VLOOKUP($B107,'Channel wise traffic'!$B$3:$C$368,2,0)</f>
        <v>7583695</v>
      </c>
      <c r="I107" s="7">
        <f>VLOOKUP($B107,'Channel wise traffic'!$B$3:$D$368,3,0)</f>
        <v>5687771</v>
      </c>
      <c r="J107" s="7">
        <f>VLOOKUP($B107,'Channel wise traffic'!$B$3:$E$368,4,0)</f>
        <v>2317240</v>
      </c>
      <c r="K107" s="7">
        <f>VLOOKUP($B107,'Channel wise traffic'!$B$3:$F$368,5,0)</f>
        <v>5477113</v>
      </c>
      <c r="L107" s="7">
        <f t="shared" si="14"/>
        <v>21065819</v>
      </c>
      <c r="M107" s="8">
        <f t="shared" si="15"/>
        <v>6.732811730091684E-2</v>
      </c>
      <c r="N107" s="10">
        <f t="shared" si="16"/>
        <v>43563</v>
      </c>
      <c r="O107" s="11">
        <f t="shared" si="17"/>
        <v>1259605</v>
      </c>
      <c r="P107" s="11">
        <f t="shared" si="18"/>
        <v>21500166</v>
      </c>
      <c r="Q107" s="11">
        <f t="shared" si="19"/>
        <v>5.8585824007785614E-2</v>
      </c>
      <c r="R107" s="8">
        <f t="shared" si="20"/>
        <v>0.12600537470079898</v>
      </c>
      <c r="S107" s="8">
        <f t="shared" si="21"/>
        <v>-2.0202030068046883E-2</v>
      </c>
      <c r="T107" s="8">
        <f t="shared" si="22"/>
        <v>0.14922199083466747</v>
      </c>
      <c r="U107" s="8">
        <f t="shared" si="23"/>
        <v>0.25999999050594758</v>
      </c>
      <c r="V107" s="8">
        <f t="shared" si="24"/>
        <v>0.41199989848666624</v>
      </c>
      <c r="W107" s="8">
        <f t="shared" si="25"/>
        <v>0.76650004209929223</v>
      </c>
      <c r="X107" s="8">
        <f t="shared" si="26"/>
        <v>0.81999998843704058</v>
      </c>
      <c r="Y107" s="8" t="str" cm="1">
        <f t="array" ref="Y107">INDEX($U$2:$X$2,MATCH(MAX(ABS($U107:$X107-_xlfn.XLOOKUP($N107,$B$3:$B$368,$U$3:$X$368,0,0))),ABS($U107:$X107-_xlfn.XLOOKUP($N107,$B$3:$B$368,$U$3:$X$368,0,0)),0))</f>
        <v>C2P</v>
      </c>
      <c r="Z107" s="8" t="str" cm="1">
        <f t="array" ref="Z107">INDEX($H$2:$K$2,MATCH(MAX(ABS($H107:$K107-_xlfn.XLOOKUP($N107,$B$3:$B$368,$H$3:$K$368,0,0))),ABS($H107:$K107-_xlfn.XLOOKUP($N107,$B$3:$B$368,$H$3:$K$368,0,0)),0))</f>
        <v>Facebook</v>
      </c>
      <c r="AA107" t="str" cm="1">
        <f t="array" ref="AA107">_xlfn.IFNA(_xlfn.IFS(R107&gt;0.2,"High",R107&lt;-0.2,"Low"),"Neglect value")</f>
        <v>Neglect value</v>
      </c>
    </row>
    <row r="108" spans="1:27" x14ac:dyDescent="0.3">
      <c r="A108" s="3" t="str">
        <f t="shared" si="27"/>
        <v>Tuesday</v>
      </c>
      <c r="B108" s="3">
        <v>43571</v>
      </c>
      <c r="C108" s="4">
        <v>22586034</v>
      </c>
      <c r="D108" s="4">
        <v>5872368</v>
      </c>
      <c r="E108" s="4">
        <v>2254989</v>
      </c>
      <c r="F108" s="4">
        <v>1596758</v>
      </c>
      <c r="G108" s="4">
        <v>1296248</v>
      </c>
      <c r="H108" s="7">
        <f>VLOOKUP($B108,'Channel wise traffic'!$B$3:$C$368,2,0)</f>
        <v>8130972</v>
      </c>
      <c r="I108" s="7">
        <f>VLOOKUP($B108,'Channel wise traffic'!$B$3:$D$368,3,0)</f>
        <v>6098229</v>
      </c>
      <c r="J108" s="7">
        <f>VLOOKUP($B108,'Channel wise traffic'!$B$3:$E$368,4,0)</f>
        <v>2484463</v>
      </c>
      <c r="K108" s="7">
        <f>VLOOKUP($B108,'Channel wise traffic'!$B$3:$F$368,5,0)</f>
        <v>5872368</v>
      </c>
      <c r="L108" s="7">
        <f t="shared" si="14"/>
        <v>22586032</v>
      </c>
      <c r="M108" s="8">
        <f t="shared" si="15"/>
        <v>5.7391572154721807E-2</v>
      </c>
      <c r="N108" s="10">
        <f t="shared" si="16"/>
        <v>43564</v>
      </c>
      <c r="O108" s="11">
        <f t="shared" si="17"/>
        <v>1322295</v>
      </c>
      <c r="P108" s="11">
        <f t="shared" si="18"/>
        <v>21717338</v>
      </c>
      <c r="Q108" s="11">
        <f t="shared" si="19"/>
        <v>6.088660029266936E-2</v>
      </c>
      <c r="R108" s="8">
        <f t="shared" si="20"/>
        <v>-1.9698327529031001E-2</v>
      </c>
      <c r="S108" s="8">
        <f t="shared" si="21"/>
        <v>4.0000022102156363E-2</v>
      </c>
      <c r="T108" s="8">
        <f t="shared" si="22"/>
        <v>-5.7402254702145883E-2</v>
      </c>
      <c r="U108" s="8">
        <f t="shared" si="23"/>
        <v>0.25999996280887561</v>
      </c>
      <c r="V108" s="8">
        <f t="shared" si="24"/>
        <v>0.3839999468698147</v>
      </c>
      <c r="W108" s="8">
        <f t="shared" si="25"/>
        <v>0.70810012820461654</v>
      </c>
      <c r="X108" s="8">
        <f t="shared" si="26"/>
        <v>0.81179990956675963</v>
      </c>
      <c r="Y108" s="8" t="str" cm="1">
        <f t="array" ref="Y108">INDEX($U$2:$X$2,MATCH(MAX(ABS($U108:$X108-_xlfn.XLOOKUP($N108,$B$3:$B$368,$U$3:$X$368,0,0))),ABS($U108:$X108-_xlfn.XLOOKUP($N108,$B$3:$B$368,$U$3:$X$368,0,0)),0))</f>
        <v>P2O</v>
      </c>
      <c r="Z108" s="8" t="str" cm="1">
        <f t="array" ref="Z108">INDEX($H$2:$K$2,MATCH(MAX(ABS($H108:$K108-_xlfn.XLOOKUP($N108,$B$3:$B$368,$H$3:$K$368,0,0))),ABS($H108:$K108-_xlfn.XLOOKUP($N108,$B$3:$B$368,$H$3:$K$368,0,0)),0))</f>
        <v>Facebook</v>
      </c>
      <c r="AA108" t="str" cm="1">
        <f t="array" ref="AA108">_xlfn.IFNA(_xlfn.IFS(R108&gt;0.2,"High",R108&lt;-0.2,"Low"),"Neglect value")</f>
        <v>Neglect value</v>
      </c>
    </row>
    <row r="109" spans="1:27" x14ac:dyDescent="0.3">
      <c r="A109" s="3" t="str">
        <f t="shared" si="27"/>
        <v>Wednesday</v>
      </c>
      <c r="B109" s="3">
        <v>43572</v>
      </c>
      <c r="C109" s="4">
        <v>21934513</v>
      </c>
      <c r="D109" s="4">
        <v>5319119</v>
      </c>
      <c r="E109" s="4">
        <v>2191477</v>
      </c>
      <c r="F109" s="4">
        <v>1551785</v>
      </c>
      <c r="G109" s="4">
        <v>1336086</v>
      </c>
      <c r="H109" s="7">
        <f>VLOOKUP($B109,'Channel wise traffic'!$B$3:$C$368,2,0)</f>
        <v>7896424</v>
      </c>
      <c r="I109" s="7">
        <f>VLOOKUP($B109,'Channel wise traffic'!$B$3:$D$368,3,0)</f>
        <v>5922318</v>
      </c>
      <c r="J109" s="7">
        <f>VLOOKUP($B109,'Channel wise traffic'!$B$3:$E$368,4,0)</f>
        <v>2412796</v>
      </c>
      <c r="K109" s="7">
        <f>VLOOKUP($B109,'Channel wise traffic'!$B$3:$F$368,5,0)</f>
        <v>5702973</v>
      </c>
      <c r="L109" s="7">
        <f t="shared" si="14"/>
        <v>21934511</v>
      </c>
      <c r="M109" s="8">
        <f t="shared" si="15"/>
        <v>6.0912498946295274E-2</v>
      </c>
      <c r="N109" s="10">
        <f t="shared" si="16"/>
        <v>43565</v>
      </c>
      <c r="O109" s="11">
        <f t="shared" si="17"/>
        <v>1210438</v>
      </c>
      <c r="P109" s="11">
        <f t="shared" si="18"/>
        <v>21500166</v>
      </c>
      <c r="Q109" s="11">
        <f t="shared" si="19"/>
        <v>5.6299004561220382E-2</v>
      </c>
      <c r="R109" s="8">
        <f t="shared" si="20"/>
        <v>0.10380374707337348</v>
      </c>
      <c r="S109" s="8">
        <f t="shared" si="21"/>
        <v>2.0201937045509322E-2</v>
      </c>
      <c r="T109" s="8">
        <f t="shared" si="22"/>
        <v>8.1946286990884687E-2</v>
      </c>
      <c r="U109" s="8">
        <f t="shared" si="23"/>
        <v>0.24249998164992312</v>
      </c>
      <c r="V109" s="8">
        <f t="shared" si="24"/>
        <v>0.41199999473597038</v>
      </c>
      <c r="W109" s="8">
        <f t="shared" si="25"/>
        <v>0.70810006219549648</v>
      </c>
      <c r="X109" s="8">
        <f t="shared" si="26"/>
        <v>0.86099942968903553</v>
      </c>
      <c r="Y109" s="8" t="str" cm="1">
        <f t="array" ref="Y109">INDEX($U$2:$X$2,MATCH(MAX(ABS($U109:$X109-_xlfn.XLOOKUP($N109,$B$3:$B$368,$U$3:$X$368,0,0))),ABS($U109:$X109-_xlfn.XLOOKUP($N109,$B$3:$B$368,$U$3:$X$368,0,0)),0))</f>
        <v>P2O</v>
      </c>
      <c r="Z109" s="8" t="str" cm="1">
        <f t="array" ref="Z109">INDEX($H$2:$K$2,MATCH(MAX(ABS($H109:$K109-_xlfn.XLOOKUP($N109,$B$3:$B$368,$H$3:$K$368,0,0))),ABS($H109:$K109-_xlfn.XLOOKUP($N109,$B$3:$B$368,$H$3:$K$368,0,0)),0))</f>
        <v>Facebook</v>
      </c>
      <c r="AA109" t="str" cm="1">
        <f t="array" ref="AA109">_xlfn.IFNA(_xlfn.IFS(R109&gt;0.2,"High",R109&lt;-0.2,"Low"),"Neglect value")</f>
        <v>Neglect value</v>
      </c>
    </row>
    <row r="110" spans="1:27" x14ac:dyDescent="0.3">
      <c r="A110" s="3" t="str">
        <f t="shared" si="27"/>
        <v>Thursday</v>
      </c>
      <c r="B110" s="3">
        <v>43573</v>
      </c>
      <c r="C110" s="4">
        <v>22803207</v>
      </c>
      <c r="D110" s="4">
        <v>5415761</v>
      </c>
      <c r="E110" s="4">
        <v>3639391</v>
      </c>
      <c r="F110" s="4">
        <v>2656756</v>
      </c>
      <c r="G110" s="4">
        <v>2091398</v>
      </c>
      <c r="H110" s="7">
        <f>VLOOKUP($B110,'Channel wise traffic'!$B$3:$C$368,2,0)</f>
        <v>8209154</v>
      </c>
      <c r="I110" s="7">
        <f>VLOOKUP($B110,'Channel wise traffic'!$B$3:$D$368,3,0)</f>
        <v>6156866</v>
      </c>
      <c r="J110" s="7">
        <f>VLOOKUP($B110,'Channel wise traffic'!$B$3:$E$368,4,0)</f>
        <v>2508352</v>
      </c>
      <c r="K110" s="7">
        <f>VLOOKUP($B110,'Channel wise traffic'!$B$3:$F$368,5,0)</f>
        <v>5928833</v>
      </c>
      <c r="L110" s="7">
        <f t="shared" si="14"/>
        <v>22803205</v>
      </c>
      <c r="M110" s="8">
        <f t="shared" si="15"/>
        <v>9.1715082005789803E-2</v>
      </c>
      <c r="N110" s="10">
        <f t="shared" si="16"/>
        <v>43566</v>
      </c>
      <c r="O110" s="11">
        <f t="shared" si="17"/>
        <v>1208741</v>
      </c>
      <c r="P110" s="11">
        <f t="shared" si="18"/>
        <v>20631472</v>
      </c>
      <c r="Q110" s="11">
        <f t="shared" si="19"/>
        <v>5.8587237081908793E-2</v>
      </c>
      <c r="R110" s="8">
        <f t="shared" si="20"/>
        <v>0.7302283946685022</v>
      </c>
      <c r="S110" s="8">
        <f t="shared" si="21"/>
        <v>0.10526311452716519</v>
      </c>
      <c r="T110" s="8">
        <f t="shared" si="22"/>
        <v>0.56544473803340667</v>
      </c>
      <c r="U110" s="8">
        <f t="shared" si="23"/>
        <v>0.23749997094706898</v>
      </c>
      <c r="V110" s="8">
        <f t="shared" si="24"/>
        <v>0.67199992761866711</v>
      </c>
      <c r="W110" s="8">
        <f t="shared" si="25"/>
        <v>0.73000015661961026</v>
      </c>
      <c r="X110" s="8">
        <f t="shared" si="26"/>
        <v>0.78719987834787986</v>
      </c>
      <c r="Y110" s="8" t="str" cm="1">
        <f t="array" ref="Y110">INDEX($U$2:$X$2,MATCH(MAX(ABS($U110:$X110-_xlfn.XLOOKUP($N110,$B$3:$B$368,$U$3:$X$368,0,0))),ABS($U110:$X110-_xlfn.XLOOKUP($N110,$B$3:$B$368,$U$3:$X$368,0,0)),0))</f>
        <v>M2C</v>
      </c>
      <c r="Z110" s="8" t="str" cm="1">
        <f t="array" ref="Z110">INDEX($H$2:$K$2,MATCH(MAX(ABS($H110:$K110-_xlfn.XLOOKUP($N110,$B$3:$B$368,$H$3:$K$368,0,0))),ABS($H110:$K110-_xlfn.XLOOKUP($N110,$B$3:$B$368,$H$3:$K$368,0,0)),0))</f>
        <v>Facebook</v>
      </c>
      <c r="AA110" t="str" cm="1">
        <f t="array" ref="AA110">_xlfn.IFNA(_xlfn.IFS(R110&gt;0.2,"High",R110&lt;-0.2,"Low"),"Neglect value")</f>
        <v>High</v>
      </c>
    </row>
    <row r="111" spans="1:27" x14ac:dyDescent="0.3">
      <c r="A111" s="3" t="str">
        <f t="shared" si="27"/>
        <v>Friday</v>
      </c>
      <c r="B111" s="3">
        <v>43574</v>
      </c>
      <c r="C111" s="4">
        <v>22151687</v>
      </c>
      <c r="D111" s="4">
        <v>5537921</v>
      </c>
      <c r="E111" s="4">
        <v>2281623</v>
      </c>
      <c r="F111" s="4">
        <v>1748864</v>
      </c>
      <c r="G111" s="4">
        <v>1419728</v>
      </c>
      <c r="H111" s="7">
        <f>VLOOKUP($B111,'Channel wise traffic'!$B$3:$C$368,2,0)</f>
        <v>7974607</v>
      </c>
      <c r="I111" s="7">
        <f>VLOOKUP($B111,'Channel wise traffic'!$B$3:$D$368,3,0)</f>
        <v>5980955</v>
      </c>
      <c r="J111" s="7">
        <f>VLOOKUP($B111,'Channel wise traffic'!$B$3:$E$368,4,0)</f>
        <v>2436685</v>
      </c>
      <c r="K111" s="7">
        <f>VLOOKUP($B111,'Channel wise traffic'!$B$3:$F$368,5,0)</f>
        <v>5759438</v>
      </c>
      <c r="L111" s="7">
        <f t="shared" si="14"/>
        <v>22151685</v>
      </c>
      <c r="M111" s="8">
        <f t="shared" si="15"/>
        <v>6.409119088762856E-2</v>
      </c>
      <c r="N111" s="10">
        <f t="shared" si="16"/>
        <v>43567</v>
      </c>
      <c r="O111" s="11">
        <f t="shared" si="17"/>
        <v>1138287</v>
      </c>
      <c r="P111" s="11">
        <f t="shared" si="18"/>
        <v>20631472</v>
      </c>
      <c r="Q111" s="11">
        <f t="shared" si="19"/>
        <v>5.5172357300906243E-2</v>
      </c>
      <c r="R111" s="8">
        <f t="shared" si="20"/>
        <v>0.2472495952251057</v>
      </c>
      <c r="S111" s="8">
        <f t="shared" si="21"/>
        <v>7.3684175322051626E-2</v>
      </c>
      <c r="T111" s="8">
        <f t="shared" si="22"/>
        <v>0.16165402428030418</v>
      </c>
      <c r="U111" s="8">
        <f t="shared" si="23"/>
        <v>0.24999996614253353</v>
      </c>
      <c r="V111" s="8">
        <f t="shared" si="24"/>
        <v>0.41199991838092309</v>
      </c>
      <c r="W111" s="8">
        <f t="shared" si="25"/>
        <v>0.76649998707060718</v>
      </c>
      <c r="X111" s="8">
        <f t="shared" si="26"/>
        <v>0.81180011710458899</v>
      </c>
      <c r="Y111" s="8" t="str" cm="1">
        <f t="array" ref="Y111">INDEX($U$2:$X$2,MATCH(MAX(ABS($U111:$X111-_xlfn.XLOOKUP($N111,$B$3:$B$368,$U$3:$X$368,0,0))),ABS($U111:$X111-_xlfn.XLOOKUP($N111,$B$3:$B$368,$U$3:$X$368,0,0)),0))</f>
        <v>C2P</v>
      </c>
      <c r="Z111" s="8" t="str" cm="1">
        <f t="array" ref="Z111">INDEX($H$2:$K$2,MATCH(MAX(ABS($H111:$K111-_xlfn.XLOOKUP($N111,$B$3:$B$368,$H$3:$K$368,0,0))),ABS($H111:$K111-_xlfn.XLOOKUP($N111,$B$3:$B$368,$H$3:$K$368,0,0)),0))</f>
        <v>Facebook</v>
      </c>
      <c r="AA111" t="str" cm="1">
        <f t="array" ref="AA111">_xlfn.IFNA(_xlfn.IFS(R111&gt;0.2,"High",R111&lt;-0.2,"Low"),"Neglect value")</f>
        <v>High</v>
      </c>
    </row>
    <row r="112" spans="1:27" x14ac:dyDescent="0.3">
      <c r="A112" s="3" t="str">
        <f t="shared" si="27"/>
        <v>Saturday</v>
      </c>
      <c r="B112" s="3">
        <v>43575</v>
      </c>
      <c r="C112" s="4">
        <v>44440853</v>
      </c>
      <c r="D112" s="4">
        <v>9612556</v>
      </c>
      <c r="E112" s="4">
        <v>3300951</v>
      </c>
      <c r="F112" s="4">
        <v>2132414</v>
      </c>
      <c r="G112" s="4">
        <v>1596752</v>
      </c>
      <c r="H112" s="7">
        <f>VLOOKUP($B112,'Channel wise traffic'!$B$3:$C$368,2,0)</f>
        <v>15998707</v>
      </c>
      <c r="I112" s="7">
        <f>VLOOKUP($B112,'Channel wise traffic'!$B$3:$D$368,3,0)</f>
        <v>11999030</v>
      </c>
      <c r="J112" s="7">
        <f>VLOOKUP($B112,'Channel wise traffic'!$B$3:$E$368,4,0)</f>
        <v>4888493</v>
      </c>
      <c r="K112" s="7">
        <f>VLOOKUP($B112,'Channel wise traffic'!$B$3:$F$368,5,0)</f>
        <v>11554621</v>
      </c>
      <c r="L112" s="7">
        <f t="shared" si="14"/>
        <v>44440851</v>
      </c>
      <c r="M112" s="8">
        <f t="shared" si="15"/>
        <v>3.5929823399204329E-2</v>
      </c>
      <c r="N112" s="10">
        <f t="shared" si="16"/>
        <v>43568</v>
      </c>
      <c r="O112" s="11">
        <f t="shared" si="17"/>
        <v>1598870</v>
      </c>
      <c r="P112" s="11">
        <f t="shared" si="18"/>
        <v>43094158</v>
      </c>
      <c r="Q112" s="11">
        <f t="shared" si="19"/>
        <v>3.7101778988150598E-2</v>
      </c>
      <c r="R112" s="8">
        <f t="shared" si="20"/>
        <v>-1.3246855591761975E-3</v>
      </c>
      <c r="S112" s="8">
        <f t="shared" si="21"/>
        <v>3.1250013052813275E-2</v>
      </c>
      <c r="T112" s="8">
        <f t="shared" si="22"/>
        <v>-3.1587584771085031E-2</v>
      </c>
      <c r="U112" s="8">
        <f t="shared" si="23"/>
        <v>0.21629998866133376</v>
      </c>
      <c r="V112" s="8">
        <f t="shared" si="24"/>
        <v>0.34339992401604735</v>
      </c>
      <c r="W112" s="8">
        <f t="shared" si="25"/>
        <v>0.64599989518172185</v>
      </c>
      <c r="X112" s="8">
        <f t="shared" si="26"/>
        <v>0.74880018608018895</v>
      </c>
      <c r="Y112" s="8" t="str" cm="1">
        <f t="array" ref="Y112">INDEX($U$2:$X$2,MATCH(MAX(ABS($U112:$X112-_xlfn.XLOOKUP($N112,$B$3:$B$368,$U$3:$X$368,0,0))),ABS($U112:$X112-_xlfn.XLOOKUP($N112,$B$3:$B$368,$U$3:$X$368,0,0)),0))</f>
        <v>C2P</v>
      </c>
      <c r="Z112" s="8" t="str" cm="1">
        <f t="array" ref="Z112">INDEX($H$2:$K$2,MATCH(MAX(ABS($H112:$K112-_xlfn.XLOOKUP($N112,$B$3:$B$368,$H$3:$K$368,0,0))),ABS($H112:$K112-_xlfn.XLOOKUP($N112,$B$3:$B$368,$H$3:$K$368,0,0)),0))</f>
        <v>Facebook</v>
      </c>
      <c r="AA112" t="str" cm="1">
        <f t="array" ref="AA112">_xlfn.IFNA(_xlfn.IFS(R112&gt;0.2,"High",R112&lt;-0.2,"Low"),"Neglect value")</f>
        <v>Neglect value</v>
      </c>
    </row>
    <row r="113" spans="1:27" x14ac:dyDescent="0.3">
      <c r="A113" s="3" t="str">
        <f t="shared" si="27"/>
        <v>Sunday</v>
      </c>
      <c r="B113" s="3">
        <v>43576</v>
      </c>
      <c r="C113" s="4">
        <v>46685340</v>
      </c>
      <c r="D113" s="4">
        <v>10098039</v>
      </c>
      <c r="E113" s="4">
        <v>3536333</v>
      </c>
      <c r="F113" s="4">
        <v>2356612</v>
      </c>
      <c r="G113" s="4">
        <v>1930065</v>
      </c>
      <c r="H113" s="7">
        <f>VLOOKUP($B113,'Channel wise traffic'!$B$3:$C$368,2,0)</f>
        <v>16806722</v>
      </c>
      <c r="I113" s="7">
        <f>VLOOKUP($B113,'Channel wise traffic'!$B$3:$D$368,3,0)</f>
        <v>12605042</v>
      </c>
      <c r="J113" s="7">
        <f>VLOOKUP($B113,'Channel wise traffic'!$B$3:$E$368,4,0)</f>
        <v>5135387</v>
      </c>
      <c r="K113" s="7">
        <f>VLOOKUP($B113,'Channel wise traffic'!$B$3:$F$368,5,0)</f>
        <v>12138188</v>
      </c>
      <c r="L113" s="7">
        <f t="shared" si="14"/>
        <v>46685339</v>
      </c>
      <c r="M113" s="8">
        <f t="shared" si="15"/>
        <v>4.1341993011082281E-2</v>
      </c>
      <c r="N113" s="10">
        <f t="shared" si="16"/>
        <v>43569</v>
      </c>
      <c r="O113" s="11">
        <f t="shared" si="17"/>
        <v>1930656</v>
      </c>
      <c r="P113" s="11">
        <f t="shared" si="18"/>
        <v>46685339</v>
      </c>
      <c r="Q113" s="11">
        <f t="shared" si="19"/>
        <v>4.1354652231300019E-2</v>
      </c>
      <c r="R113" s="8">
        <f t="shared" si="20"/>
        <v>-3.0611356968823777E-4</v>
      </c>
      <c r="S113" s="8">
        <f t="shared" si="21"/>
        <v>0</v>
      </c>
      <c r="T113" s="8">
        <f t="shared" si="22"/>
        <v>-3.0611356968823777E-4</v>
      </c>
      <c r="U113" s="8">
        <f t="shared" si="23"/>
        <v>0.21629999910035999</v>
      </c>
      <c r="V113" s="8">
        <f t="shared" si="24"/>
        <v>0.35019997447029072</v>
      </c>
      <c r="W113" s="8">
        <f t="shared" si="25"/>
        <v>0.66639991199923765</v>
      </c>
      <c r="X113" s="8">
        <f t="shared" si="26"/>
        <v>0.81899990325093819</v>
      </c>
      <c r="Y113" s="8" t="str" cm="1">
        <f t="array" ref="Y113">INDEX($U$2:$X$2,MATCH(MAX(ABS($U113:$X113-_xlfn.XLOOKUP($N113,$B$3:$B$368,$U$3:$X$368,0,0))),ABS($U113:$X113-_xlfn.XLOOKUP($N113,$B$3:$B$368,$U$3:$X$368,0,0)),0))</f>
        <v>C2P</v>
      </c>
      <c r="Z113" s="8" t="str" cm="1">
        <f t="array" ref="Z113">INDEX($H$2:$K$2,MATCH(MAX(ABS($H113:$K113-_xlfn.XLOOKUP($N113,$B$3:$B$368,$H$3:$K$368,0,0))),ABS($H113:$K113-_xlfn.XLOOKUP($N113,$B$3:$B$368,$H$3:$K$368,0,0)),0))</f>
        <v>Facebook</v>
      </c>
      <c r="AA113" t="str" cm="1">
        <f t="array" ref="AA113">_xlfn.IFNA(_xlfn.IFS(R113&gt;0.2,"High",R113&lt;-0.2,"Low"),"Neglect value")</f>
        <v>Neglect value</v>
      </c>
    </row>
    <row r="114" spans="1:27" x14ac:dyDescent="0.3">
      <c r="A114" s="3" t="str">
        <f t="shared" si="27"/>
        <v>Monday</v>
      </c>
      <c r="B114" s="3">
        <v>43577</v>
      </c>
      <c r="C114" s="4">
        <v>20848646</v>
      </c>
      <c r="D114" s="4">
        <v>5368526</v>
      </c>
      <c r="E114" s="4">
        <v>2211832</v>
      </c>
      <c r="F114" s="4">
        <v>1695369</v>
      </c>
      <c r="G114" s="4">
        <v>1459713</v>
      </c>
      <c r="H114" s="7">
        <f>VLOOKUP($B114,'Channel wise traffic'!$B$3:$C$368,2,0)</f>
        <v>7505512</v>
      </c>
      <c r="I114" s="7">
        <f>VLOOKUP($B114,'Channel wise traffic'!$B$3:$D$368,3,0)</f>
        <v>5629134</v>
      </c>
      <c r="J114" s="7">
        <f>VLOOKUP($B114,'Channel wise traffic'!$B$3:$E$368,4,0)</f>
        <v>2293351</v>
      </c>
      <c r="K114" s="7">
        <f>VLOOKUP($B114,'Channel wise traffic'!$B$3:$F$368,5,0)</f>
        <v>5420648</v>
      </c>
      <c r="L114" s="7">
        <f t="shared" si="14"/>
        <v>20848645</v>
      </c>
      <c r="M114" s="8">
        <f t="shared" si="15"/>
        <v>7.0014762589378707E-2</v>
      </c>
      <c r="N114" s="10">
        <f t="shared" si="16"/>
        <v>43570</v>
      </c>
      <c r="O114" s="11">
        <f t="shared" si="17"/>
        <v>1418322</v>
      </c>
      <c r="P114" s="11">
        <f t="shared" si="18"/>
        <v>21065819</v>
      </c>
      <c r="Q114" s="11">
        <f t="shared" si="19"/>
        <v>6.732811730091684E-2</v>
      </c>
      <c r="R114" s="8">
        <f t="shared" si="20"/>
        <v>2.9183076903552152E-2</v>
      </c>
      <c r="S114" s="8">
        <f t="shared" si="21"/>
        <v>-1.0309307224181552E-2</v>
      </c>
      <c r="T114" s="8">
        <f t="shared" si="22"/>
        <v>3.9903763779018941E-2</v>
      </c>
      <c r="U114" s="8">
        <f t="shared" si="23"/>
        <v>0.2574999834521628</v>
      </c>
      <c r="V114" s="8">
        <f t="shared" si="24"/>
        <v>0.41199986737514172</v>
      </c>
      <c r="W114" s="8">
        <f t="shared" si="25"/>
        <v>0.76649989691802989</v>
      </c>
      <c r="X114" s="8">
        <f t="shared" si="26"/>
        <v>0.86100017164404918</v>
      </c>
      <c r="Y114" s="8" t="str" cm="1">
        <f t="array" ref="Y114">INDEX($U$2:$X$2,MATCH(MAX(ABS($U114:$X114-_xlfn.XLOOKUP($N114,$B$3:$B$368,$U$3:$X$368,0,0))),ABS($U114:$X114-_xlfn.XLOOKUP($N114,$B$3:$B$368,$U$3:$X$368,0,0)),0))</f>
        <v>P2O</v>
      </c>
      <c r="Z114" s="8" t="str" cm="1">
        <f t="array" ref="Z114">INDEX($H$2:$K$2,MATCH(MAX(ABS($H114:$K114-_xlfn.XLOOKUP($N114,$B$3:$B$368,$H$3:$K$368,0,0))),ABS($H114:$K114-_xlfn.XLOOKUP($N114,$B$3:$B$368,$H$3:$K$368,0,0)),0))</f>
        <v>Facebook</v>
      </c>
      <c r="AA114" t="str" cm="1">
        <f t="array" ref="AA114">_xlfn.IFNA(_xlfn.IFS(R114&gt;0.2,"High",R114&lt;-0.2,"Low"),"Neglect value")</f>
        <v>Neglect value</v>
      </c>
    </row>
    <row r="115" spans="1:27" x14ac:dyDescent="0.3">
      <c r="A115" s="3" t="str">
        <f t="shared" si="27"/>
        <v>Tuesday</v>
      </c>
      <c r="B115" s="3">
        <v>43578</v>
      </c>
      <c r="C115" s="4">
        <v>20631473</v>
      </c>
      <c r="D115" s="4">
        <v>4899974</v>
      </c>
      <c r="E115" s="4">
        <v>1881590</v>
      </c>
      <c r="F115" s="4">
        <v>1414767</v>
      </c>
      <c r="G115" s="4">
        <v>1148508</v>
      </c>
      <c r="H115" s="7">
        <f>VLOOKUP($B115,'Channel wise traffic'!$B$3:$C$368,2,0)</f>
        <v>7427330</v>
      </c>
      <c r="I115" s="7">
        <f>VLOOKUP($B115,'Channel wise traffic'!$B$3:$D$368,3,0)</f>
        <v>5570497</v>
      </c>
      <c r="J115" s="7">
        <f>VLOOKUP($B115,'Channel wise traffic'!$B$3:$E$368,4,0)</f>
        <v>2269462</v>
      </c>
      <c r="K115" s="7">
        <f>VLOOKUP($B115,'Channel wise traffic'!$B$3:$F$368,5,0)</f>
        <v>5364183</v>
      </c>
      <c r="L115" s="7">
        <f t="shared" si="14"/>
        <v>20631472</v>
      </c>
      <c r="M115" s="8">
        <f t="shared" si="15"/>
        <v>5.5667765457173127E-2</v>
      </c>
      <c r="N115" s="10">
        <f t="shared" si="16"/>
        <v>43571</v>
      </c>
      <c r="O115" s="11">
        <f t="shared" si="17"/>
        <v>1296248</v>
      </c>
      <c r="P115" s="11">
        <f t="shared" si="18"/>
        <v>22586032</v>
      </c>
      <c r="Q115" s="11">
        <f t="shared" si="19"/>
        <v>5.7391572154721807E-2</v>
      </c>
      <c r="R115" s="8">
        <f t="shared" si="20"/>
        <v>-0.11397510352957152</v>
      </c>
      <c r="S115" s="8">
        <f t="shared" si="21"/>
        <v>-8.6538441103775954E-2</v>
      </c>
      <c r="T115" s="8">
        <f t="shared" si="22"/>
        <v>-3.0035885633198478E-2</v>
      </c>
      <c r="U115" s="8">
        <f t="shared" si="23"/>
        <v>0.23749995940667931</v>
      </c>
      <c r="V115" s="8">
        <f t="shared" si="24"/>
        <v>0.38399999673467655</v>
      </c>
      <c r="W115" s="8">
        <f t="shared" si="25"/>
        <v>0.75189972310652164</v>
      </c>
      <c r="X115" s="8">
        <f t="shared" si="26"/>
        <v>0.81180010560042748</v>
      </c>
      <c r="Y115" s="8" t="str" cm="1">
        <f t="array" ref="Y115">INDEX($U$2:$X$2,MATCH(MAX(ABS($U115:$X115-_xlfn.XLOOKUP($N115,$B$3:$B$368,$U$3:$X$368,0,0))),ABS($U115:$X115-_xlfn.XLOOKUP($N115,$B$3:$B$368,$U$3:$X$368,0,0)),0))</f>
        <v>C2P</v>
      </c>
      <c r="Z115" s="8" t="str" cm="1">
        <f t="array" ref="Z115">INDEX($H$2:$K$2,MATCH(MAX(ABS($H115:$K115-_xlfn.XLOOKUP($N115,$B$3:$B$368,$H$3:$K$368,0,0))),ABS($H115:$K115-_xlfn.XLOOKUP($N115,$B$3:$B$368,$H$3:$K$368,0,0)),0))</f>
        <v>Facebook</v>
      </c>
      <c r="AA115" t="str" cm="1">
        <f t="array" ref="AA115">_xlfn.IFNA(_xlfn.IFS(R115&gt;0.2,"High",R115&lt;-0.2,"Low"),"Neglect value")</f>
        <v>Neglect value</v>
      </c>
    </row>
    <row r="116" spans="1:27" x14ac:dyDescent="0.3">
      <c r="A116" s="3" t="str">
        <f t="shared" si="27"/>
        <v>Wednesday</v>
      </c>
      <c r="B116" s="3">
        <v>43579</v>
      </c>
      <c r="C116" s="4">
        <v>21717340</v>
      </c>
      <c r="D116" s="4">
        <v>5700801</v>
      </c>
      <c r="E116" s="4">
        <v>2325927</v>
      </c>
      <c r="F116" s="4">
        <v>1765843</v>
      </c>
      <c r="G116" s="4">
        <v>1476951</v>
      </c>
      <c r="H116" s="7">
        <f>VLOOKUP($B116,'Channel wise traffic'!$B$3:$C$368,2,0)</f>
        <v>7818242</v>
      </c>
      <c r="I116" s="7">
        <f>VLOOKUP($B116,'Channel wise traffic'!$B$3:$D$368,3,0)</f>
        <v>5863681</v>
      </c>
      <c r="J116" s="7">
        <f>VLOOKUP($B116,'Channel wise traffic'!$B$3:$E$368,4,0)</f>
        <v>2388907</v>
      </c>
      <c r="K116" s="7">
        <f>VLOOKUP($B116,'Channel wise traffic'!$B$3:$F$368,5,0)</f>
        <v>5646508</v>
      </c>
      <c r="L116" s="7">
        <f t="shared" si="14"/>
        <v>21717338</v>
      </c>
      <c r="M116" s="8">
        <f t="shared" si="15"/>
        <v>6.8007914413091106E-2</v>
      </c>
      <c r="N116" s="10">
        <f t="shared" si="16"/>
        <v>43572</v>
      </c>
      <c r="O116" s="11">
        <f t="shared" si="17"/>
        <v>1336086</v>
      </c>
      <c r="P116" s="11">
        <f t="shared" si="18"/>
        <v>21934511</v>
      </c>
      <c r="Q116" s="11">
        <f t="shared" si="19"/>
        <v>6.0912498946295274E-2</v>
      </c>
      <c r="R116" s="8">
        <f t="shared" si="20"/>
        <v>0.10543108751981545</v>
      </c>
      <c r="S116" s="8">
        <f t="shared" si="21"/>
        <v>-9.9009729462398166E-3</v>
      </c>
      <c r="T116" s="8">
        <f t="shared" si="22"/>
        <v>0.11648537803467307</v>
      </c>
      <c r="U116" s="8">
        <f t="shared" si="23"/>
        <v>0.2624999654653839</v>
      </c>
      <c r="V116" s="8">
        <f t="shared" si="24"/>
        <v>0.40800003367947768</v>
      </c>
      <c r="W116" s="8">
        <f t="shared" si="25"/>
        <v>0.7591996653377342</v>
      </c>
      <c r="X116" s="8">
        <f t="shared" si="26"/>
        <v>0.83639995175108994</v>
      </c>
      <c r="Y116" s="8" t="str" cm="1">
        <f t="array" ref="Y116">INDEX($U$2:$X$2,MATCH(MAX(ABS($U116:$X116-_xlfn.XLOOKUP($N116,$B$3:$B$368,$U$3:$X$368,0,0))),ABS($U116:$X116-_xlfn.XLOOKUP($N116,$B$3:$B$368,$U$3:$X$368,0,0)),0))</f>
        <v>C2P</v>
      </c>
      <c r="Z116" s="8" t="str" cm="1">
        <f t="array" ref="Z116">INDEX($H$2:$K$2,MATCH(MAX(ABS($H116:$K116-_xlfn.XLOOKUP($N116,$B$3:$B$368,$H$3:$K$368,0,0))),ABS($H116:$K116-_xlfn.XLOOKUP($N116,$B$3:$B$368,$H$3:$K$368,0,0)),0))</f>
        <v>Facebook</v>
      </c>
      <c r="AA116" t="str" cm="1">
        <f t="array" ref="AA116">_xlfn.IFNA(_xlfn.IFS(R116&gt;0.2,"High",R116&lt;-0.2,"Low"),"Neglect value")</f>
        <v>Neglect value</v>
      </c>
    </row>
    <row r="117" spans="1:27" x14ac:dyDescent="0.3">
      <c r="A117" s="3" t="str">
        <f t="shared" si="27"/>
        <v>Thursday</v>
      </c>
      <c r="B117" s="3">
        <v>43580</v>
      </c>
      <c r="C117" s="4">
        <v>22803207</v>
      </c>
      <c r="D117" s="4">
        <v>5700801</v>
      </c>
      <c r="E117" s="4">
        <v>2189107</v>
      </c>
      <c r="F117" s="4">
        <v>1518146</v>
      </c>
      <c r="G117" s="4">
        <v>1282226</v>
      </c>
      <c r="H117" s="7">
        <f>VLOOKUP($B117,'Channel wise traffic'!$B$3:$C$368,2,0)</f>
        <v>8209154</v>
      </c>
      <c r="I117" s="7">
        <f>VLOOKUP($B117,'Channel wise traffic'!$B$3:$D$368,3,0)</f>
        <v>6156866</v>
      </c>
      <c r="J117" s="7">
        <f>VLOOKUP($B117,'Channel wise traffic'!$B$3:$E$368,4,0)</f>
        <v>2508352</v>
      </c>
      <c r="K117" s="7">
        <f>VLOOKUP($B117,'Channel wise traffic'!$B$3:$F$368,5,0)</f>
        <v>5928833</v>
      </c>
      <c r="L117" s="7">
        <f t="shared" si="14"/>
        <v>22803205</v>
      </c>
      <c r="M117" s="8">
        <f t="shared" si="15"/>
        <v>5.6230073252415767E-2</v>
      </c>
      <c r="N117" s="10">
        <f t="shared" si="16"/>
        <v>43573</v>
      </c>
      <c r="O117" s="11">
        <f t="shared" si="17"/>
        <v>2091398</v>
      </c>
      <c r="P117" s="11">
        <f t="shared" si="18"/>
        <v>22803205</v>
      </c>
      <c r="Q117" s="11">
        <f t="shared" si="19"/>
        <v>9.1715082005789803E-2</v>
      </c>
      <c r="R117" s="8">
        <f t="shared" si="20"/>
        <v>-0.38690483590402214</v>
      </c>
      <c r="S117" s="8">
        <f t="shared" si="21"/>
        <v>0</v>
      </c>
      <c r="T117" s="8">
        <f t="shared" si="22"/>
        <v>-0.38690483590402214</v>
      </c>
      <c r="U117" s="8">
        <f t="shared" si="23"/>
        <v>0.24999996710988942</v>
      </c>
      <c r="V117" s="8">
        <f t="shared" si="24"/>
        <v>0.38399989755825542</v>
      </c>
      <c r="W117" s="8">
        <f t="shared" si="25"/>
        <v>0.69350013498654928</v>
      </c>
      <c r="X117" s="8">
        <f t="shared" si="26"/>
        <v>0.84459992648928361</v>
      </c>
      <c r="Y117" s="8" t="str" cm="1">
        <f t="array" ref="Y117">INDEX($U$2:$X$2,MATCH(MAX(ABS($U117:$X117-_xlfn.XLOOKUP($N117,$B$3:$B$368,$U$3:$X$368,0,0))),ABS($U117:$X117-_xlfn.XLOOKUP($N117,$B$3:$B$368,$U$3:$X$368,0,0)),0))</f>
        <v>M2C</v>
      </c>
      <c r="Z117" s="8" t="str" cm="1">
        <f t="array" ref="Z117">INDEX($H$2:$K$2,MATCH(MAX(ABS($H117:$K117-_xlfn.XLOOKUP($N117,$B$3:$B$368,$H$3:$K$368,0,0))),ABS($H117:$K117-_xlfn.XLOOKUP($N117,$B$3:$B$368,$H$3:$K$368,0,0)),0))</f>
        <v>Facebook</v>
      </c>
      <c r="AA117" t="str" cm="1">
        <f t="array" ref="AA117">_xlfn.IFNA(_xlfn.IFS(R117&gt;0.2,"High",R117&lt;-0.2,"Low"),"Neglect value")</f>
        <v>Low</v>
      </c>
    </row>
    <row r="118" spans="1:27" x14ac:dyDescent="0.3">
      <c r="A118" s="3" t="str">
        <f t="shared" si="27"/>
        <v>Friday</v>
      </c>
      <c r="B118" s="3">
        <v>43581</v>
      </c>
      <c r="C118" s="4">
        <v>22151687</v>
      </c>
      <c r="D118" s="4">
        <v>5759438</v>
      </c>
      <c r="E118" s="4">
        <v>2188586</v>
      </c>
      <c r="F118" s="4">
        <v>1533761</v>
      </c>
      <c r="G118" s="4">
        <v>1307991</v>
      </c>
      <c r="H118" s="7">
        <f>VLOOKUP($B118,'Channel wise traffic'!$B$3:$C$368,2,0)</f>
        <v>7974607</v>
      </c>
      <c r="I118" s="7">
        <f>VLOOKUP($B118,'Channel wise traffic'!$B$3:$D$368,3,0)</f>
        <v>5980955</v>
      </c>
      <c r="J118" s="7">
        <f>VLOOKUP($B118,'Channel wise traffic'!$B$3:$E$368,4,0)</f>
        <v>2436685</v>
      </c>
      <c r="K118" s="7">
        <f>VLOOKUP($B118,'Channel wise traffic'!$B$3:$F$368,5,0)</f>
        <v>5759438</v>
      </c>
      <c r="L118" s="7">
        <f t="shared" si="14"/>
        <v>22151685</v>
      </c>
      <c r="M118" s="8">
        <f t="shared" si="15"/>
        <v>5.9047015245385151E-2</v>
      </c>
      <c r="N118" s="10">
        <f t="shared" si="16"/>
        <v>43574</v>
      </c>
      <c r="O118" s="11">
        <f t="shared" si="17"/>
        <v>1419728</v>
      </c>
      <c r="P118" s="11">
        <f t="shared" si="18"/>
        <v>22151685</v>
      </c>
      <c r="Q118" s="11">
        <f t="shared" si="19"/>
        <v>6.409119088762856E-2</v>
      </c>
      <c r="R118" s="8">
        <f t="shared" si="20"/>
        <v>-7.8703103693101739E-2</v>
      </c>
      <c r="S118" s="8">
        <f t="shared" si="21"/>
        <v>0</v>
      </c>
      <c r="T118" s="8">
        <f t="shared" si="22"/>
        <v>-7.8703103693101739E-2</v>
      </c>
      <c r="U118" s="8">
        <f t="shared" si="23"/>
        <v>0.25999997201116104</v>
      </c>
      <c r="V118" s="8">
        <f t="shared" si="24"/>
        <v>0.37999992360365714</v>
      </c>
      <c r="W118" s="8">
        <f t="shared" si="25"/>
        <v>0.70079996856417792</v>
      </c>
      <c r="X118" s="8">
        <f t="shared" si="26"/>
        <v>0.85279975172142208</v>
      </c>
      <c r="Y118" s="8" t="str" cm="1">
        <f t="array" ref="Y118">INDEX($U$2:$X$2,MATCH(MAX(ABS($U118:$X118-_xlfn.XLOOKUP($N118,$B$3:$B$368,$U$3:$X$368,0,0))),ABS($U118:$X118-_xlfn.XLOOKUP($N118,$B$3:$B$368,$U$3:$X$368,0,0)),0))</f>
        <v>C2P</v>
      </c>
      <c r="Z118" s="8" t="str" cm="1">
        <f t="array" ref="Z118">INDEX($H$2:$K$2,MATCH(MAX(ABS($H118:$K118-_xlfn.XLOOKUP($N118,$B$3:$B$368,$H$3:$K$368,0,0))),ABS($H118:$K118-_xlfn.XLOOKUP($N118,$B$3:$B$368,$H$3:$K$368,0,0)),0))</f>
        <v>Facebook</v>
      </c>
      <c r="AA118" t="str" cm="1">
        <f t="array" ref="AA118">_xlfn.IFNA(_xlfn.IFS(R118&gt;0.2,"High",R118&lt;-0.2,"Low"),"Neglect value")</f>
        <v>Neglect value</v>
      </c>
    </row>
    <row r="119" spans="1:27" x14ac:dyDescent="0.3">
      <c r="A119" s="3" t="str">
        <f t="shared" si="27"/>
        <v>Saturday</v>
      </c>
      <c r="B119" s="3">
        <v>43582</v>
      </c>
      <c r="C119" s="4">
        <v>47134238</v>
      </c>
      <c r="D119" s="4">
        <v>9997171</v>
      </c>
      <c r="E119" s="4">
        <v>3297067</v>
      </c>
      <c r="F119" s="4">
        <v>2354106</v>
      </c>
      <c r="G119" s="4">
        <v>1744392</v>
      </c>
      <c r="H119" s="7">
        <f>VLOOKUP($B119,'Channel wise traffic'!$B$3:$C$368,2,0)</f>
        <v>16968325</v>
      </c>
      <c r="I119" s="7">
        <f>VLOOKUP($B119,'Channel wise traffic'!$B$3:$D$368,3,0)</f>
        <v>12726244</v>
      </c>
      <c r="J119" s="7">
        <f>VLOOKUP($B119,'Channel wise traffic'!$B$3:$E$368,4,0)</f>
        <v>5184766</v>
      </c>
      <c r="K119" s="7">
        <f>VLOOKUP($B119,'Channel wise traffic'!$B$3:$F$368,5,0)</f>
        <v>12254901</v>
      </c>
      <c r="L119" s="7">
        <f t="shared" si="14"/>
        <v>47134236</v>
      </c>
      <c r="M119" s="8">
        <f t="shared" si="15"/>
        <v>3.7009020915963468E-2</v>
      </c>
      <c r="N119" s="10">
        <f t="shared" si="16"/>
        <v>43575</v>
      </c>
      <c r="O119" s="11">
        <f t="shared" si="17"/>
        <v>1596752</v>
      </c>
      <c r="P119" s="11">
        <f t="shared" si="18"/>
        <v>44440851</v>
      </c>
      <c r="Q119" s="11">
        <f t="shared" si="19"/>
        <v>3.5929823399204329E-2</v>
      </c>
      <c r="R119" s="8">
        <f t="shared" si="20"/>
        <v>9.246269927953743E-2</v>
      </c>
      <c r="S119" s="8">
        <f t="shared" si="21"/>
        <v>6.0606062651680448E-2</v>
      </c>
      <c r="T119" s="8">
        <f t="shared" si="22"/>
        <v>3.0036259982926472E-2</v>
      </c>
      <c r="U119" s="8">
        <f t="shared" si="23"/>
        <v>0.21209998133416308</v>
      </c>
      <c r="V119" s="8">
        <f t="shared" si="24"/>
        <v>0.32980000042011887</v>
      </c>
      <c r="W119" s="8">
        <f t="shared" si="25"/>
        <v>0.71400004913457926</v>
      </c>
      <c r="X119" s="8">
        <f t="shared" si="26"/>
        <v>0.74099976806481949</v>
      </c>
      <c r="Y119" s="8" t="str" cm="1">
        <f t="array" ref="Y119">INDEX($U$2:$X$2,MATCH(MAX(ABS($U119:$X119-_xlfn.XLOOKUP($N119,$B$3:$B$368,$U$3:$X$368,0,0))),ABS($U119:$X119-_xlfn.XLOOKUP($N119,$B$3:$B$368,$U$3:$X$368,0,0)),0))</f>
        <v>C2P</v>
      </c>
      <c r="Z119" s="8" t="str" cm="1">
        <f t="array" ref="Z119">INDEX($H$2:$K$2,MATCH(MAX(ABS($H119:$K119-_xlfn.XLOOKUP($N119,$B$3:$B$368,$H$3:$K$368,0,0))),ABS($H119:$K119-_xlfn.XLOOKUP($N119,$B$3:$B$368,$H$3:$K$368,0,0)),0))</f>
        <v>Facebook</v>
      </c>
      <c r="AA119" t="str" cm="1">
        <f t="array" ref="AA119">_xlfn.IFNA(_xlfn.IFS(R119&gt;0.2,"High",R119&lt;-0.2,"Low"),"Neglect value")</f>
        <v>Neglect value</v>
      </c>
    </row>
    <row r="120" spans="1:27" x14ac:dyDescent="0.3">
      <c r="A120" s="3" t="str">
        <f t="shared" si="27"/>
        <v>Sunday</v>
      </c>
      <c r="B120" s="3">
        <v>43583</v>
      </c>
      <c r="C120" s="4">
        <v>46236443</v>
      </c>
      <c r="D120" s="4">
        <v>9224170</v>
      </c>
      <c r="E120" s="4">
        <v>3261666</v>
      </c>
      <c r="F120" s="4">
        <v>2151395</v>
      </c>
      <c r="G120" s="4">
        <v>1644526</v>
      </c>
      <c r="H120" s="7">
        <f>VLOOKUP($B120,'Channel wise traffic'!$B$3:$C$368,2,0)</f>
        <v>16645119</v>
      </c>
      <c r="I120" s="7">
        <f>VLOOKUP($B120,'Channel wise traffic'!$B$3:$D$368,3,0)</f>
        <v>12483839</v>
      </c>
      <c r="J120" s="7">
        <f>VLOOKUP($B120,'Channel wise traffic'!$B$3:$E$368,4,0)</f>
        <v>5086008</v>
      </c>
      <c r="K120" s="7">
        <f>VLOOKUP($B120,'Channel wise traffic'!$B$3:$F$368,5,0)</f>
        <v>12021475</v>
      </c>
      <c r="L120" s="7">
        <f t="shared" si="14"/>
        <v>46236441</v>
      </c>
      <c r="M120" s="8">
        <f t="shared" si="15"/>
        <v>3.5567744690048933E-2</v>
      </c>
      <c r="N120" s="10">
        <f t="shared" si="16"/>
        <v>43576</v>
      </c>
      <c r="O120" s="11">
        <f t="shared" si="17"/>
        <v>1930065</v>
      </c>
      <c r="P120" s="11">
        <f t="shared" si="18"/>
        <v>46685339</v>
      </c>
      <c r="Q120" s="11">
        <f t="shared" si="19"/>
        <v>4.1341993011082281E-2</v>
      </c>
      <c r="R120" s="8">
        <f t="shared" si="20"/>
        <v>-0.14794268586809256</v>
      </c>
      <c r="S120" s="8">
        <f t="shared" si="21"/>
        <v>-9.6153955313466044E-3</v>
      </c>
      <c r="T120" s="8">
        <f t="shared" si="22"/>
        <v>-0.13967029406360465</v>
      </c>
      <c r="U120" s="8">
        <f t="shared" si="23"/>
        <v>0.19949999181381664</v>
      </c>
      <c r="V120" s="8">
        <f t="shared" si="24"/>
        <v>0.3535999444936509</v>
      </c>
      <c r="W120" s="8">
        <f t="shared" si="25"/>
        <v>0.65960003262136591</v>
      </c>
      <c r="X120" s="8">
        <f t="shared" si="26"/>
        <v>0.76439984289263474</v>
      </c>
      <c r="Y120" s="8" t="str" cm="1">
        <f t="array" ref="Y120">INDEX($U$2:$X$2,MATCH(MAX(ABS($U120:$X120-_xlfn.XLOOKUP($N120,$B$3:$B$368,$U$3:$X$368,0,0))),ABS($U120:$X120-_xlfn.XLOOKUP($N120,$B$3:$B$368,$U$3:$X$368,0,0)),0))</f>
        <v>P2O</v>
      </c>
      <c r="Z120" s="8" t="str" cm="1">
        <f t="array" ref="Z120">INDEX($H$2:$K$2,MATCH(MAX(ABS($H120:$K120-_xlfn.XLOOKUP($N120,$B$3:$B$368,$H$3:$K$368,0,0))),ABS($H120:$K120-_xlfn.XLOOKUP($N120,$B$3:$B$368,$H$3:$K$368,0,0)),0))</f>
        <v>Facebook</v>
      </c>
      <c r="AA120" t="str" cm="1">
        <f t="array" ref="AA120">_xlfn.IFNA(_xlfn.IFS(R120&gt;0.2,"High",R120&lt;-0.2,"Low"),"Neglect value")</f>
        <v>Neglect value</v>
      </c>
    </row>
    <row r="121" spans="1:27" x14ac:dyDescent="0.3">
      <c r="A121" s="3" t="str">
        <f t="shared" si="27"/>
        <v>Monday</v>
      </c>
      <c r="B121" s="3">
        <v>43584</v>
      </c>
      <c r="C121" s="4">
        <v>20631473</v>
      </c>
      <c r="D121" s="4">
        <v>5209447</v>
      </c>
      <c r="E121" s="4">
        <v>2062941</v>
      </c>
      <c r="F121" s="4">
        <v>1475828</v>
      </c>
      <c r="G121" s="4">
        <v>1210178</v>
      </c>
      <c r="H121" s="7">
        <f>VLOOKUP($B121,'Channel wise traffic'!$B$3:$C$368,2,0)</f>
        <v>7427330</v>
      </c>
      <c r="I121" s="7">
        <f>VLOOKUP($B121,'Channel wise traffic'!$B$3:$D$368,3,0)</f>
        <v>5570497</v>
      </c>
      <c r="J121" s="7">
        <f>VLOOKUP($B121,'Channel wise traffic'!$B$3:$E$368,4,0)</f>
        <v>2269462</v>
      </c>
      <c r="K121" s="7">
        <f>VLOOKUP($B121,'Channel wise traffic'!$B$3:$F$368,5,0)</f>
        <v>5364183</v>
      </c>
      <c r="L121" s="7">
        <f t="shared" si="14"/>
        <v>20631472</v>
      </c>
      <c r="M121" s="8">
        <f t="shared" si="15"/>
        <v>5.8656887949784291E-2</v>
      </c>
      <c r="N121" s="10">
        <f t="shared" si="16"/>
        <v>43577</v>
      </c>
      <c r="O121" s="11">
        <f t="shared" si="17"/>
        <v>1459713</v>
      </c>
      <c r="P121" s="11">
        <f t="shared" si="18"/>
        <v>20848645</v>
      </c>
      <c r="Q121" s="11">
        <f t="shared" si="19"/>
        <v>7.0014762589378707E-2</v>
      </c>
      <c r="R121" s="8">
        <f t="shared" si="20"/>
        <v>-0.17094798772087394</v>
      </c>
      <c r="S121" s="8">
        <f t="shared" si="21"/>
        <v>-1.0416648180253452E-2</v>
      </c>
      <c r="T121" s="8">
        <f t="shared" si="22"/>
        <v>-0.16222114050726522</v>
      </c>
      <c r="U121" s="8">
        <f t="shared" si="23"/>
        <v>0.25250000327170047</v>
      </c>
      <c r="V121" s="8">
        <f t="shared" si="24"/>
        <v>0.39599999769649252</v>
      </c>
      <c r="W121" s="8">
        <f t="shared" si="25"/>
        <v>0.71540000416880556</v>
      </c>
      <c r="X121" s="8">
        <f t="shared" si="26"/>
        <v>0.81999934951769449</v>
      </c>
      <c r="Y121" s="8" t="str" cm="1">
        <f t="array" ref="Y121">INDEX($U$2:$X$2,MATCH(MAX(ABS($U121:$X121-_xlfn.XLOOKUP($N121,$B$3:$B$368,$U$3:$X$368,0,0))),ABS($U121:$X121-_xlfn.XLOOKUP($N121,$B$3:$B$368,$U$3:$X$368,0,0)),0))</f>
        <v>C2P</v>
      </c>
      <c r="Z121" s="8" t="str" cm="1">
        <f t="array" ref="Z121">INDEX($H$2:$K$2,MATCH(MAX(ABS($H121:$K121-_xlfn.XLOOKUP($N121,$B$3:$B$368,$H$3:$K$368,0,0))),ABS($H121:$K121-_xlfn.XLOOKUP($N121,$B$3:$B$368,$H$3:$K$368,0,0)),0))</f>
        <v>Facebook</v>
      </c>
      <c r="AA121" t="str" cm="1">
        <f t="array" ref="AA121">_xlfn.IFNA(_xlfn.IFS(R121&gt;0.2,"High",R121&lt;-0.2,"Low"),"Neglect value")</f>
        <v>Neglect value</v>
      </c>
    </row>
    <row r="122" spans="1:27" x14ac:dyDescent="0.3">
      <c r="A122" s="3" t="str">
        <f t="shared" si="27"/>
        <v>Tuesday</v>
      </c>
      <c r="B122" s="3">
        <v>43585</v>
      </c>
      <c r="C122" s="4">
        <v>21065820</v>
      </c>
      <c r="D122" s="4">
        <v>5319119</v>
      </c>
      <c r="E122" s="4">
        <v>2148924</v>
      </c>
      <c r="F122" s="4">
        <v>1490279</v>
      </c>
      <c r="G122" s="4">
        <v>1246469</v>
      </c>
      <c r="H122" s="7">
        <f>VLOOKUP($B122,'Channel wise traffic'!$B$3:$C$368,2,0)</f>
        <v>7583695</v>
      </c>
      <c r="I122" s="7">
        <f>VLOOKUP($B122,'Channel wise traffic'!$B$3:$D$368,3,0)</f>
        <v>5687771</v>
      </c>
      <c r="J122" s="7">
        <f>VLOOKUP($B122,'Channel wise traffic'!$B$3:$E$368,4,0)</f>
        <v>2317240</v>
      </c>
      <c r="K122" s="7">
        <f>VLOOKUP($B122,'Channel wise traffic'!$B$3:$F$368,5,0)</f>
        <v>5477113</v>
      </c>
      <c r="L122" s="7">
        <f t="shared" si="14"/>
        <v>21065819</v>
      </c>
      <c r="M122" s="8">
        <f t="shared" si="15"/>
        <v>5.9170210321743945E-2</v>
      </c>
      <c r="N122" s="10">
        <f t="shared" si="16"/>
        <v>43578</v>
      </c>
      <c r="O122" s="11">
        <f t="shared" si="17"/>
        <v>1148508</v>
      </c>
      <c r="P122" s="11">
        <f t="shared" si="18"/>
        <v>20631472</v>
      </c>
      <c r="Q122" s="11">
        <f t="shared" si="19"/>
        <v>5.5667765457173127E-2</v>
      </c>
      <c r="R122" s="8">
        <f t="shared" si="20"/>
        <v>8.5294138133996444E-2</v>
      </c>
      <c r="S122" s="8">
        <f t="shared" si="21"/>
        <v>2.1052642293288626E-2</v>
      </c>
      <c r="T122" s="8">
        <f t="shared" si="22"/>
        <v>6.2916929318195036E-2</v>
      </c>
      <c r="U122" s="8">
        <f t="shared" si="23"/>
        <v>0.25249997389135576</v>
      </c>
      <c r="V122" s="8">
        <f t="shared" si="24"/>
        <v>0.40399998571191958</v>
      </c>
      <c r="W122" s="8">
        <f t="shared" si="25"/>
        <v>0.69350009586192907</v>
      </c>
      <c r="X122" s="8">
        <f t="shared" si="26"/>
        <v>0.83639976138696182</v>
      </c>
      <c r="Y122" s="8" t="str" cm="1">
        <f t="array" ref="Y122">INDEX($U$2:$X$2,MATCH(MAX(ABS($U122:$X122-_xlfn.XLOOKUP($N122,$B$3:$B$368,$U$3:$X$368,0,0))),ABS($U122:$X122-_xlfn.XLOOKUP($N122,$B$3:$B$368,$U$3:$X$368,0,0)),0))</f>
        <v>C2P</v>
      </c>
      <c r="Z122" s="8" t="str" cm="1">
        <f t="array" ref="Z122">INDEX($H$2:$K$2,MATCH(MAX(ABS($H122:$K122-_xlfn.XLOOKUP($N122,$B$3:$B$368,$H$3:$K$368,0,0))),ABS($H122:$K122-_xlfn.XLOOKUP($N122,$B$3:$B$368,$H$3:$K$368,0,0)),0))</f>
        <v>Facebook</v>
      </c>
      <c r="AA122" t="str" cm="1">
        <f t="array" ref="AA122">_xlfn.IFNA(_xlfn.IFS(R122&gt;0.2,"High",R122&lt;-0.2,"Low"),"Neglect value")</f>
        <v>Neglect value</v>
      </c>
    </row>
    <row r="123" spans="1:27" x14ac:dyDescent="0.3">
      <c r="A123" s="3" t="str">
        <f t="shared" si="27"/>
        <v>Wednesday</v>
      </c>
      <c r="B123" s="3">
        <v>43586</v>
      </c>
      <c r="C123" s="4">
        <v>22803207</v>
      </c>
      <c r="D123" s="4">
        <v>5529777</v>
      </c>
      <c r="E123" s="4">
        <v>2278268</v>
      </c>
      <c r="F123" s="4">
        <v>1696398</v>
      </c>
      <c r="G123" s="4">
        <v>1460599</v>
      </c>
      <c r="H123" s="7">
        <f>VLOOKUP($B123,'Channel wise traffic'!$B$3:$C$368,2,0)</f>
        <v>8209154</v>
      </c>
      <c r="I123" s="7">
        <f>VLOOKUP($B123,'Channel wise traffic'!$B$3:$D$368,3,0)</f>
        <v>6156866</v>
      </c>
      <c r="J123" s="7">
        <f>VLOOKUP($B123,'Channel wise traffic'!$B$3:$E$368,4,0)</f>
        <v>2508352</v>
      </c>
      <c r="K123" s="7">
        <f>VLOOKUP($B123,'Channel wise traffic'!$B$3:$F$368,5,0)</f>
        <v>5928833</v>
      </c>
      <c r="L123" s="7">
        <f t="shared" si="14"/>
        <v>22803205</v>
      </c>
      <c r="M123" s="8">
        <f t="shared" si="15"/>
        <v>6.4052350180393486E-2</v>
      </c>
      <c r="N123" s="10">
        <f t="shared" si="16"/>
        <v>43579</v>
      </c>
      <c r="O123" s="11">
        <f t="shared" si="17"/>
        <v>1476951</v>
      </c>
      <c r="P123" s="11">
        <f t="shared" si="18"/>
        <v>21717338</v>
      </c>
      <c r="Q123" s="11">
        <f t="shared" si="19"/>
        <v>6.8007914413091106E-2</v>
      </c>
      <c r="R123" s="8">
        <f t="shared" si="20"/>
        <v>-1.1071457346926161E-2</v>
      </c>
      <c r="S123" s="8">
        <f t="shared" si="21"/>
        <v>5.0000004604615844E-2</v>
      </c>
      <c r="T123" s="8">
        <f t="shared" si="22"/>
        <v>-5.8163292711358228E-2</v>
      </c>
      <c r="U123" s="8">
        <f t="shared" si="23"/>
        <v>0.24249996941219715</v>
      </c>
      <c r="V123" s="8">
        <f t="shared" si="24"/>
        <v>0.41199997757594925</v>
      </c>
      <c r="W123" s="8">
        <f t="shared" si="25"/>
        <v>0.7445998451455228</v>
      </c>
      <c r="X123" s="8">
        <f t="shared" si="26"/>
        <v>0.86100018981394699</v>
      </c>
      <c r="Y123" s="8" t="str" cm="1">
        <f t="array" ref="Y123">INDEX($U$2:$X$2,MATCH(MAX(ABS($U123:$X123-_xlfn.XLOOKUP($N123,$B$3:$B$368,$U$3:$X$368,0,0))),ABS($U123:$X123-_xlfn.XLOOKUP($N123,$B$3:$B$368,$U$3:$X$368,0,0)),0))</f>
        <v>P2O</v>
      </c>
      <c r="Z123" s="8" t="str" cm="1">
        <f t="array" ref="Z123">INDEX($H$2:$K$2,MATCH(MAX(ABS($H123:$K123-_xlfn.XLOOKUP($N123,$B$3:$B$368,$H$3:$K$368,0,0))),ABS($H123:$K123-_xlfn.XLOOKUP($N123,$B$3:$B$368,$H$3:$K$368,0,0)),0))</f>
        <v>Facebook</v>
      </c>
      <c r="AA123" t="str" cm="1">
        <f t="array" ref="AA123">_xlfn.IFNA(_xlfn.IFS(R123&gt;0.2,"High",R123&lt;-0.2,"Low"),"Neglect value")</f>
        <v>Neglect value</v>
      </c>
    </row>
    <row r="124" spans="1:27" x14ac:dyDescent="0.3">
      <c r="A124" s="3" t="str">
        <f t="shared" si="27"/>
        <v>Thursday</v>
      </c>
      <c r="B124" s="3">
        <v>43587</v>
      </c>
      <c r="C124" s="4">
        <v>21282993</v>
      </c>
      <c r="D124" s="4">
        <v>5533578</v>
      </c>
      <c r="E124" s="4">
        <v>2169162</v>
      </c>
      <c r="F124" s="4">
        <v>1615158</v>
      </c>
      <c r="G124" s="4">
        <v>1284697</v>
      </c>
      <c r="H124" s="7">
        <f>VLOOKUP($B124,'Channel wise traffic'!$B$3:$C$368,2,0)</f>
        <v>7661877</v>
      </c>
      <c r="I124" s="7">
        <f>VLOOKUP($B124,'Channel wise traffic'!$B$3:$D$368,3,0)</f>
        <v>5746408</v>
      </c>
      <c r="J124" s="7">
        <f>VLOOKUP($B124,'Channel wise traffic'!$B$3:$E$368,4,0)</f>
        <v>2341129</v>
      </c>
      <c r="K124" s="7">
        <f>VLOOKUP($B124,'Channel wise traffic'!$B$3:$F$368,5,0)</f>
        <v>5533578</v>
      </c>
      <c r="L124" s="7">
        <f t="shared" si="14"/>
        <v>21282992</v>
      </c>
      <c r="M124" s="8">
        <f t="shared" si="15"/>
        <v>6.0362609713774752E-2</v>
      </c>
      <c r="N124" s="10">
        <f t="shared" si="16"/>
        <v>43580</v>
      </c>
      <c r="O124" s="11">
        <f t="shared" si="17"/>
        <v>1282226</v>
      </c>
      <c r="P124" s="11">
        <f t="shared" si="18"/>
        <v>22803205</v>
      </c>
      <c r="Q124" s="11">
        <f t="shared" si="19"/>
        <v>5.6230073252415767E-2</v>
      </c>
      <c r="R124" s="8">
        <f t="shared" si="20"/>
        <v>1.9271173724444424E-3</v>
      </c>
      <c r="S124" s="8">
        <f t="shared" si="21"/>
        <v>-6.6666637431010201E-2</v>
      </c>
      <c r="T124" s="8">
        <f t="shared" si="22"/>
        <v>7.3493350129709034E-2</v>
      </c>
      <c r="U124" s="8">
        <f t="shared" si="23"/>
        <v>0.25999999154254289</v>
      </c>
      <c r="V124" s="8">
        <f t="shared" si="24"/>
        <v>0.39199989590821704</v>
      </c>
      <c r="W124" s="8">
        <f t="shared" si="25"/>
        <v>0.74459998838261043</v>
      </c>
      <c r="X124" s="8">
        <f t="shared" si="26"/>
        <v>0.79540020233314634</v>
      </c>
      <c r="Y124" s="8" t="str" cm="1">
        <f t="array" ref="Y124">INDEX($U$2:$X$2,MATCH(MAX(ABS($U124:$X124-_xlfn.XLOOKUP($N124,$B$3:$B$368,$U$3:$X$368,0,0))),ABS($U124:$X124-_xlfn.XLOOKUP($N124,$B$3:$B$368,$U$3:$X$368,0,0)),0))</f>
        <v>C2P</v>
      </c>
      <c r="Z124" s="8" t="str" cm="1">
        <f t="array" ref="Z124">INDEX($H$2:$K$2,MATCH(MAX(ABS($H124:$K124-_xlfn.XLOOKUP($N124,$B$3:$B$368,$H$3:$K$368,0,0))),ABS($H124:$K124-_xlfn.XLOOKUP($N124,$B$3:$B$368,$H$3:$K$368,0,0)),0))</f>
        <v>Facebook</v>
      </c>
      <c r="AA124" t="str" cm="1">
        <f t="array" ref="AA124">_xlfn.IFNA(_xlfn.IFS(R124&gt;0.2,"High",R124&lt;-0.2,"Low"),"Neglect value")</f>
        <v>Neglect value</v>
      </c>
    </row>
    <row r="125" spans="1:27" x14ac:dyDescent="0.3">
      <c r="A125" s="3" t="str">
        <f t="shared" si="27"/>
        <v>Friday</v>
      </c>
      <c r="B125" s="3">
        <v>43588</v>
      </c>
      <c r="C125" s="4">
        <v>20848646</v>
      </c>
      <c r="D125" s="4">
        <v>5264283</v>
      </c>
      <c r="E125" s="4">
        <v>2147827</v>
      </c>
      <c r="F125" s="4">
        <v>1552235</v>
      </c>
      <c r="G125" s="4">
        <v>1260104</v>
      </c>
      <c r="H125" s="7">
        <f>VLOOKUP($B125,'Channel wise traffic'!$B$3:$C$368,2,0)</f>
        <v>7505512</v>
      </c>
      <c r="I125" s="7">
        <f>VLOOKUP($B125,'Channel wise traffic'!$B$3:$D$368,3,0)</f>
        <v>5629134</v>
      </c>
      <c r="J125" s="7">
        <f>VLOOKUP($B125,'Channel wise traffic'!$B$3:$E$368,4,0)</f>
        <v>2293351</v>
      </c>
      <c r="K125" s="7">
        <f>VLOOKUP($B125,'Channel wise traffic'!$B$3:$F$368,5,0)</f>
        <v>5420648</v>
      </c>
      <c r="L125" s="7">
        <f t="shared" si="14"/>
        <v>20848645</v>
      </c>
      <c r="M125" s="8">
        <f t="shared" si="15"/>
        <v>6.0440567699216532E-2</v>
      </c>
      <c r="N125" s="10">
        <f t="shared" si="16"/>
        <v>43581</v>
      </c>
      <c r="O125" s="11">
        <f t="shared" si="17"/>
        <v>1307991</v>
      </c>
      <c r="P125" s="11">
        <f t="shared" si="18"/>
        <v>22151685</v>
      </c>
      <c r="Q125" s="11">
        <f t="shared" si="19"/>
        <v>5.9047015245385151E-2</v>
      </c>
      <c r="R125" s="8">
        <f t="shared" si="20"/>
        <v>-3.6611108180407914E-2</v>
      </c>
      <c r="S125" s="8">
        <f t="shared" si="21"/>
        <v>-5.8823516134325682E-2</v>
      </c>
      <c r="T125" s="8">
        <f t="shared" si="22"/>
        <v>2.3600726438755881E-2</v>
      </c>
      <c r="U125" s="8">
        <f t="shared" si="23"/>
        <v>0.25249999448405425</v>
      </c>
      <c r="V125" s="8">
        <f t="shared" si="24"/>
        <v>0.40799991185884193</v>
      </c>
      <c r="W125" s="8">
        <f t="shared" si="25"/>
        <v>0.72270019885214221</v>
      </c>
      <c r="X125" s="8">
        <f t="shared" si="26"/>
        <v>0.81179975970133389</v>
      </c>
      <c r="Y125" s="8" t="str" cm="1">
        <f t="array" ref="Y125">INDEX($U$2:$X$2,MATCH(MAX(ABS($U125:$X125-_xlfn.XLOOKUP($N125,$B$3:$B$368,$U$3:$X$368,0,0))),ABS($U125:$X125-_xlfn.XLOOKUP($N125,$B$3:$B$368,$U$3:$X$368,0,0)),0))</f>
        <v>P2O</v>
      </c>
      <c r="Z125" s="8" t="str" cm="1">
        <f t="array" ref="Z125">INDEX($H$2:$K$2,MATCH(MAX(ABS($H125:$K125-_xlfn.XLOOKUP($N125,$B$3:$B$368,$H$3:$K$368,0,0))),ABS($H125:$K125-_xlfn.XLOOKUP($N125,$B$3:$B$368,$H$3:$K$368,0,0)),0))</f>
        <v>Facebook</v>
      </c>
      <c r="AA125" t="str" cm="1">
        <f t="array" ref="AA125">_xlfn.IFNA(_xlfn.IFS(R125&gt;0.2,"High",R125&lt;-0.2,"Low"),"Neglect value")</f>
        <v>Neglect value</v>
      </c>
    </row>
    <row r="126" spans="1:27" x14ac:dyDescent="0.3">
      <c r="A126" s="3" t="str">
        <f t="shared" si="27"/>
        <v>Saturday</v>
      </c>
      <c r="B126" s="3">
        <v>43589</v>
      </c>
      <c r="C126" s="4">
        <v>43094160</v>
      </c>
      <c r="D126" s="4">
        <v>9321266</v>
      </c>
      <c r="E126" s="4">
        <v>3042461</v>
      </c>
      <c r="F126" s="4">
        <v>1986118</v>
      </c>
      <c r="G126" s="4">
        <v>1487205</v>
      </c>
      <c r="H126" s="7">
        <f>VLOOKUP($B126,'Channel wise traffic'!$B$3:$C$368,2,0)</f>
        <v>15513897</v>
      </c>
      <c r="I126" s="7">
        <f>VLOOKUP($B126,'Channel wise traffic'!$B$3:$D$368,3,0)</f>
        <v>11635423</v>
      </c>
      <c r="J126" s="7">
        <f>VLOOKUP($B126,'Channel wise traffic'!$B$3:$E$368,4,0)</f>
        <v>4740357</v>
      </c>
      <c r="K126" s="7">
        <f>VLOOKUP($B126,'Channel wise traffic'!$B$3:$F$368,5,0)</f>
        <v>11204481</v>
      </c>
      <c r="L126" s="7">
        <f t="shared" si="14"/>
        <v>43094158</v>
      </c>
      <c r="M126" s="8">
        <f t="shared" si="15"/>
        <v>3.4510592618582192E-2</v>
      </c>
      <c r="N126" s="10">
        <f t="shared" si="16"/>
        <v>43582</v>
      </c>
      <c r="O126" s="11">
        <f t="shared" si="17"/>
        <v>1744392</v>
      </c>
      <c r="P126" s="11">
        <f t="shared" si="18"/>
        <v>47134236</v>
      </c>
      <c r="Q126" s="11">
        <f t="shared" si="19"/>
        <v>3.7009020915963468E-2</v>
      </c>
      <c r="R126" s="8">
        <f t="shared" si="20"/>
        <v>-0.14743647070153953</v>
      </c>
      <c r="S126" s="8">
        <f t="shared" si="21"/>
        <v>-8.5714299050057785E-2</v>
      </c>
      <c r="T126" s="8">
        <f t="shared" si="22"/>
        <v>-6.750862993794049E-2</v>
      </c>
      <c r="U126" s="8">
        <f t="shared" si="23"/>
        <v>0.21629998125035968</v>
      </c>
      <c r="V126" s="8">
        <f t="shared" si="24"/>
        <v>0.32639997614058003</v>
      </c>
      <c r="W126" s="8">
        <f t="shared" si="25"/>
        <v>0.65279982224915944</v>
      </c>
      <c r="X126" s="8">
        <f t="shared" si="26"/>
        <v>0.74879992024643049</v>
      </c>
      <c r="Y126" s="8" t="str" cm="1">
        <f t="array" ref="Y126">INDEX($U$2:$X$2,MATCH(MAX(ABS($U126:$X126-_xlfn.XLOOKUP($N126,$B$3:$B$368,$U$3:$X$368,0,0))),ABS($U126:$X126-_xlfn.XLOOKUP($N126,$B$3:$B$368,$U$3:$X$368,0,0)),0))</f>
        <v>C2P</v>
      </c>
      <c r="Z126" s="8" t="str" cm="1">
        <f t="array" ref="Z126">INDEX($H$2:$K$2,MATCH(MAX(ABS($H126:$K126-_xlfn.XLOOKUP($N126,$B$3:$B$368,$H$3:$K$368,0,0))),ABS($H126:$K126-_xlfn.XLOOKUP($N126,$B$3:$B$368,$H$3:$K$368,0,0)),0))</f>
        <v>Facebook</v>
      </c>
      <c r="AA126" t="str" cm="1">
        <f t="array" ref="AA126">_xlfn.IFNA(_xlfn.IFS(R126&gt;0.2,"High",R126&lt;-0.2,"Low"),"Neglect value")</f>
        <v>Neglect value</v>
      </c>
    </row>
    <row r="127" spans="1:27" x14ac:dyDescent="0.3">
      <c r="A127" s="3" t="str">
        <f t="shared" si="27"/>
        <v>Sunday</v>
      </c>
      <c r="B127" s="3">
        <v>43590</v>
      </c>
      <c r="C127" s="4">
        <v>43991955</v>
      </c>
      <c r="D127" s="4">
        <v>8868778</v>
      </c>
      <c r="E127" s="4">
        <v>3136000</v>
      </c>
      <c r="F127" s="4">
        <v>2068505</v>
      </c>
      <c r="G127" s="4">
        <v>1532762</v>
      </c>
      <c r="H127" s="7">
        <f>VLOOKUP($B127,'Channel wise traffic'!$B$3:$C$368,2,0)</f>
        <v>15837104</v>
      </c>
      <c r="I127" s="7">
        <f>VLOOKUP($B127,'Channel wise traffic'!$B$3:$D$368,3,0)</f>
        <v>11877828</v>
      </c>
      <c r="J127" s="7">
        <f>VLOOKUP($B127,'Channel wise traffic'!$B$3:$E$368,4,0)</f>
        <v>4839115</v>
      </c>
      <c r="K127" s="7">
        <f>VLOOKUP($B127,'Channel wise traffic'!$B$3:$F$368,5,0)</f>
        <v>11437908</v>
      </c>
      <c r="L127" s="7">
        <f t="shared" si="14"/>
        <v>43991955</v>
      </c>
      <c r="M127" s="8">
        <f t="shared" si="15"/>
        <v>3.4841870519280171E-2</v>
      </c>
      <c r="N127" s="10">
        <f t="shared" si="16"/>
        <v>43583</v>
      </c>
      <c r="O127" s="11">
        <f t="shared" si="17"/>
        <v>1644526</v>
      </c>
      <c r="P127" s="11">
        <f t="shared" si="18"/>
        <v>46236441</v>
      </c>
      <c r="Q127" s="11">
        <f t="shared" si="19"/>
        <v>3.5567744690048933E-2</v>
      </c>
      <c r="R127" s="8">
        <f t="shared" si="20"/>
        <v>-6.796122408523797E-2</v>
      </c>
      <c r="S127" s="8">
        <f t="shared" si="21"/>
        <v>-4.8543658453296556E-2</v>
      </c>
      <c r="T127" s="8">
        <f t="shared" si="22"/>
        <v>-2.040821472079013E-2</v>
      </c>
      <c r="U127" s="8">
        <f t="shared" si="23"/>
        <v>0.2015999970903771</v>
      </c>
      <c r="V127" s="8">
        <f t="shared" si="24"/>
        <v>0.35360001118530648</v>
      </c>
      <c r="W127" s="8">
        <f t="shared" si="25"/>
        <v>0.65959980867346935</v>
      </c>
      <c r="X127" s="8">
        <f t="shared" si="26"/>
        <v>0.74099990089460743</v>
      </c>
      <c r="Y127" s="8" t="str" cm="1">
        <f t="array" ref="Y127">INDEX($U$2:$X$2,MATCH(MAX(ABS($U127:$X127-_xlfn.XLOOKUP($N127,$B$3:$B$368,$U$3:$X$368,0,0))),ABS($U127:$X127-_xlfn.XLOOKUP($N127,$B$3:$B$368,$U$3:$X$368,0,0)),0))</f>
        <v>P2O</v>
      </c>
      <c r="Z127" s="8" t="str" cm="1">
        <f t="array" ref="Z127">INDEX($H$2:$K$2,MATCH(MAX(ABS($H127:$K127-_xlfn.XLOOKUP($N127,$B$3:$B$368,$H$3:$K$368,0,0))),ABS($H127:$K127-_xlfn.XLOOKUP($N127,$B$3:$B$368,$H$3:$K$368,0,0)),0))</f>
        <v>Facebook</v>
      </c>
      <c r="AA127" t="str" cm="1">
        <f t="array" ref="AA127">_xlfn.IFNA(_xlfn.IFS(R127&gt;0.2,"High",R127&lt;-0.2,"Low"),"Neglect value")</f>
        <v>Neglect value</v>
      </c>
    </row>
    <row r="128" spans="1:27" x14ac:dyDescent="0.3">
      <c r="A128" s="3" t="str">
        <f t="shared" si="27"/>
        <v>Monday</v>
      </c>
      <c r="B128" s="3">
        <v>43591</v>
      </c>
      <c r="C128" s="4">
        <v>21717340</v>
      </c>
      <c r="D128" s="4">
        <v>5157868</v>
      </c>
      <c r="E128" s="4">
        <v>1959989</v>
      </c>
      <c r="F128" s="4">
        <v>1430792</v>
      </c>
      <c r="G128" s="4">
        <v>1161517</v>
      </c>
      <c r="H128" s="7">
        <f>VLOOKUP($B128,'Channel wise traffic'!$B$3:$C$368,2,0)</f>
        <v>7818242</v>
      </c>
      <c r="I128" s="7">
        <f>VLOOKUP($B128,'Channel wise traffic'!$B$3:$D$368,3,0)</f>
        <v>5863681</v>
      </c>
      <c r="J128" s="7">
        <f>VLOOKUP($B128,'Channel wise traffic'!$B$3:$E$368,4,0)</f>
        <v>2388907</v>
      </c>
      <c r="K128" s="7">
        <f>VLOOKUP($B128,'Channel wise traffic'!$B$3:$F$368,5,0)</f>
        <v>5646508</v>
      </c>
      <c r="L128" s="7">
        <f t="shared" si="14"/>
        <v>21717338</v>
      </c>
      <c r="M128" s="8">
        <f t="shared" si="15"/>
        <v>5.3483391612416623E-2</v>
      </c>
      <c r="N128" s="10">
        <f t="shared" si="16"/>
        <v>43584</v>
      </c>
      <c r="O128" s="11">
        <f t="shared" si="17"/>
        <v>1210178</v>
      </c>
      <c r="P128" s="11">
        <f t="shared" si="18"/>
        <v>20631472</v>
      </c>
      <c r="Q128" s="11">
        <f t="shared" si="19"/>
        <v>5.8656887949784291E-2</v>
      </c>
      <c r="R128" s="8">
        <f t="shared" si="20"/>
        <v>-4.0209787320542922E-2</v>
      </c>
      <c r="S128" s="8">
        <f t="shared" si="21"/>
        <v>5.2631533028763E-2</v>
      </c>
      <c r="T128" s="8">
        <f t="shared" si="22"/>
        <v>-8.8199297954515754E-2</v>
      </c>
      <c r="U128" s="8">
        <f t="shared" si="23"/>
        <v>0.23749998848846129</v>
      </c>
      <c r="V128" s="8">
        <f t="shared" si="24"/>
        <v>0.37999983714201296</v>
      </c>
      <c r="W128" s="8">
        <f t="shared" si="25"/>
        <v>0.73000001530620839</v>
      </c>
      <c r="X128" s="8">
        <f t="shared" si="26"/>
        <v>0.81180003802090028</v>
      </c>
      <c r="Y128" s="8" t="str" cm="1">
        <f t="array" ref="Y128">INDEX($U$2:$X$2,MATCH(MAX(ABS($U128:$X128-_xlfn.XLOOKUP($N128,$B$3:$B$368,$U$3:$X$368,0,0))),ABS($U128:$X128-_xlfn.XLOOKUP($N128,$B$3:$B$368,$U$3:$X$368,0,0)),0))</f>
        <v>M2C</v>
      </c>
      <c r="Z128" s="8" t="str" cm="1">
        <f t="array" ref="Z128">INDEX($H$2:$K$2,MATCH(MAX(ABS($H128:$K128-_xlfn.XLOOKUP($N128,$B$3:$B$368,$H$3:$K$368,0,0))),ABS($H128:$K128-_xlfn.XLOOKUP($N128,$B$3:$B$368,$H$3:$K$368,0,0)),0))</f>
        <v>Facebook</v>
      </c>
      <c r="AA128" t="str" cm="1">
        <f t="array" ref="AA128">_xlfn.IFNA(_xlfn.IFS(R128&gt;0.2,"High",R128&lt;-0.2,"Low"),"Neglect value")</f>
        <v>Neglect value</v>
      </c>
    </row>
    <row r="129" spans="1:27" x14ac:dyDescent="0.3">
      <c r="A129" s="3" t="str">
        <f t="shared" si="27"/>
        <v>Tuesday</v>
      </c>
      <c r="B129" s="3">
        <v>43592</v>
      </c>
      <c r="C129" s="4">
        <v>22151687</v>
      </c>
      <c r="D129" s="4">
        <v>5814817</v>
      </c>
      <c r="E129" s="4">
        <v>2372445</v>
      </c>
      <c r="F129" s="4">
        <v>1679928</v>
      </c>
      <c r="G129" s="4">
        <v>1308664</v>
      </c>
      <c r="H129" s="7">
        <f>VLOOKUP($B129,'Channel wise traffic'!$B$3:$C$368,2,0)</f>
        <v>7974607</v>
      </c>
      <c r="I129" s="7">
        <f>VLOOKUP($B129,'Channel wise traffic'!$B$3:$D$368,3,0)</f>
        <v>5980955</v>
      </c>
      <c r="J129" s="7">
        <f>VLOOKUP($B129,'Channel wise traffic'!$B$3:$E$368,4,0)</f>
        <v>2436685</v>
      </c>
      <c r="K129" s="7">
        <f>VLOOKUP($B129,'Channel wise traffic'!$B$3:$F$368,5,0)</f>
        <v>5759438</v>
      </c>
      <c r="L129" s="7">
        <f t="shared" si="14"/>
        <v>22151685</v>
      </c>
      <c r="M129" s="8">
        <f t="shared" si="15"/>
        <v>5.9077396678636714E-2</v>
      </c>
      <c r="N129" s="10">
        <f t="shared" si="16"/>
        <v>43585</v>
      </c>
      <c r="O129" s="11">
        <f t="shared" si="17"/>
        <v>1246469</v>
      </c>
      <c r="P129" s="11">
        <f t="shared" si="18"/>
        <v>21065819</v>
      </c>
      <c r="Q129" s="11">
        <f t="shared" si="19"/>
        <v>5.9170210321743945E-2</v>
      </c>
      <c r="R129" s="8">
        <f t="shared" si="20"/>
        <v>4.9896948901256177E-2</v>
      </c>
      <c r="S129" s="8">
        <f t="shared" si="21"/>
        <v>5.154634623984955E-2</v>
      </c>
      <c r="T129" s="8">
        <f t="shared" si="22"/>
        <v>-1.5685873449249321E-3</v>
      </c>
      <c r="U129" s="8">
        <f t="shared" si="23"/>
        <v>0.26249996219249577</v>
      </c>
      <c r="V129" s="8">
        <f t="shared" si="24"/>
        <v>0.4079999422165822</v>
      </c>
      <c r="W129" s="8">
        <f t="shared" si="25"/>
        <v>0.70809987165139765</v>
      </c>
      <c r="X129" s="8">
        <f t="shared" si="26"/>
        <v>0.77900005238319736</v>
      </c>
      <c r="Y129" s="8" t="str" cm="1">
        <f t="array" ref="Y129">INDEX($U$2:$X$2,MATCH(MAX(ABS($U129:$X129-_xlfn.XLOOKUP($N129,$B$3:$B$368,$U$3:$X$368,0,0))),ABS($U129:$X129-_xlfn.XLOOKUP($N129,$B$3:$B$368,$U$3:$X$368,0,0)),0))</f>
        <v>P2O</v>
      </c>
      <c r="Z129" s="8" t="str" cm="1">
        <f t="array" ref="Z129">INDEX($H$2:$K$2,MATCH(MAX(ABS($H129:$K129-_xlfn.XLOOKUP($N129,$B$3:$B$368,$H$3:$K$368,0,0))),ABS($H129:$K129-_xlfn.XLOOKUP($N129,$B$3:$B$368,$H$3:$K$368,0,0)),0))</f>
        <v>Facebook</v>
      </c>
      <c r="AA129" t="str" cm="1">
        <f t="array" ref="AA129">_xlfn.IFNA(_xlfn.IFS(R129&gt;0.2,"High",R129&lt;-0.2,"Low"),"Neglect value")</f>
        <v>Neglect value</v>
      </c>
    </row>
    <row r="130" spans="1:27" x14ac:dyDescent="0.3">
      <c r="A130" s="3" t="str">
        <f t="shared" si="27"/>
        <v>Wednesday</v>
      </c>
      <c r="B130" s="3">
        <v>43593</v>
      </c>
      <c r="C130" s="4">
        <v>22803207</v>
      </c>
      <c r="D130" s="4">
        <v>5757809</v>
      </c>
      <c r="E130" s="4">
        <v>2187967</v>
      </c>
      <c r="F130" s="4">
        <v>1565272</v>
      </c>
      <c r="G130" s="4">
        <v>1334864</v>
      </c>
      <c r="H130" s="7">
        <f>VLOOKUP($B130,'Channel wise traffic'!$B$3:$C$368,2,0)</f>
        <v>8209154</v>
      </c>
      <c r="I130" s="7">
        <f>VLOOKUP($B130,'Channel wise traffic'!$B$3:$D$368,3,0)</f>
        <v>6156866</v>
      </c>
      <c r="J130" s="7">
        <f>VLOOKUP($B130,'Channel wise traffic'!$B$3:$E$368,4,0)</f>
        <v>2508352</v>
      </c>
      <c r="K130" s="7">
        <f>VLOOKUP($B130,'Channel wise traffic'!$B$3:$F$368,5,0)</f>
        <v>5928833</v>
      </c>
      <c r="L130" s="7">
        <f t="shared" si="14"/>
        <v>22803205</v>
      </c>
      <c r="M130" s="8">
        <f t="shared" si="15"/>
        <v>5.8538432773951488E-2</v>
      </c>
      <c r="N130" s="10">
        <f t="shared" si="16"/>
        <v>43586</v>
      </c>
      <c r="O130" s="11">
        <f t="shared" si="17"/>
        <v>1460599</v>
      </c>
      <c r="P130" s="11">
        <f t="shared" si="18"/>
        <v>22803205</v>
      </c>
      <c r="Q130" s="11">
        <f t="shared" si="19"/>
        <v>6.4052350180393486E-2</v>
      </c>
      <c r="R130" s="8">
        <f t="shared" si="20"/>
        <v>-8.6084544765537951E-2</v>
      </c>
      <c r="S130" s="8">
        <f t="shared" si="21"/>
        <v>0</v>
      </c>
      <c r="T130" s="8">
        <f t="shared" si="22"/>
        <v>-8.6084544765537951E-2</v>
      </c>
      <c r="U130" s="8">
        <f t="shared" si="23"/>
        <v>0.25249996634245347</v>
      </c>
      <c r="V130" s="8">
        <f t="shared" si="24"/>
        <v>0.37999992705558661</v>
      </c>
      <c r="W130" s="8">
        <f t="shared" si="25"/>
        <v>0.71540018656588511</v>
      </c>
      <c r="X130" s="8">
        <f t="shared" si="26"/>
        <v>0.85280002453247739</v>
      </c>
      <c r="Y130" s="8" t="str" cm="1">
        <f t="array" ref="Y130">INDEX($U$2:$X$2,MATCH(MAX(ABS($U130:$X130-_xlfn.XLOOKUP($N130,$B$3:$B$368,$U$3:$X$368,0,0))),ABS($U130:$X130-_xlfn.XLOOKUP($N130,$B$3:$B$368,$U$3:$X$368,0,0)),0))</f>
        <v>M2C</v>
      </c>
      <c r="Z130" s="8" t="str" cm="1">
        <f t="array" ref="Z130">INDEX($H$2:$K$2,MATCH(MAX(ABS($H130:$K130-_xlfn.XLOOKUP($N130,$B$3:$B$368,$H$3:$K$368,0,0))),ABS($H130:$K130-_xlfn.XLOOKUP($N130,$B$3:$B$368,$H$3:$K$368,0,0)),0))</f>
        <v>Facebook</v>
      </c>
      <c r="AA130" t="str" cm="1">
        <f t="array" ref="AA130">_xlfn.IFNA(_xlfn.IFS(R130&gt;0.2,"High",R130&lt;-0.2,"Low"),"Neglect value")</f>
        <v>Neglect value</v>
      </c>
    </row>
    <row r="131" spans="1:27" x14ac:dyDescent="0.3">
      <c r="A131" s="3" t="str">
        <f t="shared" si="27"/>
        <v>Thursday</v>
      </c>
      <c r="B131" s="3">
        <v>43594</v>
      </c>
      <c r="C131" s="4">
        <v>21065820</v>
      </c>
      <c r="D131" s="4">
        <v>5108461</v>
      </c>
      <c r="E131" s="4">
        <v>2063818</v>
      </c>
      <c r="F131" s="4">
        <v>1506587</v>
      </c>
      <c r="G131" s="4">
        <v>1210693</v>
      </c>
      <c r="H131" s="7">
        <f>VLOOKUP($B131,'Channel wise traffic'!$B$3:$C$368,2,0)</f>
        <v>7583695</v>
      </c>
      <c r="I131" s="7">
        <f>VLOOKUP($B131,'Channel wise traffic'!$B$3:$D$368,3,0)</f>
        <v>5687771</v>
      </c>
      <c r="J131" s="7">
        <f>VLOOKUP($B131,'Channel wise traffic'!$B$3:$E$368,4,0)</f>
        <v>2317240</v>
      </c>
      <c r="K131" s="7">
        <f>VLOOKUP($B131,'Channel wise traffic'!$B$3:$F$368,5,0)</f>
        <v>5477113</v>
      </c>
      <c r="L131" s="7">
        <f t="shared" ref="L131:L194" si="28">SUM(H131:K131)</f>
        <v>21065819</v>
      </c>
      <c r="M131" s="8">
        <f t="shared" ref="M131:M194" si="29">G131/C131</f>
        <v>5.7471914219337297E-2</v>
      </c>
      <c r="N131" s="10">
        <f t="shared" ref="N131:N194" si="30">B131-7</f>
        <v>43587</v>
      </c>
      <c r="O131" s="11">
        <f t="shared" ref="O131:O194" si="31">_xlfn.IFNA(VLOOKUP(N131,$B$3:$G$368,6,0),0)</f>
        <v>1284697</v>
      </c>
      <c r="P131" s="11">
        <f t="shared" ref="P131:P194" si="32">_xlfn.IFNA(VLOOKUP($N131,$B$3:$L$368,11,0),0)</f>
        <v>21282992</v>
      </c>
      <c r="Q131" s="11">
        <f t="shared" ref="Q131:Q194" si="33">_xlfn.IFNA(VLOOKUP($N131,$B$3:$M$368,12,0),0)</f>
        <v>6.0362609713774752E-2</v>
      </c>
      <c r="R131" s="8">
        <f t="shared" ref="R131:R194" si="34">IFERROR((G131/O131)-1,0)</f>
        <v>-5.7604244424950046E-2</v>
      </c>
      <c r="S131" s="8">
        <f t="shared" ref="S131:S194" si="35">IFERROR((L131/P131)-1,0)</f>
        <v>-1.020406341364033E-2</v>
      </c>
      <c r="T131" s="8">
        <f t="shared" ref="T131:T194" si="36">IFERROR((M131/Q131)-1,0)</f>
        <v>-4.7888842250930708E-2</v>
      </c>
      <c r="U131" s="8">
        <f t="shared" ref="U131:U194" si="37">D131/C131</f>
        <v>0.24249998338540821</v>
      </c>
      <c r="V131" s="8">
        <f t="shared" ref="V131:V194" si="38">E131/D131</f>
        <v>0.40399995223610397</v>
      </c>
      <c r="W131" s="8">
        <f t="shared" ref="W131:W194" si="39">F131/E131</f>
        <v>0.72999993216456105</v>
      </c>
      <c r="X131" s="8">
        <f t="shared" ref="X131:X194" si="40">G131/F131</f>
        <v>0.80359979211290156</v>
      </c>
      <c r="Y131" s="8" t="str" cm="1">
        <f t="array" ref="Y131">INDEX($U$2:$X$2,MATCH(MAX(ABS($U131:$X131-_xlfn.XLOOKUP($N131,$B$3:$B$368,$U$3:$X$368,0,0))),ABS($U131:$X131-_xlfn.XLOOKUP($N131,$B$3:$B$368,$U$3:$X$368,0,0)),0))</f>
        <v>L2M</v>
      </c>
      <c r="Z131" s="8" t="str" cm="1">
        <f t="array" ref="Z131">INDEX($H$2:$K$2,MATCH(MAX(ABS($H131:$K131-_xlfn.XLOOKUP($N131,$B$3:$B$368,$H$3:$K$368,0,0))),ABS($H131:$K131-_xlfn.XLOOKUP($N131,$B$3:$B$368,$H$3:$K$368,0,0)),0))</f>
        <v>Facebook</v>
      </c>
      <c r="AA131" t="str" cm="1">
        <f t="array" ref="AA131">_xlfn.IFNA(_xlfn.IFS(R131&gt;0.2,"High",R131&lt;-0.2,"Low"),"Neglect value")</f>
        <v>Neglect value</v>
      </c>
    </row>
    <row r="132" spans="1:27" x14ac:dyDescent="0.3">
      <c r="A132" s="3" t="str">
        <f t="shared" ref="A132:A195" si="41">TEXT(B132,"DDDD")</f>
        <v>Friday</v>
      </c>
      <c r="B132" s="3">
        <v>43595</v>
      </c>
      <c r="C132" s="4">
        <v>21065820</v>
      </c>
      <c r="D132" s="4">
        <v>5213790</v>
      </c>
      <c r="E132" s="4">
        <v>2168936</v>
      </c>
      <c r="F132" s="4">
        <v>1583323</v>
      </c>
      <c r="G132" s="4">
        <v>1337275</v>
      </c>
      <c r="H132" s="7">
        <f>VLOOKUP($B132,'Channel wise traffic'!$B$3:$C$368,2,0)</f>
        <v>7583695</v>
      </c>
      <c r="I132" s="7">
        <f>VLOOKUP($B132,'Channel wise traffic'!$B$3:$D$368,3,0)</f>
        <v>5687771</v>
      </c>
      <c r="J132" s="7">
        <f>VLOOKUP($B132,'Channel wise traffic'!$B$3:$E$368,4,0)</f>
        <v>2317240</v>
      </c>
      <c r="K132" s="7">
        <f>VLOOKUP($B132,'Channel wise traffic'!$B$3:$F$368,5,0)</f>
        <v>5477113</v>
      </c>
      <c r="L132" s="7">
        <f t="shared" si="28"/>
        <v>21065819</v>
      </c>
      <c r="M132" s="8">
        <f t="shared" si="29"/>
        <v>6.3480794955999814E-2</v>
      </c>
      <c r="N132" s="10">
        <f t="shared" si="30"/>
        <v>43588</v>
      </c>
      <c r="O132" s="11">
        <f t="shared" si="31"/>
        <v>1260104</v>
      </c>
      <c r="P132" s="11">
        <f t="shared" si="32"/>
        <v>20848645</v>
      </c>
      <c r="Q132" s="11">
        <f t="shared" si="33"/>
        <v>6.0440567699216532E-2</v>
      </c>
      <c r="R132" s="8">
        <f t="shared" si="34"/>
        <v>6.1241770520528371E-2</v>
      </c>
      <c r="S132" s="8">
        <f t="shared" si="35"/>
        <v>1.0416696145001181E-2</v>
      </c>
      <c r="T132" s="8">
        <f t="shared" si="36"/>
        <v>5.030110358845441E-2</v>
      </c>
      <c r="U132" s="8">
        <f t="shared" si="37"/>
        <v>0.247499978638382</v>
      </c>
      <c r="V132" s="8">
        <f t="shared" si="38"/>
        <v>0.41599987724860416</v>
      </c>
      <c r="W132" s="8">
        <f t="shared" si="39"/>
        <v>0.72999987090444352</v>
      </c>
      <c r="X132" s="8">
        <f t="shared" si="40"/>
        <v>0.84460024897004593</v>
      </c>
      <c r="Y132" s="8" t="str" cm="1">
        <f t="array" ref="Y132">INDEX($U$2:$X$2,MATCH(MAX(ABS($U132:$X132-_xlfn.XLOOKUP($N132,$B$3:$B$368,$U$3:$X$368,0,0))),ABS($U132:$X132-_xlfn.XLOOKUP($N132,$B$3:$B$368,$U$3:$X$368,0,0)),0))</f>
        <v>P2O</v>
      </c>
      <c r="Z132" s="8" t="str" cm="1">
        <f t="array" ref="Z132">INDEX($H$2:$K$2,MATCH(MAX(ABS($H132:$K132-_xlfn.XLOOKUP($N132,$B$3:$B$368,$H$3:$K$368,0,0))),ABS($H132:$K132-_xlfn.XLOOKUP($N132,$B$3:$B$368,$H$3:$K$368,0,0)),0))</f>
        <v>Facebook</v>
      </c>
      <c r="AA132" t="str" cm="1">
        <f t="array" ref="AA132">_xlfn.IFNA(_xlfn.IFS(R132&gt;0.2,"High",R132&lt;-0.2,"Low"),"Neglect value")</f>
        <v>Neglect value</v>
      </c>
    </row>
    <row r="133" spans="1:27" x14ac:dyDescent="0.3">
      <c r="A133" s="3" t="str">
        <f t="shared" si="41"/>
        <v>Saturday</v>
      </c>
      <c r="B133" s="3">
        <v>43596</v>
      </c>
      <c r="C133" s="4">
        <v>45787545</v>
      </c>
      <c r="D133" s="4">
        <v>10096153</v>
      </c>
      <c r="E133" s="4">
        <v>3398365</v>
      </c>
      <c r="F133" s="4">
        <v>2218452</v>
      </c>
      <c r="G133" s="4">
        <v>1678481</v>
      </c>
      <c r="H133" s="7">
        <f>VLOOKUP($B133,'Channel wise traffic'!$B$3:$C$368,2,0)</f>
        <v>16483516</v>
      </c>
      <c r="I133" s="7">
        <f>VLOOKUP($B133,'Channel wise traffic'!$B$3:$D$368,3,0)</f>
        <v>12362637</v>
      </c>
      <c r="J133" s="7">
        <f>VLOOKUP($B133,'Channel wise traffic'!$B$3:$E$368,4,0)</f>
        <v>5036630</v>
      </c>
      <c r="K133" s="7">
        <f>VLOOKUP($B133,'Channel wise traffic'!$B$3:$F$368,5,0)</f>
        <v>11904761</v>
      </c>
      <c r="L133" s="7">
        <f t="shared" si="28"/>
        <v>45787544</v>
      </c>
      <c r="M133" s="8">
        <f t="shared" si="29"/>
        <v>3.6658025670518041E-2</v>
      </c>
      <c r="N133" s="10">
        <f t="shared" si="30"/>
        <v>43589</v>
      </c>
      <c r="O133" s="11">
        <f t="shared" si="31"/>
        <v>1487205</v>
      </c>
      <c r="P133" s="11">
        <f t="shared" si="32"/>
        <v>43094158</v>
      </c>
      <c r="Q133" s="11">
        <f t="shared" si="33"/>
        <v>3.4510592618582192E-2</v>
      </c>
      <c r="R133" s="8">
        <f t="shared" si="34"/>
        <v>0.12861441428720322</v>
      </c>
      <c r="S133" s="8">
        <f t="shared" si="35"/>
        <v>6.2500026105626771E-2</v>
      </c>
      <c r="T133" s="8">
        <f t="shared" si="36"/>
        <v>6.2225331093838321E-2</v>
      </c>
      <c r="U133" s="8">
        <f t="shared" si="37"/>
        <v>0.22049998531259976</v>
      </c>
      <c r="V133" s="8">
        <f t="shared" si="38"/>
        <v>0.33659999011504677</v>
      </c>
      <c r="W133" s="8">
        <f t="shared" si="39"/>
        <v>0.6527998022578505</v>
      </c>
      <c r="X133" s="8">
        <f t="shared" si="40"/>
        <v>0.75660009772580161</v>
      </c>
      <c r="Y133" s="8" t="str" cm="1">
        <f t="array" ref="Y133">INDEX($U$2:$X$2,MATCH(MAX(ABS($U133:$X133-_xlfn.XLOOKUP($N133,$B$3:$B$368,$U$3:$X$368,0,0))),ABS($U133:$X133-_xlfn.XLOOKUP($N133,$B$3:$B$368,$U$3:$X$368,0,0)),0))</f>
        <v>M2C</v>
      </c>
      <c r="Z133" s="8" t="str" cm="1">
        <f t="array" ref="Z133">INDEX($H$2:$K$2,MATCH(MAX(ABS($H133:$K133-_xlfn.XLOOKUP($N133,$B$3:$B$368,$H$3:$K$368,0,0))),ABS($H133:$K133-_xlfn.XLOOKUP($N133,$B$3:$B$368,$H$3:$K$368,0,0)),0))</f>
        <v>Facebook</v>
      </c>
      <c r="AA133" t="str" cm="1">
        <f t="array" ref="AA133">_xlfn.IFNA(_xlfn.IFS(R133&gt;0.2,"High",R133&lt;-0.2,"Low"),"Neglect value")</f>
        <v>Neglect value</v>
      </c>
    </row>
    <row r="134" spans="1:27" x14ac:dyDescent="0.3">
      <c r="A134" s="3" t="str">
        <f t="shared" si="41"/>
        <v>Sunday</v>
      </c>
      <c r="B134" s="3">
        <v>43597</v>
      </c>
      <c r="C134" s="4">
        <v>42645263</v>
      </c>
      <c r="D134" s="4">
        <v>8955505</v>
      </c>
      <c r="E134" s="4">
        <v>3166666</v>
      </c>
      <c r="F134" s="4">
        <v>2088733</v>
      </c>
      <c r="G134" s="4">
        <v>1564043</v>
      </c>
      <c r="H134" s="7">
        <f>VLOOKUP($B134,'Channel wise traffic'!$B$3:$C$368,2,0)</f>
        <v>15352294</v>
      </c>
      <c r="I134" s="7">
        <f>VLOOKUP($B134,'Channel wise traffic'!$B$3:$D$368,3,0)</f>
        <v>11514221</v>
      </c>
      <c r="J134" s="7">
        <f>VLOOKUP($B134,'Channel wise traffic'!$B$3:$E$368,4,0)</f>
        <v>4690978</v>
      </c>
      <c r="K134" s="7">
        <f>VLOOKUP($B134,'Channel wise traffic'!$B$3:$F$368,5,0)</f>
        <v>11087768</v>
      </c>
      <c r="L134" s="7">
        <f t="shared" si="28"/>
        <v>42645261</v>
      </c>
      <c r="M134" s="8">
        <f t="shared" si="29"/>
        <v>3.6675656098075889E-2</v>
      </c>
      <c r="N134" s="10">
        <f t="shared" si="30"/>
        <v>43590</v>
      </c>
      <c r="O134" s="11">
        <f t="shared" si="31"/>
        <v>1532762</v>
      </c>
      <c r="P134" s="11">
        <f t="shared" si="32"/>
        <v>43991955</v>
      </c>
      <c r="Q134" s="11">
        <f t="shared" si="33"/>
        <v>3.4841870519280171E-2</v>
      </c>
      <c r="R134" s="8">
        <f t="shared" si="34"/>
        <v>2.0408256467735919E-2</v>
      </c>
      <c r="S134" s="8">
        <f t="shared" si="35"/>
        <v>-3.061227899510266E-2</v>
      </c>
      <c r="T134" s="8">
        <f t="shared" si="36"/>
        <v>5.2631662751314368E-2</v>
      </c>
      <c r="U134" s="8">
        <f t="shared" si="37"/>
        <v>0.20999999460666943</v>
      </c>
      <c r="V134" s="8">
        <f t="shared" si="38"/>
        <v>0.35359993657532435</v>
      </c>
      <c r="W134" s="8">
        <f t="shared" si="39"/>
        <v>0.65960003360000707</v>
      </c>
      <c r="X134" s="8">
        <f t="shared" si="40"/>
        <v>0.74879987054353048</v>
      </c>
      <c r="Y134" s="8" t="str" cm="1">
        <f t="array" ref="Y134">INDEX($U$2:$X$2,MATCH(MAX(ABS($U134:$X134-_xlfn.XLOOKUP($N134,$B$3:$B$368,$U$3:$X$368,0,0))),ABS($U134:$X134-_xlfn.XLOOKUP($N134,$B$3:$B$368,$U$3:$X$368,0,0)),0))</f>
        <v>L2M</v>
      </c>
      <c r="Z134" s="8" t="str" cm="1">
        <f t="array" ref="Z134">INDEX($H$2:$K$2,MATCH(MAX(ABS($H134:$K134-_xlfn.XLOOKUP($N134,$B$3:$B$368,$H$3:$K$368,0,0))),ABS($H134:$K134-_xlfn.XLOOKUP($N134,$B$3:$B$368,$H$3:$K$368,0,0)),0))</f>
        <v>Facebook</v>
      </c>
      <c r="AA134" t="str" cm="1">
        <f t="array" ref="AA134">_xlfn.IFNA(_xlfn.IFS(R134&gt;0.2,"High",R134&lt;-0.2,"Low"),"Neglect value")</f>
        <v>Neglect value</v>
      </c>
    </row>
    <row r="135" spans="1:27" x14ac:dyDescent="0.3">
      <c r="A135" s="3" t="str">
        <f t="shared" si="41"/>
        <v>Monday</v>
      </c>
      <c r="B135" s="3">
        <v>43598</v>
      </c>
      <c r="C135" s="4">
        <v>20848646</v>
      </c>
      <c r="D135" s="4">
        <v>5420648</v>
      </c>
      <c r="E135" s="4">
        <v>2059846</v>
      </c>
      <c r="F135" s="4">
        <v>1428503</v>
      </c>
      <c r="G135" s="4">
        <v>1229941</v>
      </c>
      <c r="H135" s="7">
        <f>VLOOKUP($B135,'Channel wise traffic'!$B$3:$C$368,2,0)</f>
        <v>7505512</v>
      </c>
      <c r="I135" s="7">
        <f>VLOOKUP($B135,'Channel wise traffic'!$B$3:$D$368,3,0)</f>
        <v>5629134</v>
      </c>
      <c r="J135" s="7">
        <f>VLOOKUP($B135,'Channel wise traffic'!$B$3:$E$368,4,0)</f>
        <v>2293351</v>
      </c>
      <c r="K135" s="7">
        <f>VLOOKUP($B135,'Channel wise traffic'!$B$3:$F$368,5,0)</f>
        <v>5420648</v>
      </c>
      <c r="L135" s="7">
        <f t="shared" si="28"/>
        <v>20848645</v>
      </c>
      <c r="M135" s="8">
        <f t="shared" si="29"/>
        <v>5.8993807079845854E-2</v>
      </c>
      <c r="N135" s="10">
        <f t="shared" si="30"/>
        <v>43591</v>
      </c>
      <c r="O135" s="11">
        <f t="shared" si="31"/>
        <v>1161517</v>
      </c>
      <c r="P135" s="11">
        <f t="shared" si="32"/>
        <v>21717338</v>
      </c>
      <c r="Q135" s="11">
        <f t="shared" si="33"/>
        <v>5.3483391612416623E-2</v>
      </c>
      <c r="R135" s="8">
        <f t="shared" si="34"/>
        <v>5.8909167924360961E-2</v>
      </c>
      <c r="S135" s="8">
        <f t="shared" si="35"/>
        <v>-3.9999976055997255E-2</v>
      </c>
      <c r="T135" s="8">
        <f t="shared" si="36"/>
        <v>0.10303040441717126</v>
      </c>
      <c r="U135" s="8">
        <f t="shared" si="37"/>
        <v>0.2600000019185898</v>
      </c>
      <c r="V135" s="8">
        <f t="shared" si="38"/>
        <v>0.37999995572485062</v>
      </c>
      <c r="W135" s="8">
        <f t="shared" si="39"/>
        <v>0.69349990241988968</v>
      </c>
      <c r="X135" s="8">
        <f t="shared" si="40"/>
        <v>0.86099994189721685</v>
      </c>
      <c r="Y135" s="8" t="str" cm="1">
        <f t="array" ref="Y135">INDEX($U$2:$X$2,MATCH(MAX(ABS($U135:$X135-_xlfn.XLOOKUP($N135,$B$3:$B$368,$U$3:$X$368,0,0))),ABS($U135:$X135-_xlfn.XLOOKUP($N135,$B$3:$B$368,$U$3:$X$368,0,0)),0))</f>
        <v>P2O</v>
      </c>
      <c r="Z135" s="8" t="str" cm="1">
        <f t="array" ref="Z135">INDEX($H$2:$K$2,MATCH(MAX(ABS($H135:$K135-_xlfn.XLOOKUP($N135,$B$3:$B$368,$H$3:$K$368,0,0))),ABS($H135:$K135-_xlfn.XLOOKUP($N135,$B$3:$B$368,$H$3:$K$368,0,0)),0))</f>
        <v>Facebook</v>
      </c>
      <c r="AA135" t="str" cm="1">
        <f t="array" ref="AA135">_xlfn.IFNA(_xlfn.IFS(R135&gt;0.2,"High",R135&lt;-0.2,"Low"),"Neglect value")</f>
        <v>Neglect value</v>
      </c>
    </row>
    <row r="136" spans="1:27" x14ac:dyDescent="0.3">
      <c r="A136" s="3" t="str">
        <f t="shared" si="41"/>
        <v>Tuesday</v>
      </c>
      <c r="B136" s="3">
        <v>43599</v>
      </c>
      <c r="C136" s="4">
        <v>22803207</v>
      </c>
      <c r="D136" s="4">
        <v>5700801</v>
      </c>
      <c r="E136" s="4">
        <v>2280320</v>
      </c>
      <c r="F136" s="4">
        <v>1731219</v>
      </c>
      <c r="G136" s="4">
        <v>1433796</v>
      </c>
      <c r="H136" s="7">
        <f>VLOOKUP($B136,'Channel wise traffic'!$B$3:$C$368,2,0)</f>
        <v>8209154</v>
      </c>
      <c r="I136" s="7">
        <f>VLOOKUP($B136,'Channel wise traffic'!$B$3:$D$368,3,0)</f>
        <v>6156866</v>
      </c>
      <c r="J136" s="7">
        <f>VLOOKUP($B136,'Channel wise traffic'!$B$3:$E$368,4,0)</f>
        <v>2508352</v>
      </c>
      <c r="K136" s="7">
        <f>VLOOKUP($B136,'Channel wise traffic'!$B$3:$F$368,5,0)</f>
        <v>5928833</v>
      </c>
      <c r="L136" s="7">
        <f t="shared" si="28"/>
        <v>22803205</v>
      </c>
      <c r="M136" s="8">
        <f t="shared" si="29"/>
        <v>6.287694533492591E-2</v>
      </c>
      <c r="N136" s="10">
        <f t="shared" si="30"/>
        <v>43592</v>
      </c>
      <c r="O136" s="11">
        <f t="shared" si="31"/>
        <v>1308664</v>
      </c>
      <c r="P136" s="11">
        <f t="shared" si="32"/>
        <v>22151685</v>
      </c>
      <c r="Q136" s="11">
        <f t="shared" si="33"/>
        <v>5.9077396678636714E-2</v>
      </c>
      <c r="R136" s="8">
        <f t="shared" si="34"/>
        <v>9.5618126577945217E-2</v>
      </c>
      <c r="S136" s="8">
        <f t="shared" si="35"/>
        <v>2.9411758067162896E-2</v>
      </c>
      <c r="T136" s="8">
        <f t="shared" si="36"/>
        <v>6.4314761142194588E-2</v>
      </c>
      <c r="U136" s="8">
        <f t="shared" si="37"/>
        <v>0.24999996710988942</v>
      </c>
      <c r="V136" s="8">
        <f t="shared" si="38"/>
        <v>0.39999992983442151</v>
      </c>
      <c r="W136" s="8">
        <f t="shared" si="39"/>
        <v>0.75920002455795677</v>
      </c>
      <c r="X136" s="8">
        <f t="shared" si="40"/>
        <v>0.82820024502965828</v>
      </c>
      <c r="Y136" s="8" t="str" cm="1">
        <f t="array" ref="Y136">INDEX($U$2:$X$2,MATCH(MAX(ABS($U136:$X136-_xlfn.XLOOKUP($N136,$B$3:$B$368,$U$3:$X$368,0,0))),ABS($U136:$X136-_xlfn.XLOOKUP($N136,$B$3:$B$368,$U$3:$X$368,0,0)),0))</f>
        <v>C2P</v>
      </c>
      <c r="Z136" s="8" t="str" cm="1">
        <f t="array" ref="Z136">INDEX($H$2:$K$2,MATCH(MAX(ABS($H136:$K136-_xlfn.XLOOKUP($N136,$B$3:$B$368,$H$3:$K$368,0,0))),ABS($H136:$K136-_xlfn.XLOOKUP($N136,$B$3:$B$368,$H$3:$K$368,0,0)),0))</f>
        <v>Facebook</v>
      </c>
      <c r="AA136" t="str" cm="1">
        <f t="array" ref="AA136">_xlfn.IFNA(_xlfn.IFS(R136&gt;0.2,"High",R136&lt;-0.2,"Low"),"Neglect value")</f>
        <v>Neglect value</v>
      </c>
    </row>
    <row r="137" spans="1:27" x14ac:dyDescent="0.3">
      <c r="A137" s="3" t="str">
        <f t="shared" si="41"/>
        <v>Wednesday</v>
      </c>
      <c r="B137" s="3">
        <v>43600</v>
      </c>
      <c r="C137" s="4">
        <v>21934513</v>
      </c>
      <c r="D137" s="4">
        <v>5483628</v>
      </c>
      <c r="E137" s="4">
        <v>2303123</v>
      </c>
      <c r="F137" s="4">
        <v>1647654</v>
      </c>
      <c r="G137" s="4">
        <v>1283523</v>
      </c>
      <c r="H137" s="7">
        <f>VLOOKUP($B137,'Channel wise traffic'!$B$3:$C$368,2,0)</f>
        <v>7896424</v>
      </c>
      <c r="I137" s="7">
        <f>VLOOKUP($B137,'Channel wise traffic'!$B$3:$D$368,3,0)</f>
        <v>5922318</v>
      </c>
      <c r="J137" s="7">
        <f>VLOOKUP($B137,'Channel wise traffic'!$B$3:$E$368,4,0)</f>
        <v>2412796</v>
      </c>
      <c r="K137" s="7">
        <f>VLOOKUP($B137,'Channel wise traffic'!$B$3:$F$368,5,0)</f>
        <v>5702973</v>
      </c>
      <c r="L137" s="7">
        <f t="shared" si="28"/>
        <v>21934511</v>
      </c>
      <c r="M137" s="8">
        <f t="shared" si="29"/>
        <v>5.8516138470911118E-2</v>
      </c>
      <c r="N137" s="10">
        <f t="shared" si="30"/>
        <v>43593</v>
      </c>
      <c r="O137" s="11">
        <f t="shared" si="31"/>
        <v>1334864</v>
      </c>
      <c r="P137" s="11">
        <f t="shared" si="32"/>
        <v>22803205</v>
      </c>
      <c r="Q137" s="11">
        <f t="shared" si="33"/>
        <v>5.8538432773951488E-2</v>
      </c>
      <c r="R137" s="8">
        <f t="shared" si="34"/>
        <v>-3.8461596087691285E-2</v>
      </c>
      <c r="S137" s="8">
        <f t="shared" si="35"/>
        <v>-3.8095258977849822E-2</v>
      </c>
      <c r="T137" s="8">
        <f t="shared" si="36"/>
        <v>-3.808489907213275E-4</v>
      </c>
      <c r="U137" s="8">
        <f t="shared" si="37"/>
        <v>0.24999998860243672</v>
      </c>
      <c r="V137" s="8">
        <f t="shared" si="38"/>
        <v>0.41999986140562418</v>
      </c>
      <c r="W137" s="8">
        <f t="shared" si="39"/>
        <v>0.71539991567970973</v>
      </c>
      <c r="X137" s="8">
        <f t="shared" si="40"/>
        <v>0.7790003240971709</v>
      </c>
      <c r="Y137" s="8" t="str" cm="1">
        <f t="array" ref="Y137">INDEX($U$2:$X$2,MATCH(MAX(ABS($U137:$X137-_xlfn.XLOOKUP($N137,$B$3:$B$368,$U$3:$X$368,0,0))),ABS($U137:$X137-_xlfn.XLOOKUP($N137,$B$3:$B$368,$U$3:$X$368,0,0)),0))</f>
        <v>P2O</v>
      </c>
      <c r="Z137" s="8" t="str" cm="1">
        <f t="array" ref="Z137">INDEX($H$2:$K$2,MATCH(MAX(ABS($H137:$K137-_xlfn.XLOOKUP($N137,$B$3:$B$368,$H$3:$K$368,0,0))),ABS($H137:$K137-_xlfn.XLOOKUP($N137,$B$3:$B$368,$H$3:$K$368,0,0)),0))</f>
        <v>Facebook</v>
      </c>
      <c r="AA137" t="str" cm="1">
        <f t="array" ref="AA137">_xlfn.IFNA(_xlfn.IFS(R137&gt;0.2,"High",R137&lt;-0.2,"Low"),"Neglect value")</f>
        <v>Neglect value</v>
      </c>
    </row>
    <row r="138" spans="1:27" x14ac:dyDescent="0.3">
      <c r="A138" s="3" t="str">
        <f t="shared" si="41"/>
        <v>Thursday</v>
      </c>
      <c r="B138" s="3">
        <v>43601</v>
      </c>
      <c r="C138" s="4">
        <v>21065820</v>
      </c>
      <c r="D138" s="4">
        <v>5424448</v>
      </c>
      <c r="E138" s="4">
        <v>2256570</v>
      </c>
      <c r="F138" s="4">
        <v>1680242</v>
      </c>
      <c r="G138" s="4">
        <v>1377798</v>
      </c>
      <c r="H138" s="7">
        <f>VLOOKUP($B138,'Channel wise traffic'!$B$3:$C$368,2,0)</f>
        <v>7583695</v>
      </c>
      <c r="I138" s="7">
        <f>VLOOKUP($B138,'Channel wise traffic'!$B$3:$D$368,3,0)</f>
        <v>5687771</v>
      </c>
      <c r="J138" s="7">
        <f>VLOOKUP($B138,'Channel wise traffic'!$B$3:$E$368,4,0)</f>
        <v>2317240</v>
      </c>
      <c r="K138" s="7">
        <f>VLOOKUP($B138,'Channel wise traffic'!$B$3:$F$368,5,0)</f>
        <v>5477113</v>
      </c>
      <c r="L138" s="7">
        <f t="shared" si="28"/>
        <v>21065819</v>
      </c>
      <c r="M138" s="8">
        <f t="shared" si="29"/>
        <v>6.5404432393327203E-2</v>
      </c>
      <c r="N138" s="10">
        <f t="shared" si="30"/>
        <v>43594</v>
      </c>
      <c r="O138" s="11">
        <f t="shared" si="31"/>
        <v>1210693</v>
      </c>
      <c r="P138" s="11">
        <f t="shared" si="32"/>
        <v>21065819</v>
      </c>
      <c r="Q138" s="11">
        <f t="shared" si="33"/>
        <v>5.7471914219337297E-2</v>
      </c>
      <c r="R138" s="8">
        <f t="shared" si="34"/>
        <v>0.13802425552968423</v>
      </c>
      <c r="S138" s="8">
        <f t="shared" si="35"/>
        <v>0</v>
      </c>
      <c r="T138" s="8">
        <f t="shared" si="36"/>
        <v>0.13802425552968423</v>
      </c>
      <c r="U138" s="8">
        <f t="shared" si="37"/>
        <v>0.25749996914432954</v>
      </c>
      <c r="V138" s="8">
        <f t="shared" si="38"/>
        <v>0.41599993215899572</v>
      </c>
      <c r="W138" s="8">
        <f t="shared" si="39"/>
        <v>0.74459999025069024</v>
      </c>
      <c r="X138" s="8">
        <f t="shared" si="40"/>
        <v>0.81999973813295945</v>
      </c>
      <c r="Y138" s="8" t="str" cm="1">
        <f t="array" ref="Y138">INDEX($U$2:$X$2,MATCH(MAX(ABS($U138:$X138-_xlfn.XLOOKUP($N138,$B$3:$B$368,$U$3:$X$368,0,0))),ABS($U138:$X138-_xlfn.XLOOKUP($N138,$B$3:$B$368,$U$3:$X$368,0,0)),0))</f>
        <v>P2O</v>
      </c>
      <c r="Z138" s="8" t="str" cm="1">
        <f t="array" ref="Z138">INDEX($H$2:$K$2,MATCH(MAX(ABS($H138:$K138-_xlfn.XLOOKUP($N138,$B$3:$B$368,$H$3:$K$368,0,0))),ABS($H138:$K138-_xlfn.XLOOKUP($N138,$B$3:$B$368,$H$3:$K$368,0,0)),0))</f>
        <v>Facebook</v>
      </c>
      <c r="AA138" t="str" cm="1">
        <f t="array" ref="AA138">_xlfn.IFNA(_xlfn.IFS(R138&gt;0.2,"High",R138&lt;-0.2,"Low"),"Neglect value")</f>
        <v>Neglect value</v>
      </c>
    </row>
    <row r="139" spans="1:27" x14ac:dyDescent="0.3">
      <c r="A139" s="3" t="str">
        <f t="shared" si="41"/>
        <v>Friday</v>
      </c>
      <c r="B139" s="3">
        <v>43602</v>
      </c>
      <c r="C139" s="4">
        <v>20631473</v>
      </c>
      <c r="D139" s="4">
        <v>5312604</v>
      </c>
      <c r="E139" s="4">
        <v>2082540</v>
      </c>
      <c r="F139" s="4">
        <v>1489849</v>
      </c>
      <c r="G139" s="4">
        <v>1185026</v>
      </c>
      <c r="H139" s="7">
        <f>VLOOKUP($B139,'Channel wise traffic'!$B$3:$C$368,2,0)</f>
        <v>7427330</v>
      </c>
      <c r="I139" s="7">
        <f>VLOOKUP($B139,'Channel wise traffic'!$B$3:$D$368,3,0)</f>
        <v>5570497</v>
      </c>
      <c r="J139" s="7">
        <f>VLOOKUP($B139,'Channel wise traffic'!$B$3:$E$368,4,0)</f>
        <v>2269462</v>
      </c>
      <c r="K139" s="7">
        <f>VLOOKUP($B139,'Channel wise traffic'!$B$3:$F$368,5,0)</f>
        <v>5364183</v>
      </c>
      <c r="L139" s="7">
        <f t="shared" si="28"/>
        <v>20631472</v>
      </c>
      <c r="M139" s="8">
        <f t="shared" si="29"/>
        <v>5.7437779648598045E-2</v>
      </c>
      <c r="N139" s="10">
        <f t="shared" si="30"/>
        <v>43595</v>
      </c>
      <c r="O139" s="11">
        <f t="shared" si="31"/>
        <v>1337275</v>
      </c>
      <c r="P139" s="11">
        <f t="shared" si="32"/>
        <v>21065819</v>
      </c>
      <c r="Q139" s="11">
        <f t="shared" si="33"/>
        <v>6.3480794955999814E-2</v>
      </c>
      <c r="R139" s="8">
        <f t="shared" si="34"/>
        <v>-0.11385018040418016</v>
      </c>
      <c r="S139" s="8">
        <f t="shared" si="35"/>
        <v>-2.0618566978098496E-2</v>
      </c>
      <c r="T139" s="8">
        <f t="shared" si="36"/>
        <v>-9.5194386138206633E-2</v>
      </c>
      <c r="U139" s="8">
        <f t="shared" si="37"/>
        <v>0.25749998558028309</v>
      </c>
      <c r="V139" s="8">
        <f t="shared" si="38"/>
        <v>0.39199985543812416</v>
      </c>
      <c r="W139" s="8">
        <f t="shared" si="39"/>
        <v>0.71539994429878895</v>
      </c>
      <c r="X139" s="8">
        <f t="shared" si="40"/>
        <v>0.79540007074542451</v>
      </c>
      <c r="Y139" s="8" t="str" cm="1">
        <f t="array" ref="Y139">INDEX($U$2:$X$2,MATCH(MAX(ABS($U139:$X139-_xlfn.XLOOKUP($N139,$B$3:$B$368,$U$3:$X$368,0,0))),ABS($U139:$X139-_xlfn.XLOOKUP($N139,$B$3:$B$368,$U$3:$X$368,0,0)),0))</f>
        <v>P2O</v>
      </c>
      <c r="Z139" s="8" t="str" cm="1">
        <f t="array" ref="Z139">INDEX($H$2:$K$2,MATCH(MAX(ABS($H139:$K139-_xlfn.XLOOKUP($N139,$B$3:$B$368,$H$3:$K$368,0,0))),ABS($H139:$K139-_xlfn.XLOOKUP($N139,$B$3:$B$368,$H$3:$K$368,0,0)),0))</f>
        <v>Facebook</v>
      </c>
      <c r="AA139" t="str" cm="1">
        <f t="array" ref="AA139">_xlfn.IFNA(_xlfn.IFS(R139&gt;0.2,"High",R139&lt;-0.2,"Low"),"Neglect value")</f>
        <v>Neglect value</v>
      </c>
    </row>
    <row r="140" spans="1:27" x14ac:dyDescent="0.3">
      <c r="A140" s="3" t="str">
        <f t="shared" si="41"/>
        <v>Saturday</v>
      </c>
      <c r="B140" s="3">
        <v>43603</v>
      </c>
      <c r="C140" s="4">
        <v>44889750</v>
      </c>
      <c r="D140" s="4">
        <v>9332579</v>
      </c>
      <c r="E140" s="4">
        <v>3331730</v>
      </c>
      <c r="F140" s="4">
        <v>2152298</v>
      </c>
      <c r="G140" s="4">
        <v>1745944</v>
      </c>
      <c r="H140" s="7">
        <f>VLOOKUP($B140,'Channel wise traffic'!$B$3:$C$368,2,0)</f>
        <v>16160310</v>
      </c>
      <c r="I140" s="7">
        <f>VLOOKUP($B140,'Channel wise traffic'!$B$3:$D$368,3,0)</f>
        <v>12120232</v>
      </c>
      <c r="J140" s="7">
        <f>VLOOKUP($B140,'Channel wise traffic'!$B$3:$E$368,4,0)</f>
        <v>4937872</v>
      </c>
      <c r="K140" s="7">
        <f>VLOOKUP($B140,'Channel wise traffic'!$B$3:$F$368,5,0)</f>
        <v>11671335</v>
      </c>
      <c r="L140" s="7">
        <f t="shared" si="28"/>
        <v>44889749</v>
      </c>
      <c r="M140" s="8">
        <f t="shared" si="29"/>
        <v>3.8894045968177589E-2</v>
      </c>
      <c r="N140" s="10">
        <f t="shared" si="30"/>
        <v>43596</v>
      </c>
      <c r="O140" s="11">
        <f t="shared" si="31"/>
        <v>1678481</v>
      </c>
      <c r="P140" s="11">
        <f t="shared" si="32"/>
        <v>45787544</v>
      </c>
      <c r="Q140" s="11">
        <f t="shared" si="33"/>
        <v>3.6658025670518041E-2</v>
      </c>
      <c r="R140" s="8">
        <f t="shared" si="34"/>
        <v>4.0192888689237538E-2</v>
      </c>
      <c r="S140" s="8">
        <f t="shared" si="35"/>
        <v>-1.9607843565490168E-2</v>
      </c>
      <c r="T140" s="8">
        <f t="shared" si="36"/>
        <v>6.0996746463022111E-2</v>
      </c>
      <c r="U140" s="8">
        <f t="shared" si="37"/>
        <v>0.20789999944307999</v>
      </c>
      <c r="V140" s="8">
        <f t="shared" si="38"/>
        <v>0.35699992467248337</v>
      </c>
      <c r="W140" s="8">
        <f t="shared" si="39"/>
        <v>0.64600012606063517</v>
      </c>
      <c r="X140" s="8">
        <f t="shared" si="40"/>
        <v>0.81119993606833252</v>
      </c>
      <c r="Y140" s="8" t="str" cm="1">
        <f t="array" ref="Y140">INDEX($U$2:$X$2,MATCH(MAX(ABS($U140:$X140-_xlfn.XLOOKUP($N140,$B$3:$B$368,$U$3:$X$368,0,0))),ABS($U140:$X140-_xlfn.XLOOKUP($N140,$B$3:$B$368,$U$3:$X$368,0,0)),0))</f>
        <v>P2O</v>
      </c>
      <c r="Z140" s="8" t="str" cm="1">
        <f t="array" ref="Z140">INDEX($H$2:$K$2,MATCH(MAX(ABS($H140:$K140-_xlfn.XLOOKUP($N140,$B$3:$B$368,$H$3:$K$368,0,0))),ABS($H140:$K140-_xlfn.XLOOKUP($N140,$B$3:$B$368,$H$3:$K$368,0,0)),0))</f>
        <v>Facebook</v>
      </c>
      <c r="AA140" t="str" cm="1">
        <f t="array" ref="AA140">_xlfn.IFNA(_xlfn.IFS(R140&gt;0.2,"High",R140&lt;-0.2,"Low"),"Neglect value")</f>
        <v>Neglect value</v>
      </c>
    </row>
    <row r="141" spans="1:27" x14ac:dyDescent="0.3">
      <c r="A141" s="3" t="str">
        <f t="shared" si="41"/>
        <v>Sunday</v>
      </c>
      <c r="B141" s="3">
        <v>43604</v>
      </c>
      <c r="C141" s="4">
        <v>47134238</v>
      </c>
      <c r="D141" s="4">
        <v>9403280</v>
      </c>
      <c r="E141" s="4">
        <v>3069230</v>
      </c>
      <c r="F141" s="4">
        <v>2066206</v>
      </c>
      <c r="G141" s="4">
        <v>1547175</v>
      </c>
      <c r="H141" s="7">
        <f>VLOOKUP($B141,'Channel wise traffic'!$B$3:$C$368,2,0)</f>
        <v>16968325</v>
      </c>
      <c r="I141" s="7">
        <f>VLOOKUP($B141,'Channel wise traffic'!$B$3:$D$368,3,0)</f>
        <v>12726244</v>
      </c>
      <c r="J141" s="7">
        <f>VLOOKUP($B141,'Channel wise traffic'!$B$3:$E$368,4,0)</f>
        <v>5184766</v>
      </c>
      <c r="K141" s="7">
        <f>VLOOKUP($B141,'Channel wise traffic'!$B$3:$F$368,5,0)</f>
        <v>12254901</v>
      </c>
      <c r="L141" s="7">
        <f t="shared" si="28"/>
        <v>47134236</v>
      </c>
      <c r="M141" s="8">
        <f t="shared" si="29"/>
        <v>3.2824865016381509E-2</v>
      </c>
      <c r="N141" s="10">
        <f t="shared" si="30"/>
        <v>43597</v>
      </c>
      <c r="O141" s="11">
        <f t="shared" si="31"/>
        <v>1564043</v>
      </c>
      <c r="P141" s="11">
        <f t="shared" si="32"/>
        <v>42645261</v>
      </c>
      <c r="Q141" s="11">
        <f t="shared" si="33"/>
        <v>3.6675656098075889E-2</v>
      </c>
      <c r="R141" s="8">
        <f t="shared" si="34"/>
        <v>-1.0784869725448676E-2</v>
      </c>
      <c r="S141" s="8">
        <f t="shared" si="35"/>
        <v>0.10526316159725235</v>
      </c>
      <c r="T141" s="8">
        <f t="shared" si="36"/>
        <v>-0.10499583351411135</v>
      </c>
      <c r="U141" s="8">
        <f t="shared" si="37"/>
        <v>0.19949998979510394</v>
      </c>
      <c r="V141" s="8">
        <f t="shared" si="38"/>
        <v>0.32639993704324449</v>
      </c>
      <c r="W141" s="8">
        <f t="shared" si="39"/>
        <v>0.67320011859652096</v>
      </c>
      <c r="X141" s="8">
        <f t="shared" si="40"/>
        <v>0.74879997444591684</v>
      </c>
      <c r="Y141" s="8" t="str" cm="1">
        <f t="array" ref="Y141">INDEX($U$2:$X$2,MATCH(MAX(ABS($U141:$X141-_xlfn.XLOOKUP($N141,$B$3:$B$368,$U$3:$X$368,0,0))),ABS($U141:$X141-_xlfn.XLOOKUP($N141,$B$3:$B$368,$U$3:$X$368,0,0)),0))</f>
        <v>M2C</v>
      </c>
      <c r="Z141" s="8" t="str" cm="1">
        <f t="array" ref="Z141">INDEX($H$2:$K$2,MATCH(MAX(ABS($H141:$K141-_xlfn.XLOOKUP($N141,$B$3:$B$368,$H$3:$K$368,0,0))),ABS($H141:$K141-_xlfn.XLOOKUP($N141,$B$3:$B$368,$H$3:$K$368,0,0)),0))</f>
        <v>Facebook</v>
      </c>
      <c r="AA141" t="str" cm="1">
        <f t="array" ref="AA141">_xlfn.IFNA(_xlfn.IFS(R141&gt;0.2,"High",R141&lt;-0.2,"Low"),"Neglect value")</f>
        <v>Neglect value</v>
      </c>
    </row>
    <row r="142" spans="1:27" x14ac:dyDescent="0.3">
      <c r="A142" s="3" t="str">
        <f t="shared" si="41"/>
        <v>Monday</v>
      </c>
      <c r="B142" s="3">
        <v>43605</v>
      </c>
      <c r="C142" s="4">
        <v>22368860</v>
      </c>
      <c r="D142" s="4">
        <v>5480370</v>
      </c>
      <c r="E142" s="4">
        <v>2148305</v>
      </c>
      <c r="F142" s="4">
        <v>1536897</v>
      </c>
      <c r="G142" s="4">
        <v>1310666</v>
      </c>
      <c r="H142" s="7">
        <f>VLOOKUP($B142,'Channel wise traffic'!$B$3:$C$368,2,0)</f>
        <v>8052789</v>
      </c>
      <c r="I142" s="7">
        <f>VLOOKUP($B142,'Channel wise traffic'!$B$3:$D$368,3,0)</f>
        <v>6039592</v>
      </c>
      <c r="J142" s="7">
        <f>VLOOKUP($B142,'Channel wise traffic'!$B$3:$E$368,4,0)</f>
        <v>2460574</v>
      </c>
      <c r="K142" s="7">
        <f>VLOOKUP($B142,'Channel wise traffic'!$B$3:$F$368,5,0)</f>
        <v>5815903</v>
      </c>
      <c r="L142" s="7">
        <f t="shared" si="28"/>
        <v>22368858</v>
      </c>
      <c r="M142" s="8">
        <f t="shared" si="29"/>
        <v>5.8593330192061643E-2</v>
      </c>
      <c r="N142" s="10">
        <f t="shared" si="30"/>
        <v>43598</v>
      </c>
      <c r="O142" s="11">
        <f t="shared" si="31"/>
        <v>1229941</v>
      </c>
      <c r="P142" s="11">
        <f t="shared" si="32"/>
        <v>20848645</v>
      </c>
      <c r="Q142" s="11">
        <f t="shared" si="33"/>
        <v>5.8993807079845854E-2</v>
      </c>
      <c r="R142" s="8">
        <f t="shared" si="34"/>
        <v>6.5633229561417927E-2</v>
      </c>
      <c r="S142" s="8">
        <f t="shared" si="35"/>
        <v>7.2916633191269842E-2</v>
      </c>
      <c r="T142" s="8">
        <f t="shared" si="36"/>
        <v>-6.7884564093682043E-3</v>
      </c>
      <c r="U142" s="8">
        <f t="shared" si="37"/>
        <v>0.24499996870649643</v>
      </c>
      <c r="V142" s="8">
        <f t="shared" si="38"/>
        <v>0.39199999270122271</v>
      </c>
      <c r="W142" s="8">
        <f t="shared" si="39"/>
        <v>0.71539981520314855</v>
      </c>
      <c r="X142" s="8">
        <f t="shared" si="40"/>
        <v>0.85280015511774698</v>
      </c>
      <c r="Y142" s="8" t="str" cm="1">
        <f t="array" ref="Y142">INDEX($U$2:$X$2,MATCH(MAX(ABS($U142:$X142-_xlfn.XLOOKUP($N142,$B$3:$B$368,$U$3:$X$368,0,0))),ABS($U142:$X142-_xlfn.XLOOKUP($N142,$B$3:$B$368,$U$3:$X$368,0,0)),0))</f>
        <v>C2P</v>
      </c>
      <c r="Z142" s="8" t="str" cm="1">
        <f t="array" ref="Z142">INDEX($H$2:$K$2,MATCH(MAX(ABS($H142:$K142-_xlfn.XLOOKUP($N142,$B$3:$B$368,$H$3:$K$368,0,0))),ABS($H142:$K142-_xlfn.XLOOKUP($N142,$B$3:$B$368,$H$3:$K$368,0,0)),0))</f>
        <v>Facebook</v>
      </c>
      <c r="AA142" t="str" cm="1">
        <f t="array" ref="AA142">_xlfn.IFNA(_xlfn.IFS(R142&gt;0.2,"High",R142&lt;-0.2,"Low"),"Neglect value")</f>
        <v>Neglect value</v>
      </c>
    </row>
    <row r="143" spans="1:27" x14ac:dyDescent="0.3">
      <c r="A143" s="3" t="str">
        <f t="shared" si="41"/>
        <v>Tuesday</v>
      </c>
      <c r="B143" s="3">
        <v>43606</v>
      </c>
      <c r="C143" s="4">
        <v>22368860</v>
      </c>
      <c r="D143" s="4">
        <v>5424448</v>
      </c>
      <c r="E143" s="4">
        <v>2148081</v>
      </c>
      <c r="F143" s="4">
        <v>1521056</v>
      </c>
      <c r="G143" s="4">
        <v>1234793</v>
      </c>
      <c r="H143" s="7">
        <f>VLOOKUP($B143,'Channel wise traffic'!$B$3:$C$368,2,0)</f>
        <v>8052789</v>
      </c>
      <c r="I143" s="7">
        <f>VLOOKUP($B143,'Channel wise traffic'!$B$3:$D$368,3,0)</f>
        <v>6039592</v>
      </c>
      <c r="J143" s="7">
        <f>VLOOKUP($B143,'Channel wise traffic'!$B$3:$E$368,4,0)</f>
        <v>2460574</v>
      </c>
      <c r="K143" s="7">
        <f>VLOOKUP($B143,'Channel wise traffic'!$B$3:$F$368,5,0)</f>
        <v>5815903</v>
      </c>
      <c r="L143" s="7">
        <f t="shared" si="28"/>
        <v>22368858</v>
      </c>
      <c r="M143" s="8">
        <f t="shared" si="29"/>
        <v>5.5201427341402286E-2</v>
      </c>
      <c r="N143" s="10">
        <f t="shared" si="30"/>
        <v>43599</v>
      </c>
      <c r="O143" s="11">
        <f t="shared" si="31"/>
        <v>1433796</v>
      </c>
      <c r="P143" s="11">
        <f t="shared" si="32"/>
        <v>22803205</v>
      </c>
      <c r="Q143" s="11">
        <f t="shared" si="33"/>
        <v>6.287694533492591E-2</v>
      </c>
      <c r="R143" s="8">
        <f t="shared" si="34"/>
        <v>-0.13879450075185029</v>
      </c>
      <c r="S143" s="8">
        <f t="shared" si="35"/>
        <v>-1.9047629488924911E-2</v>
      </c>
      <c r="T143" s="8">
        <f t="shared" si="36"/>
        <v>-0.12207205602369087</v>
      </c>
      <c r="U143" s="8">
        <f t="shared" si="37"/>
        <v>0.24249997541224722</v>
      </c>
      <c r="V143" s="8">
        <f t="shared" si="38"/>
        <v>0.39599992478497353</v>
      </c>
      <c r="W143" s="8">
        <f t="shared" si="39"/>
        <v>0.7080999273304871</v>
      </c>
      <c r="X143" s="8">
        <f t="shared" si="40"/>
        <v>0.81179982854017207</v>
      </c>
      <c r="Y143" s="8" t="str" cm="1">
        <f t="array" ref="Y143">INDEX($U$2:$X$2,MATCH(MAX(ABS($U143:$X143-_xlfn.XLOOKUP($N143,$B$3:$B$368,$U$3:$X$368,0,0))),ABS($U143:$X143-_xlfn.XLOOKUP($N143,$B$3:$B$368,$U$3:$X$368,0,0)),0))</f>
        <v>C2P</v>
      </c>
      <c r="Z143" s="8" t="str" cm="1">
        <f t="array" ref="Z143">INDEX($H$2:$K$2,MATCH(MAX(ABS($H143:$K143-_xlfn.XLOOKUP($N143,$B$3:$B$368,$H$3:$K$368,0,0))),ABS($H143:$K143-_xlfn.XLOOKUP($N143,$B$3:$B$368,$H$3:$K$368,0,0)),0))</f>
        <v>Facebook</v>
      </c>
      <c r="AA143" t="str" cm="1">
        <f t="array" ref="AA143">_xlfn.IFNA(_xlfn.IFS(R143&gt;0.2,"High",R143&lt;-0.2,"Low"),"Neglect value")</f>
        <v>Neglect value</v>
      </c>
    </row>
    <row r="144" spans="1:27" x14ac:dyDescent="0.3">
      <c r="A144" s="3" t="str">
        <f t="shared" si="41"/>
        <v>Wednesday</v>
      </c>
      <c r="B144" s="3">
        <v>43607</v>
      </c>
      <c r="C144" s="4">
        <v>21934513</v>
      </c>
      <c r="D144" s="4">
        <v>5648137</v>
      </c>
      <c r="E144" s="4">
        <v>2372217</v>
      </c>
      <c r="F144" s="4">
        <v>1818304</v>
      </c>
      <c r="G144" s="4">
        <v>1476099</v>
      </c>
      <c r="H144" s="7">
        <f>VLOOKUP($B144,'Channel wise traffic'!$B$3:$C$368,2,0)</f>
        <v>7896424</v>
      </c>
      <c r="I144" s="7">
        <f>VLOOKUP($B144,'Channel wise traffic'!$B$3:$D$368,3,0)</f>
        <v>5922318</v>
      </c>
      <c r="J144" s="7">
        <f>VLOOKUP($B144,'Channel wise traffic'!$B$3:$E$368,4,0)</f>
        <v>2412796</v>
      </c>
      <c r="K144" s="7">
        <f>VLOOKUP($B144,'Channel wise traffic'!$B$3:$F$368,5,0)</f>
        <v>5702973</v>
      </c>
      <c r="L144" s="7">
        <f t="shared" si="28"/>
        <v>21934511</v>
      </c>
      <c r="M144" s="8">
        <f t="shared" si="29"/>
        <v>6.7295727058084218E-2</v>
      </c>
      <c r="N144" s="10">
        <f t="shared" si="30"/>
        <v>43600</v>
      </c>
      <c r="O144" s="11">
        <f t="shared" si="31"/>
        <v>1283523</v>
      </c>
      <c r="P144" s="11">
        <f t="shared" si="32"/>
        <v>21934511</v>
      </c>
      <c r="Q144" s="11">
        <f t="shared" si="33"/>
        <v>5.8516138470911118E-2</v>
      </c>
      <c r="R144" s="8">
        <f t="shared" si="34"/>
        <v>0.15003704647287197</v>
      </c>
      <c r="S144" s="8">
        <f t="shared" si="35"/>
        <v>0</v>
      </c>
      <c r="T144" s="8">
        <f t="shared" si="36"/>
        <v>0.15003704647287197</v>
      </c>
      <c r="U144" s="8">
        <f t="shared" si="37"/>
        <v>0.25749999555495034</v>
      </c>
      <c r="V144" s="8">
        <f t="shared" si="38"/>
        <v>0.41999990439325391</v>
      </c>
      <c r="W144" s="8">
        <f t="shared" si="39"/>
        <v>0.76649986067885023</v>
      </c>
      <c r="X144" s="8">
        <f t="shared" si="40"/>
        <v>0.81179989704691846</v>
      </c>
      <c r="Y144" s="8" t="str" cm="1">
        <f t="array" ref="Y144">INDEX($U$2:$X$2,MATCH(MAX(ABS($U144:$X144-_xlfn.XLOOKUP($N144,$B$3:$B$368,$U$3:$X$368,0,0))),ABS($U144:$X144-_xlfn.XLOOKUP($N144,$B$3:$B$368,$U$3:$X$368,0,0)),0))</f>
        <v>C2P</v>
      </c>
      <c r="Z144" s="8" t="str" cm="1">
        <f t="array" ref="Z144">INDEX($H$2:$K$2,MATCH(MAX(ABS($H144:$K144-_xlfn.XLOOKUP($N144,$B$3:$B$368,$H$3:$K$368,0,0))),ABS($H144:$K144-_xlfn.XLOOKUP($N144,$B$3:$B$368,$H$3:$K$368,0,0)),0))</f>
        <v>Facebook</v>
      </c>
      <c r="AA144" t="str" cm="1">
        <f t="array" ref="AA144">_xlfn.IFNA(_xlfn.IFS(R144&gt;0.2,"High",R144&lt;-0.2,"Low"),"Neglect value")</f>
        <v>Neglect value</v>
      </c>
    </row>
    <row r="145" spans="1:27" x14ac:dyDescent="0.3">
      <c r="A145" s="3" t="str">
        <f t="shared" si="41"/>
        <v>Thursday</v>
      </c>
      <c r="B145" s="3">
        <v>43608</v>
      </c>
      <c r="C145" s="4">
        <v>21065820</v>
      </c>
      <c r="D145" s="4">
        <v>5319119</v>
      </c>
      <c r="E145" s="4">
        <v>2234030</v>
      </c>
      <c r="F145" s="4">
        <v>1614533</v>
      </c>
      <c r="G145" s="4">
        <v>1310678</v>
      </c>
      <c r="H145" s="7">
        <f>VLOOKUP($B145,'Channel wise traffic'!$B$3:$C$368,2,0)</f>
        <v>7583695</v>
      </c>
      <c r="I145" s="7">
        <f>VLOOKUP($B145,'Channel wise traffic'!$B$3:$D$368,3,0)</f>
        <v>5687771</v>
      </c>
      <c r="J145" s="7">
        <f>VLOOKUP($B145,'Channel wise traffic'!$B$3:$E$368,4,0)</f>
        <v>2317240</v>
      </c>
      <c r="K145" s="7">
        <f>VLOOKUP($B145,'Channel wise traffic'!$B$3:$F$368,5,0)</f>
        <v>5477113</v>
      </c>
      <c r="L145" s="7">
        <f t="shared" si="28"/>
        <v>21065819</v>
      </c>
      <c r="M145" s="8">
        <f t="shared" si="29"/>
        <v>6.2218228390824568E-2</v>
      </c>
      <c r="N145" s="10">
        <f t="shared" si="30"/>
        <v>43601</v>
      </c>
      <c r="O145" s="11">
        <f t="shared" si="31"/>
        <v>1377798</v>
      </c>
      <c r="P145" s="11">
        <f t="shared" si="32"/>
        <v>21065819</v>
      </c>
      <c r="Q145" s="11">
        <f t="shared" si="33"/>
        <v>6.5404432393327203E-2</v>
      </c>
      <c r="R145" s="8">
        <f t="shared" si="34"/>
        <v>-4.8715414015697567E-2</v>
      </c>
      <c r="S145" s="8">
        <f t="shared" si="35"/>
        <v>0</v>
      </c>
      <c r="T145" s="8">
        <f t="shared" si="36"/>
        <v>-4.8715414015697567E-2</v>
      </c>
      <c r="U145" s="8">
        <f t="shared" si="37"/>
        <v>0.25249997389135576</v>
      </c>
      <c r="V145" s="8">
        <f t="shared" si="38"/>
        <v>0.42000000376002117</v>
      </c>
      <c r="W145" s="8">
        <f t="shared" si="39"/>
        <v>0.72269978469402829</v>
      </c>
      <c r="X145" s="8">
        <f t="shared" si="40"/>
        <v>0.81180006850278064</v>
      </c>
      <c r="Y145" s="8" t="str" cm="1">
        <f t="array" ref="Y145">INDEX($U$2:$X$2,MATCH(MAX(ABS($U145:$X145-_xlfn.XLOOKUP($N145,$B$3:$B$368,$U$3:$X$368,0,0))),ABS($U145:$X145-_xlfn.XLOOKUP($N145,$B$3:$B$368,$U$3:$X$368,0,0)),0))</f>
        <v>C2P</v>
      </c>
      <c r="Z145" s="8" t="str" cm="1">
        <f t="array" ref="Z145">INDEX($H$2:$K$2,MATCH(MAX(ABS($H145:$K145-_xlfn.XLOOKUP($N145,$B$3:$B$368,$H$3:$K$368,0,0))),ABS($H145:$K145-_xlfn.XLOOKUP($N145,$B$3:$B$368,$H$3:$K$368,0,0)),0))</f>
        <v>Facebook</v>
      </c>
      <c r="AA145" t="str" cm="1">
        <f t="array" ref="AA145">_xlfn.IFNA(_xlfn.IFS(R145&gt;0.2,"High",R145&lt;-0.2,"Low"),"Neglect value")</f>
        <v>Neglect value</v>
      </c>
    </row>
    <row r="146" spans="1:27" x14ac:dyDescent="0.3">
      <c r="A146" s="3" t="str">
        <f t="shared" si="41"/>
        <v>Friday</v>
      </c>
      <c r="B146" s="3">
        <v>43609</v>
      </c>
      <c r="C146" s="4">
        <v>22368860</v>
      </c>
      <c r="D146" s="4">
        <v>5312604</v>
      </c>
      <c r="E146" s="4">
        <v>2082540</v>
      </c>
      <c r="F146" s="4">
        <v>1505052</v>
      </c>
      <c r="G146" s="4">
        <v>1295850</v>
      </c>
      <c r="H146" s="7">
        <f>VLOOKUP($B146,'Channel wise traffic'!$B$3:$C$368,2,0)</f>
        <v>8052789</v>
      </c>
      <c r="I146" s="7">
        <f>VLOOKUP($B146,'Channel wise traffic'!$B$3:$D$368,3,0)</f>
        <v>6039592</v>
      </c>
      <c r="J146" s="7">
        <f>VLOOKUP($B146,'Channel wise traffic'!$B$3:$E$368,4,0)</f>
        <v>2460574</v>
      </c>
      <c r="K146" s="7">
        <f>VLOOKUP($B146,'Channel wise traffic'!$B$3:$F$368,5,0)</f>
        <v>5815903</v>
      </c>
      <c r="L146" s="7">
        <f t="shared" si="28"/>
        <v>22368858</v>
      </c>
      <c r="M146" s="8">
        <f t="shared" si="29"/>
        <v>5.7930980836752521E-2</v>
      </c>
      <c r="N146" s="10">
        <f t="shared" si="30"/>
        <v>43602</v>
      </c>
      <c r="O146" s="11">
        <f t="shared" si="31"/>
        <v>1185026</v>
      </c>
      <c r="P146" s="11">
        <f t="shared" si="32"/>
        <v>20631472</v>
      </c>
      <c r="Q146" s="11">
        <f t="shared" si="33"/>
        <v>5.7437779648598045E-2</v>
      </c>
      <c r="R146" s="8">
        <f t="shared" si="34"/>
        <v>9.352031094676394E-2</v>
      </c>
      <c r="S146" s="8">
        <f t="shared" si="35"/>
        <v>8.4210472233876565E-2</v>
      </c>
      <c r="T146" s="8">
        <f t="shared" si="36"/>
        <v>8.5867035803239844E-3</v>
      </c>
      <c r="U146" s="8">
        <f t="shared" si="37"/>
        <v>0.23749998882374873</v>
      </c>
      <c r="V146" s="8">
        <f t="shared" si="38"/>
        <v>0.39199985543812416</v>
      </c>
      <c r="W146" s="8">
        <f t="shared" si="39"/>
        <v>0.72270016422253591</v>
      </c>
      <c r="X146" s="8">
        <f t="shared" si="40"/>
        <v>0.86100015148978237</v>
      </c>
      <c r="Y146" s="8" t="str" cm="1">
        <f t="array" ref="Y146">INDEX($U$2:$X$2,MATCH(MAX(ABS($U146:$X146-_xlfn.XLOOKUP($N146,$B$3:$B$368,$U$3:$X$368,0,0))),ABS($U146:$X146-_xlfn.XLOOKUP($N146,$B$3:$B$368,$U$3:$X$368,0,0)),0))</f>
        <v>P2O</v>
      </c>
      <c r="Z146" s="8" t="str" cm="1">
        <f t="array" ref="Z146">INDEX($H$2:$K$2,MATCH(MAX(ABS($H146:$K146-_xlfn.XLOOKUP($N146,$B$3:$B$368,$H$3:$K$368,0,0))),ABS($H146:$K146-_xlfn.XLOOKUP($N146,$B$3:$B$368,$H$3:$K$368,0,0)),0))</f>
        <v>Facebook</v>
      </c>
      <c r="AA146" t="str" cm="1">
        <f t="array" ref="AA146">_xlfn.IFNA(_xlfn.IFS(R146&gt;0.2,"High",R146&lt;-0.2,"Low"),"Neglect value")</f>
        <v>Neglect value</v>
      </c>
    </row>
    <row r="147" spans="1:27" x14ac:dyDescent="0.3">
      <c r="A147" s="3" t="str">
        <f t="shared" si="41"/>
        <v>Saturday</v>
      </c>
      <c r="B147" s="3">
        <v>43610</v>
      </c>
      <c r="C147" s="4">
        <v>47134238</v>
      </c>
      <c r="D147" s="4">
        <v>9898190</v>
      </c>
      <c r="E147" s="4">
        <v>3500000</v>
      </c>
      <c r="F147" s="4">
        <v>2475200</v>
      </c>
      <c r="G147" s="4">
        <v>1853429</v>
      </c>
      <c r="H147" s="7">
        <f>VLOOKUP($B147,'Channel wise traffic'!$B$3:$C$368,2,0)</f>
        <v>16968325</v>
      </c>
      <c r="I147" s="7">
        <f>VLOOKUP($B147,'Channel wise traffic'!$B$3:$D$368,3,0)</f>
        <v>12726244</v>
      </c>
      <c r="J147" s="7">
        <f>VLOOKUP($B147,'Channel wise traffic'!$B$3:$E$368,4,0)</f>
        <v>5184766</v>
      </c>
      <c r="K147" s="7">
        <f>VLOOKUP($B147,'Channel wise traffic'!$B$3:$F$368,5,0)</f>
        <v>12254901</v>
      </c>
      <c r="L147" s="7">
        <f t="shared" si="28"/>
        <v>47134236</v>
      </c>
      <c r="M147" s="8">
        <f t="shared" si="29"/>
        <v>3.9322349923212929E-2</v>
      </c>
      <c r="N147" s="10">
        <f t="shared" si="30"/>
        <v>43603</v>
      </c>
      <c r="O147" s="11">
        <f t="shared" si="31"/>
        <v>1745944</v>
      </c>
      <c r="P147" s="11">
        <f t="shared" si="32"/>
        <v>44889749</v>
      </c>
      <c r="Q147" s="11">
        <f t="shared" si="33"/>
        <v>3.8894045968177589E-2</v>
      </c>
      <c r="R147" s="8">
        <f t="shared" si="34"/>
        <v>6.1562684713828197E-2</v>
      </c>
      <c r="S147" s="8">
        <f t="shared" si="35"/>
        <v>4.9999989975439529E-2</v>
      </c>
      <c r="T147" s="8">
        <f t="shared" si="36"/>
        <v>1.1012069955020243E-2</v>
      </c>
      <c r="U147" s="8">
        <f t="shared" si="37"/>
        <v>0.21000000042432002</v>
      </c>
      <c r="V147" s="8">
        <f t="shared" si="38"/>
        <v>0.35360000161645716</v>
      </c>
      <c r="W147" s="8">
        <f t="shared" si="39"/>
        <v>0.70720000000000005</v>
      </c>
      <c r="X147" s="8">
        <f t="shared" si="40"/>
        <v>0.74879969295410476</v>
      </c>
      <c r="Y147" s="8" t="str" cm="1">
        <f t="array" ref="Y147">INDEX($U$2:$X$2,MATCH(MAX(ABS($U147:$X147-_xlfn.XLOOKUP($N147,$B$3:$B$368,$U$3:$X$368,0,0))),ABS($U147:$X147-_xlfn.XLOOKUP($N147,$B$3:$B$368,$U$3:$X$368,0,0)),0))</f>
        <v>P2O</v>
      </c>
      <c r="Z147" s="8" t="str" cm="1">
        <f t="array" ref="Z147">INDEX($H$2:$K$2,MATCH(MAX(ABS($H147:$K147-_xlfn.XLOOKUP($N147,$B$3:$B$368,$H$3:$K$368,0,0))),ABS($H147:$K147-_xlfn.XLOOKUP($N147,$B$3:$B$368,$H$3:$K$368,0,0)),0))</f>
        <v>Facebook</v>
      </c>
      <c r="AA147" t="str" cm="1">
        <f t="array" ref="AA147">_xlfn.IFNA(_xlfn.IFS(R147&gt;0.2,"High",R147&lt;-0.2,"Low"),"Neglect value")</f>
        <v>Neglect value</v>
      </c>
    </row>
    <row r="148" spans="1:27" x14ac:dyDescent="0.3">
      <c r="A148" s="3" t="str">
        <f t="shared" si="41"/>
        <v>Sunday</v>
      </c>
      <c r="B148" s="3">
        <v>43611</v>
      </c>
      <c r="C148" s="4">
        <v>47134238</v>
      </c>
      <c r="D148" s="4">
        <v>9799208</v>
      </c>
      <c r="E148" s="4">
        <v>3365048</v>
      </c>
      <c r="F148" s="4">
        <v>2288232</v>
      </c>
      <c r="G148" s="4">
        <v>1695580</v>
      </c>
      <c r="H148" s="7">
        <f>VLOOKUP($B148,'Channel wise traffic'!$B$3:$C$368,2,0)</f>
        <v>16968325</v>
      </c>
      <c r="I148" s="7">
        <f>VLOOKUP($B148,'Channel wise traffic'!$B$3:$D$368,3,0)</f>
        <v>12726244</v>
      </c>
      <c r="J148" s="7">
        <f>VLOOKUP($B148,'Channel wise traffic'!$B$3:$E$368,4,0)</f>
        <v>5184766</v>
      </c>
      <c r="K148" s="7">
        <f>VLOOKUP($B148,'Channel wise traffic'!$B$3:$F$368,5,0)</f>
        <v>12254901</v>
      </c>
      <c r="L148" s="7">
        <f t="shared" si="28"/>
        <v>47134236</v>
      </c>
      <c r="M148" s="8">
        <f t="shared" si="29"/>
        <v>3.5973425517136823E-2</v>
      </c>
      <c r="N148" s="10">
        <f t="shared" si="30"/>
        <v>43604</v>
      </c>
      <c r="O148" s="11">
        <f t="shared" si="31"/>
        <v>1547175</v>
      </c>
      <c r="P148" s="11">
        <f t="shared" si="32"/>
        <v>47134236</v>
      </c>
      <c r="Q148" s="11">
        <f t="shared" si="33"/>
        <v>3.2824865016381509E-2</v>
      </c>
      <c r="R148" s="8">
        <f t="shared" si="34"/>
        <v>9.5919983195178249E-2</v>
      </c>
      <c r="S148" s="8">
        <f t="shared" si="35"/>
        <v>0</v>
      </c>
      <c r="T148" s="8">
        <f t="shared" si="36"/>
        <v>9.5919983195178471E-2</v>
      </c>
      <c r="U148" s="8">
        <f t="shared" si="37"/>
        <v>0.2078999982984768</v>
      </c>
      <c r="V148" s="8">
        <f t="shared" si="38"/>
        <v>0.34339999722426545</v>
      </c>
      <c r="W148" s="8">
        <f t="shared" si="39"/>
        <v>0.67999980980954799</v>
      </c>
      <c r="X148" s="8">
        <f t="shared" si="40"/>
        <v>0.74100003845763895</v>
      </c>
      <c r="Y148" s="8" t="str" cm="1">
        <f t="array" ref="Y148">INDEX($U$2:$X$2,MATCH(MAX(ABS($U148:$X148-_xlfn.XLOOKUP($N148,$B$3:$B$368,$U$3:$X$368,0,0))),ABS($U148:$X148-_xlfn.XLOOKUP($N148,$B$3:$B$368,$U$3:$X$368,0,0)),0))</f>
        <v>M2C</v>
      </c>
      <c r="Z148" s="8" t="str" cm="1">
        <f t="array" ref="Z148">INDEX($H$2:$K$2,MATCH(MAX(ABS($H148:$K148-_xlfn.XLOOKUP($N148,$B$3:$B$368,$H$3:$K$368,0,0))),ABS($H148:$K148-_xlfn.XLOOKUP($N148,$B$3:$B$368,$H$3:$K$368,0,0)),0))</f>
        <v>Facebook</v>
      </c>
      <c r="AA148" t="str" cm="1">
        <f t="array" ref="AA148">_xlfn.IFNA(_xlfn.IFS(R148&gt;0.2,"High",R148&lt;-0.2,"Low"),"Neglect value")</f>
        <v>Neglect value</v>
      </c>
    </row>
    <row r="149" spans="1:27" x14ac:dyDescent="0.3">
      <c r="A149" s="3" t="str">
        <f t="shared" si="41"/>
        <v>Monday</v>
      </c>
      <c r="B149" s="3">
        <v>43612</v>
      </c>
      <c r="C149" s="4">
        <v>21065820</v>
      </c>
      <c r="D149" s="4">
        <v>5055796</v>
      </c>
      <c r="E149" s="4">
        <v>1941425</v>
      </c>
      <c r="F149" s="4">
        <v>1445585</v>
      </c>
      <c r="G149" s="4">
        <v>1126111</v>
      </c>
      <c r="H149" s="7">
        <f>VLOOKUP($B149,'Channel wise traffic'!$B$3:$C$368,2,0)</f>
        <v>7583695</v>
      </c>
      <c r="I149" s="7">
        <f>VLOOKUP($B149,'Channel wise traffic'!$B$3:$D$368,3,0)</f>
        <v>5687771</v>
      </c>
      <c r="J149" s="7">
        <f>VLOOKUP($B149,'Channel wise traffic'!$B$3:$E$368,4,0)</f>
        <v>2317240</v>
      </c>
      <c r="K149" s="7">
        <f>VLOOKUP($B149,'Channel wise traffic'!$B$3:$F$368,5,0)</f>
        <v>5477113</v>
      </c>
      <c r="L149" s="7">
        <f t="shared" si="28"/>
        <v>21065819</v>
      </c>
      <c r="M149" s="8">
        <f t="shared" si="29"/>
        <v>5.3456784497351632E-2</v>
      </c>
      <c r="N149" s="10">
        <f t="shared" si="30"/>
        <v>43605</v>
      </c>
      <c r="O149" s="11">
        <f t="shared" si="31"/>
        <v>1310666</v>
      </c>
      <c r="P149" s="11">
        <f t="shared" si="32"/>
        <v>22368858</v>
      </c>
      <c r="Q149" s="11">
        <f t="shared" si="33"/>
        <v>5.8593330192061643E-2</v>
      </c>
      <c r="R149" s="8">
        <f t="shared" si="34"/>
        <v>-0.14081009196851069</v>
      </c>
      <c r="S149" s="8">
        <f t="shared" si="35"/>
        <v>-5.8252370326638991E-2</v>
      </c>
      <c r="T149" s="8">
        <f t="shared" si="36"/>
        <v>-8.7664341280365043E-2</v>
      </c>
      <c r="U149" s="8">
        <f t="shared" si="37"/>
        <v>0.2399999620237902</v>
      </c>
      <c r="V149" s="8">
        <f t="shared" si="38"/>
        <v>0.383999868665587</v>
      </c>
      <c r="W149" s="8">
        <f t="shared" si="39"/>
        <v>0.74459997167029368</v>
      </c>
      <c r="X149" s="8">
        <f t="shared" si="40"/>
        <v>0.77900019715201807</v>
      </c>
      <c r="Y149" s="8" t="str" cm="1">
        <f t="array" ref="Y149">INDEX($U$2:$X$2,MATCH(MAX(ABS($U149:$X149-_xlfn.XLOOKUP($N149,$B$3:$B$368,$U$3:$X$368,0,0))),ABS($U149:$X149-_xlfn.XLOOKUP($N149,$B$3:$B$368,$U$3:$X$368,0,0)),0))</f>
        <v>P2O</v>
      </c>
      <c r="Z149" s="8" t="str" cm="1">
        <f t="array" ref="Z149">INDEX($H$2:$K$2,MATCH(MAX(ABS($H149:$K149-_xlfn.XLOOKUP($N149,$B$3:$B$368,$H$3:$K$368,0,0))),ABS($H149:$K149-_xlfn.XLOOKUP($N149,$B$3:$B$368,$H$3:$K$368,0,0)),0))</f>
        <v>Facebook</v>
      </c>
      <c r="AA149" t="str" cm="1">
        <f t="array" ref="AA149">_xlfn.IFNA(_xlfn.IFS(R149&gt;0.2,"High",R149&lt;-0.2,"Low"),"Neglect value")</f>
        <v>Neglect value</v>
      </c>
    </row>
    <row r="150" spans="1:27" x14ac:dyDescent="0.3">
      <c r="A150" s="3" t="str">
        <f t="shared" si="41"/>
        <v>Tuesday</v>
      </c>
      <c r="B150" s="3">
        <v>43613</v>
      </c>
      <c r="C150" s="4">
        <v>22586034</v>
      </c>
      <c r="D150" s="4">
        <v>5477113</v>
      </c>
      <c r="E150" s="4">
        <v>2125119</v>
      </c>
      <c r="F150" s="4">
        <v>1582364</v>
      </c>
      <c r="G150" s="4">
        <v>1232661</v>
      </c>
      <c r="H150" s="7">
        <f>VLOOKUP($B150,'Channel wise traffic'!$B$3:$C$368,2,0)</f>
        <v>8130972</v>
      </c>
      <c r="I150" s="7">
        <f>VLOOKUP($B150,'Channel wise traffic'!$B$3:$D$368,3,0)</f>
        <v>6098229</v>
      </c>
      <c r="J150" s="7">
        <f>VLOOKUP($B150,'Channel wise traffic'!$B$3:$E$368,4,0)</f>
        <v>2484463</v>
      </c>
      <c r="K150" s="7">
        <f>VLOOKUP($B150,'Channel wise traffic'!$B$3:$F$368,5,0)</f>
        <v>5872368</v>
      </c>
      <c r="L150" s="7">
        <f t="shared" si="28"/>
        <v>22586032</v>
      </c>
      <c r="M150" s="8">
        <f t="shared" si="29"/>
        <v>5.457624831344892E-2</v>
      </c>
      <c r="N150" s="10">
        <f t="shared" si="30"/>
        <v>43606</v>
      </c>
      <c r="O150" s="11">
        <f t="shared" si="31"/>
        <v>1234793</v>
      </c>
      <c r="P150" s="11">
        <f t="shared" si="32"/>
        <v>22368858</v>
      </c>
      <c r="Q150" s="11">
        <f t="shared" si="33"/>
        <v>5.5201427341402286E-2</v>
      </c>
      <c r="R150" s="8">
        <f t="shared" si="34"/>
        <v>-1.7266051880761024E-3</v>
      </c>
      <c r="S150" s="8">
        <f t="shared" si="35"/>
        <v>9.7087656419474477E-3</v>
      </c>
      <c r="T150" s="8">
        <f t="shared" si="36"/>
        <v>-1.1325414179724769E-2</v>
      </c>
      <c r="U150" s="8">
        <f t="shared" si="37"/>
        <v>0.24249998915258872</v>
      </c>
      <c r="V150" s="8">
        <f t="shared" si="38"/>
        <v>0.38799984590421999</v>
      </c>
      <c r="W150" s="8">
        <f t="shared" si="39"/>
        <v>0.74460018474259559</v>
      </c>
      <c r="X150" s="8">
        <f t="shared" si="40"/>
        <v>0.778999648626991</v>
      </c>
      <c r="Y150" s="8" t="str" cm="1">
        <f t="array" ref="Y150">INDEX($U$2:$X$2,MATCH(MAX(ABS($U150:$X150-_xlfn.XLOOKUP($N150,$B$3:$B$368,$U$3:$X$368,0,0))),ABS($U150:$X150-_xlfn.XLOOKUP($N150,$B$3:$B$368,$U$3:$X$368,0,0)),0))</f>
        <v>C2P</v>
      </c>
      <c r="Z150" s="8" t="str" cm="1">
        <f t="array" ref="Z150">INDEX($H$2:$K$2,MATCH(MAX(ABS($H150:$K150-_xlfn.XLOOKUP($N150,$B$3:$B$368,$H$3:$K$368,0,0))),ABS($H150:$K150-_xlfn.XLOOKUP($N150,$B$3:$B$368,$H$3:$K$368,0,0)),0))</f>
        <v>Facebook</v>
      </c>
      <c r="AA150" t="str" cm="1">
        <f t="array" ref="AA150">_xlfn.IFNA(_xlfn.IFS(R150&gt;0.2,"High",R150&lt;-0.2,"Low"),"Neglect value")</f>
        <v>Neglect value</v>
      </c>
    </row>
    <row r="151" spans="1:27" x14ac:dyDescent="0.3">
      <c r="A151" s="3" t="str">
        <f t="shared" si="41"/>
        <v>Wednesday</v>
      </c>
      <c r="B151" s="3">
        <v>43614</v>
      </c>
      <c r="C151" s="4">
        <v>20631473</v>
      </c>
      <c r="D151" s="4">
        <v>5261025</v>
      </c>
      <c r="E151" s="4">
        <v>2146498</v>
      </c>
      <c r="F151" s="4">
        <v>1535605</v>
      </c>
      <c r="G151" s="4">
        <v>1271788</v>
      </c>
      <c r="H151" s="7">
        <f>VLOOKUP($B151,'Channel wise traffic'!$B$3:$C$368,2,0)</f>
        <v>7427330</v>
      </c>
      <c r="I151" s="7">
        <f>VLOOKUP($B151,'Channel wise traffic'!$B$3:$D$368,3,0)</f>
        <v>5570497</v>
      </c>
      <c r="J151" s="7">
        <f>VLOOKUP($B151,'Channel wise traffic'!$B$3:$E$368,4,0)</f>
        <v>2269462</v>
      </c>
      <c r="K151" s="7">
        <f>VLOOKUP($B151,'Channel wise traffic'!$B$3:$F$368,5,0)</f>
        <v>5364183</v>
      </c>
      <c r="L151" s="7">
        <f t="shared" si="28"/>
        <v>20631472</v>
      </c>
      <c r="M151" s="8">
        <f t="shared" si="29"/>
        <v>6.1643102264196066E-2</v>
      </c>
      <c r="N151" s="10">
        <f t="shared" si="30"/>
        <v>43607</v>
      </c>
      <c r="O151" s="11">
        <f t="shared" si="31"/>
        <v>1476099</v>
      </c>
      <c r="P151" s="11">
        <f t="shared" si="32"/>
        <v>21934511</v>
      </c>
      <c r="Q151" s="11">
        <f t="shared" si="33"/>
        <v>6.7295727058084218E-2</v>
      </c>
      <c r="R151" s="8">
        <f t="shared" si="34"/>
        <v>-0.13841280293530445</v>
      </c>
      <c r="S151" s="8">
        <f t="shared" si="35"/>
        <v>-5.9405883267696247E-2</v>
      </c>
      <c r="T151" s="8">
        <f t="shared" si="36"/>
        <v>-8.3996786140808966E-2</v>
      </c>
      <c r="U151" s="8">
        <f t="shared" si="37"/>
        <v>0.25499997019117343</v>
      </c>
      <c r="V151" s="8">
        <f t="shared" si="38"/>
        <v>0.40799996198459426</v>
      </c>
      <c r="W151" s="8">
        <f t="shared" si="39"/>
        <v>0.71540015411148761</v>
      </c>
      <c r="X151" s="8">
        <f t="shared" si="40"/>
        <v>0.82819996027624287</v>
      </c>
      <c r="Y151" s="8" t="str" cm="1">
        <f t="array" ref="Y151">INDEX($U$2:$X$2,MATCH(MAX(ABS($U151:$X151-_xlfn.XLOOKUP($N151,$B$3:$B$368,$U$3:$X$368,0,0))),ABS($U151:$X151-_xlfn.XLOOKUP($N151,$B$3:$B$368,$U$3:$X$368,0,0)),0))</f>
        <v>C2P</v>
      </c>
      <c r="Z151" s="8" t="str" cm="1">
        <f t="array" ref="Z151">INDEX($H$2:$K$2,MATCH(MAX(ABS($H151:$K151-_xlfn.XLOOKUP($N151,$B$3:$B$368,$H$3:$K$368,0,0))),ABS($H151:$K151-_xlfn.XLOOKUP($N151,$B$3:$B$368,$H$3:$K$368,0,0)),0))</f>
        <v>Facebook</v>
      </c>
      <c r="AA151" t="str" cm="1">
        <f t="array" ref="AA151">_xlfn.IFNA(_xlfn.IFS(R151&gt;0.2,"High",R151&lt;-0.2,"Low"),"Neglect value")</f>
        <v>Neglect value</v>
      </c>
    </row>
    <row r="152" spans="1:27" x14ac:dyDescent="0.3">
      <c r="A152" s="3" t="str">
        <f t="shared" si="41"/>
        <v>Thursday</v>
      </c>
      <c r="B152" s="3">
        <v>43615</v>
      </c>
      <c r="C152" s="4">
        <v>21500167</v>
      </c>
      <c r="D152" s="4">
        <v>5428792</v>
      </c>
      <c r="E152" s="4">
        <v>2128086</v>
      </c>
      <c r="F152" s="4">
        <v>1569038</v>
      </c>
      <c r="G152" s="4">
        <v>1260879</v>
      </c>
      <c r="H152" s="7">
        <f>VLOOKUP($B152,'Channel wise traffic'!$B$3:$C$368,2,0)</f>
        <v>7740060</v>
      </c>
      <c r="I152" s="7">
        <f>VLOOKUP($B152,'Channel wise traffic'!$B$3:$D$368,3,0)</f>
        <v>5805045</v>
      </c>
      <c r="J152" s="7">
        <f>VLOOKUP($B152,'Channel wise traffic'!$B$3:$E$368,4,0)</f>
        <v>2365018</v>
      </c>
      <c r="K152" s="7">
        <f>VLOOKUP($B152,'Channel wise traffic'!$B$3:$F$368,5,0)</f>
        <v>5590043</v>
      </c>
      <c r="L152" s="7">
        <f t="shared" si="28"/>
        <v>21500166</v>
      </c>
      <c r="M152" s="8">
        <f t="shared" si="29"/>
        <v>5.8645079361476588E-2</v>
      </c>
      <c r="N152" s="10">
        <f t="shared" si="30"/>
        <v>43608</v>
      </c>
      <c r="O152" s="11">
        <f t="shared" si="31"/>
        <v>1310678</v>
      </c>
      <c r="P152" s="11">
        <f t="shared" si="32"/>
        <v>21065819</v>
      </c>
      <c r="Q152" s="11">
        <f t="shared" si="33"/>
        <v>6.2218228390824568E-2</v>
      </c>
      <c r="R152" s="8">
        <f t="shared" si="34"/>
        <v>-3.7994839312172735E-2</v>
      </c>
      <c r="S152" s="8">
        <f t="shared" si="35"/>
        <v>2.0618566978098496E-2</v>
      </c>
      <c r="T152" s="8">
        <f t="shared" si="36"/>
        <v>-5.7429295590083362E-2</v>
      </c>
      <c r="U152" s="8">
        <f t="shared" si="37"/>
        <v>0.25249999220936281</v>
      </c>
      <c r="V152" s="8">
        <f t="shared" si="38"/>
        <v>0.39199991452978861</v>
      </c>
      <c r="W152" s="8">
        <f t="shared" si="39"/>
        <v>0.73730009031589894</v>
      </c>
      <c r="X152" s="8">
        <f t="shared" si="40"/>
        <v>0.80360004027945786</v>
      </c>
      <c r="Y152" s="8" t="str" cm="1">
        <f t="array" ref="Y152">INDEX($U$2:$X$2,MATCH(MAX(ABS($U152:$X152-_xlfn.XLOOKUP($N152,$B$3:$B$368,$U$3:$X$368,0,0))),ABS($U152:$X152-_xlfn.XLOOKUP($N152,$B$3:$B$368,$U$3:$X$368,0,0)),0))</f>
        <v>M2C</v>
      </c>
      <c r="Z152" s="8" t="str" cm="1">
        <f t="array" ref="Z152">INDEX($H$2:$K$2,MATCH(MAX(ABS($H152:$K152-_xlfn.XLOOKUP($N152,$B$3:$B$368,$H$3:$K$368,0,0))),ABS($H152:$K152-_xlfn.XLOOKUP($N152,$B$3:$B$368,$H$3:$K$368,0,0)),0))</f>
        <v>Facebook</v>
      </c>
      <c r="AA152" t="str" cm="1">
        <f t="array" ref="AA152">_xlfn.IFNA(_xlfn.IFS(R152&gt;0.2,"High",R152&lt;-0.2,"Low"),"Neglect value")</f>
        <v>Neglect value</v>
      </c>
    </row>
    <row r="153" spans="1:27" x14ac:dyDescent="0.3">
      <c r="A153" s="3" t="str">
        <f t="shared" si="41"/>
        <v>Friday</v>
      </c>
      <c r="B153" s="3">
        <v>43616</v>
      </c>
      <c r="C153" s="4">
        <v>22368860</v>
      </c>
      <c r="D153" s="4">
        <v>5368526</v>
      </c>
      <c r="E153" s="4">
        <v>2211832</v>
      </c>
      <c r="F153" s="4">
        <v>1598491</v>
      </c>
      <c r="G153" s="4">
        <v>1297655</v>
      </c>
      <c r="H153" s="7">
        <f>VLOOKUP($B153,'Channel wise traffic'!$B$3:$C$368,2,0)</f>
        <v>8052789</v>
      </c>
      <c r="I153" s="7">
        <f>VLOOKUP($B153,'Channel wise traffic'!$B$3:$D$368,3,0)</f>
        <v>6039592</v>
      </c>
      <c r="J153" s="7">
        <f>VLOOKUP($B153,'Channel wise traffic'!$B$3:$E$368,4,0)</f>
        <v>2460574</v>
      </c>
      <c r="K153" s="7">
        <f>VLOOKUP($B153,'Channel wise traffic'!$B$3:$F$368,5,0)</f>
        <v>5815903</v>
      </c>
      <c r="L153" s="7">
        <f t="shared" si="28"/>
        <v>22368858</v>
      </c>
      <c r="M153" s="8">
        <f t="shared" si="29"/>
        <v>5.8011673370927261E-2</v>
      </c>
      <c r="N153" s="10">
        <f t="shared" si="30"/>
        <v>43609</v>
      </c>
      <c r="O153" s="11">
        <f t="shared" si="31"/>
        <v>1295850</v>
      </c>
      <c r="P153" s="11">
        <f t="shared" si="32"/>
        <v>22368858</v>
      </c>
      <c r="Q153" s="11">
        <f t="shared" si="33"/>
        <v>5.7930980836752521E-2</v>
      </c>
      <c r="R153" s="8">
        <f t="shared" si="34"/>
        <v>1.3929081297989754E-3</v>
      </c>
      <c r="S153" s="8">
        <f t="shared" si="35"/>
        <v>0</v>
      </c>
      <c r="T153" s="8">
        <f t="shared" si="36"/>
        <v>1.3929081297989754E-3</v>
      </c>
      <c r="U153" s="8">
        <f t="shared" si="37"/>
        <v>0.23999998211799797</v>
      </c>
      <c r="V153" s="8">
        <f t="shared" si="38"/>
        <v>0.41199986737514172</v>
      </c>
      <c r="W153" s="8">
        <f t="shared" si="39"/>
        <v>0.72270000614874907</v>
      </c>
      <c r="X153" s="8">
        <f t="shared" si="40"/>
        <v>0.81180000387865803</v>
      </c>
      <c r="Y153" s="8" t="str" cm="1">
        <f t="array" ref="Y153">INDEX($U$2:$X$2,MATCH(MAX(ABS($U153:$X153-_xlfn.XLOOKUP($N153,$B$3:$B$368,$U$3:$X$368,0,0))),ABS($U153:$X153-_xlfn.XLOOKUP($N153,$B$3:$B$368,$U$3:$X$368,0,0)),0))</f>
        <v>P2O</v>
      </c>
      <c r="Z153" s="8" t="str" cm="1">
        <f t="array" ref="Z153">INDEX($H$2:$K$2,MATCH(MAX(ABS($H153:$K153-_xlfn.XLOOKUP($N153,$B$3:$B$368,$H$3:$K$368,0,0))),ABS($H153:$K153-_xlfn.XLOOKUP($N153,$B$3:$B$368,$H$3:$K$368,0,0)),0))</f>
        <v>Facebook</v>
      </c>
      <c r="AA153" t="str" cm="1">
        <f t="array" ref="AA153">_xlfn.IFNA(_xlfn.IFS(R153&gt;0.2,"High",R153&lt;-0.2,"Low"),"Neglect value")</f>
        <v>Neglect value</v>
      </c>
    </row>
    <row r="154" spans="1:27" x14ac:dyDescent="0.3">
      <c r="A154" s="3" t="str">
        <f t="shared" si="41"/>
        <v>Saturday</v>
      </c>
      <c r="B154" s="3">
        <v>43617</v>
      </c>
      <c r="C154" s="4">
        <v>46685340</v>
      </c>
      <c r="D154" s="4">
        <v>10196078</v>
      </c>
      <c r="E154" s="4">
        <v>3570666</v>
      </c>
      <c r="F154" s="4">
        <v>2355211</v>
      </c>
      <c r="G154" s="4">
        <v>1781953</v>
      </c>
      <c r="H154" s="7">
        <f>VLOOKUP($B154,'Channel wise traffic'!$B$3:$C$368,2,0)</f>
        <v>16806722</v>
      </c>
      <c r="I154" s="7">
        <f>VLOOKUP($B154,'Channel wise traffic'!$B$3:$D$368,3,0)</f>
        <v>12605042</v>
      </c>
      <c r="J154" s="7">
        <f>VLOOKUP($B154,'Channel wise traffic'!$B$3:$E$368,4,0)</f>
        <v>5135387</v>
      </c>
      <c r="K154" s="7">
        <f>VLOOKUP($B154,'Channel wise traffic'!$B$3:$F$368,5,0)</f>
        <v>12138188</v>
      </c>
      <c r="L154" s="7">
        <f t="shared" si="28"/>
        <v>46685339</v>
      </c>
      <c r="M154" s="8">
        <f t="shared" si="29"/>
        <v>3.8169433916514263E-2</v>
      </c>
      <c r="N154" s="10">
        <f t="shared" si="30"/>
        <v>43610</v>
      </c>
      <c r="O154" s="11">
        <f t="shared" si="31"/>
        <v>1853429</v>
      </c>
      <c r="P154" s="11">
        <f t="shared" si="32"/>
        <v>47134236</v>
      </c>
      <c r="Q154" s="11">
        <f t="shared" si="33"/>
        <v>3.9322349923212929E-2</v>
      </c>
      <c r="R154" s="8">
        <f t="shared" si="34"/>
        <v>-3.8564196416479901E-2</v>
      </c>
      <c r="S154" s="8">
        <f t="shared" si="35"/>
        <v>-9.5237992188946796E-3</v>
      </c>
      <c r="T154" s="8">
        <f t="shared" si="36"/>
        <v>-2.9319611085045327E-2</v>
      </c>
      <c r="U154" s="8">
        <f t="shared" si="37"/>
        <v>0.2183999945164799</v>
      </c>
      <c r="V154" s="8">
        <f t="shared" si="38"/>
        <v>0.35019994943153632</v>
      </c>
      <c r="W154" s="8">
        <f t="shared" si="39"/>
        <v>0.65959991777444316</v>
      </c>
      <c r="X154" s="8">
        <f t="shared" si="40"/>
        <v>0.75660015174861195</v>
      </c>
      <c r="Y154" s="8" t="str" cm="1">
        <f t="array" ref="Y154">INDEX($U$2:$X$2,MATCH(MAX(ABS($U154:$X154-_xlfn.XLOOKUP($N154,$B$3:$B$368,$U$3:$X$368,0,0))),ABS($U154:$X154-_xlfn.XLOOKUP($N154,$B$3:$B$368,$U$3:$X$368,0,0)),0))</f>
        <v>C2P</v>
      </c>
      <c r="Z154" s="8" t="str" cm="1">
        <f t="array" ref="Z154">INDEX($H$2:$K$2,MATCH(MAX(ABS($H154:$K154-_xlfn.XLOOKUP($N154,$B$3:$B$368,$H$3:$K$368,0,0))),ABS($H154:$K154-_xlfn.XLOOKUP($N154,$B$3:$B$368,$H$3:$K$368,0,0)),0))</f>
        <v>Facebook</v>
      </c>
      <c r="AA154" t="str" cm="1">
        <f t="array" ref="AA154">_xlfn.IFNA(_xlfn.IFS(R154&gt;0.2,"High",R154&lt;-0.2,"Low"),"Neglect value")</f>
        <v>Neglect value</v>
      </c>
    </row>
    <row r="155" spans="1:27" x14ac:dyDescent="0.3">
      <c r="A155" s="3" t="str">
        <f t="shared" si="41"/>
        <v>Sunday</v>
      </c>
      <c r="B155" s="3">
        <v>43618</v>
      </c>
      <c r="C155" s="4">
        <v>43543058</v>
      </c>
      <c r="D155" s="4">
        <v>9144042</v>
      </c>
      <c r="E155" s="4">
        <v>3046794</v>
      </c>
      <c r="F155" s="4">
        <v>2175411</v>
      </c>
      <c r="G155" s="4">
        <v>1713789</v>
      </c>
      <c r="H155" s="7">
        <f>VLOOKUP($B155,'Channel wise traffic'!$B$3:$C$368,2,0)</f>
        <v>15675500</v>
      </c>
      <c r="I155" s="7">
        <f>VLOOKUP($B155,'Channel wise traffic'!$B$3:$D$368,3,0)</f>
        <v>11756625</v>
      </c>
      <c r="J155" s="7">
        <f>VLOOKUP($B155,'Channel wise traffic'!$B$3:$E$368,4,0)</f>
        <v>4789736</v>
      </c>
      <c r="K155" s="7">
        <f>VLOOKUP($B155,'Channel wise traffic'!$B$3:$F$368,5,0)</f>
        <v>11321195</v>
      </c>
      <c r="L155" s="7">
        <f t="shared" si="28"/>
        <v>43543056</v>
      </c>
      <c r="M155" s="8">
        <f t="shared" si="29"/>
        <v>3.935848970460458E-2</v>
      </c>
      <c r="N155" s="10">
        <f t="shared" si="30"/>
        <v>43611</v>
      </c>
      <c r="O155" s="11">
        <f t="shared" si="31"/>
        <v>1695580</v>
      </c>
      <c r="P155" s="11">
        <f t="shared" si="32"/>
        <v>47134236</v>
      </c>
      <c r="Q155" s="11">
        <f t="shared" si="33"/>
        <v>3.5973425517136823E-2</v>
      </c>
      <c r="R155" s="8">
        <f t="shared" si="34"/>
        <v>1.0739098125715163E-2</v>
      </c>
      <c r="S155" s="8">
        <f t="shared" si="35"/>
        <v>-7.6190478615162038E-2</v>
      </c>
      <c r="T155" s="8">
        <f t="shared" si="36"/>
        <v>9.4099022787118125E-2</v>
      </c>
      <c r="U155" s="8">
        <f t="shared" si="37"/>
        <v>0.2099999958661608</v>
      </c>
      <c r="V155" s="8">
        <f t="shared" si="38"/>
        <v>0.33319991312375863</v>
      </c>
      <c r="W155" s="8">
        <f t="shared" si="39"/>
        <v>0.71400002756996372</v>
      </c>
      <c r="X155" s="8">
        <f t="shared" si="40"/>
        <v>0.78780009846415233</v>
      </c>
      <c r="Y155" s="8" t="str" cm="1">
        <f t="array" ref="Y155">INDEX($U$2:$X$2,MATCH(MAX(ABS($U155:$X155-_xlfn.XLOOKUP($N155,$B$3:$B$368,$U$3:$X$368,0,0))),ABS($U155:$X155-_xlfn.XLOOKUP($N155,$B$3:$B$368,$U$3:$X$368,0,0)),0))</f>
        <v>P2O</v>
      </c>
      <c r="Z155" s="8" t="str" cm="1">
        <f t="array" ref="Z155">INDEX($H$2:$K$2,MATCH(MAX(ABS($H155:$K155-_xlfn.XLOOKUP($N155,$B$3:$B$368,$H$3:$K$368,0,0))),ABS($H155:$K155-_xlfn.XLOOKUP($N155,$B$3:$B$368,$H$3:$K$368,0,0)),0))</f>
        <v>Facebook</v>
      </c>
      <c r="AA155" t="str" cm="1">
        <f t="array" ref="AA155">_xlfn.IFNA(_xlfn.IFS(R155&gt;0.2,"High",R155&lt;-0.2,"Low"),"Neglect value")</f>
        <v>Neglect value</v>
      </c>
    </row>
    <row r="156" spans="1:27" x14ac:dyDescent="0.3">
      <c r="A156" s="3" t="str">
        <f t="shared" si="41"/>
        <v>Monday</v>
      </c>
      <c r="B156" s="3">
        <v>43619</v>
      </c>
      <c r="C156" s="4">
        <v>21500167</v>
      </c>
      <c r="D156" s="4">
        <v>5375041</v>
      </c>
      <c r="E156" s="4">
        <v>2150016</v>
      </c>
      <c r="F156" s="4">
        <v>1506731</v>
      </c>
      <c r="G156" s="4">
        <v>1186099</v>
      </c>
      <c r="H156" s="7">
        <f>VLOOKUP($B156,'Channel wise traffic'!$B$3:$C$368,2,0)</f>
        <v>7740060</v>
      </c>
      <c r="I156" s="7">
        <f>VLOOKUP($B156,'Channel wise traffic'!$B$3:$D$368,3,0)</f>
        <v>5805045</v>
      </c>
      <c r="J156" s="7">
        <f>VLOOKUP($B156,'Channel wise traffic'!$B$3:$E$368,4,0)</f>
        <v>2365018</v>
      </c>
      <c r="K156" s="7">
        <f>VLOOKUP($B156,'Channel wise traffic'!$B$3:$F$368,5,0)</f>
        <v>5590043</v>
      </c>
      <c r="L156" s="7">
        <f t="shared" si="28"/>
        <v>21500166</v>
      </c>
      <c r="M156" s="8">
        <f t="shared" si="29"/>
        <v>5.5166966842629638E-2</v>
      </c>
      <c r="N156" s="10">
        <f t="shared" si="30"/>
        <v>43612</v>
      </c>
      <c r="O156" s="11">
        <f t="shared" si="31"/>
        <v>1126111</v>
      </c>
      <c r="P156" s="11">
        <f t="shared" si="32"/>
        <v>21065819</v>
      </c>
      <c r="Q156" s="11">
        <f t="shared" si="33"/>
        <v>5.3456784497351632E-2</v>
      </c>
      <c r="R156" s="8">
        <f t="shared" si="34"/>
        <v>5.3270059523439439E-2</v>
      </c>
      <c r="S156" s="8">
        <f t="shared" si="35"/>
        <v>2.0618566978098496E-2</v>
      </c>
      <c r="T156" s="8">
        <f t="shared" si="36"/>
        <v>3.1991867100849225E-2</v>
      </c>
      <c r="U156" s="8">
        <f t="shared" si="37"/>
        <v>0.24999996511655004</v>
      </c>
      <c r="V156" s="8">
        <f t="shared" si="38"/>
        <v>0.39999992558196301</v>
      </c>
      <c r="W156" s="8">
        <f t="shared" si="39"/>
        <v>0.70079990102399237</v>
      </c>
      <c r="X156" s="8">
        <f t="shared" si="40"/>
        <v>0.78720023680404794</v>
      </c>
      <c r="Y156" s="8" t="str" cm="1">
        <f t="array" ref="Y156">INDEX($U$2:$X$2,MATCH(MAX(ABS($U156:$X156-_xlfn.XLOOKUP($N156,$B$3:$B$368,$U$3:$X$368,0,0))),ABS($U156:$X156-_xlfn.XLOOKUP($N156,$B$3:$B$368,$U$3:$X$368,0,0)),0))</f>
        <v>C2P</v>
      </c>
      <c r="Z156" s="8" t="str" cm="1">
        <f t="array" ref="Z156">INDEX($H$2:$K$2,MATCH(MAX(ABS($H156:$K156-_xlfn.XLOOKUP($N156,$B$3:$B$368,$H$3:$K$368,0,0))),ABS($H156:$K156-_xlfn.XLOOKUP($N156,$B$3:$B$368,$H$3:$K$368,0,0)),0))</f>
        <v>Facebook</v>
      </c>
      <c r="AA156" t="str" cm="1">
        <f t="array" ref="AA156">_xlfn.IFNA(_xlfn.IFS(R156&gt;0.2,"High",R156&lt;-0.2,"Low"),"Neglect value")</f>
        <v>Neglect value</v>
      </c>
    </row>
    <row r="157" spans="1:27" x14ac:dyDescent="0.3">
      <c r="A157" s="3" t="str">
        <f t="shared" si="41"/>
        <v>Tuesday</v>
      </c>
      <c r="B157" s="3">
        <v>43620</v>
      </c>
      <c r="C157" s="4">
        <v>22368860</v>
      </c>
      <c r="D157" s="4">
        <v>5759981</v>
      </c>
      <c r="E157" s="4">
        <v>2280952</v>
      </c>
      <c r="F157" s="4">
        <v>1715048</v>
      </c>
      <c r="G157" s="4">
        <v>1392276</v>
      </c>
      <c r="H157" s="7">
        <f>VLOOKUP($B157,'Channel wise traffic'!$B$3:$C$368,2,0)</f>
        <v>8052789</v>
      </c>
      <c r="I157" s="7">
        <f>VLOOKUP($B157,'Channel wise traffic'!$B$3:$D$368,3,0)</f>
        <v>6039592</v>
      </c>
      <c r="J157" s="7">
        <f>VLOOKUP($B157,'Channel wise traffic'!$B$3:$E$368,4,0)</f>
        <v>2460574</v>
      </c>
      <c r="K157" s="7">
        <f>VLOOKUP($B157,'Channel wise traffic'!$B$3:$F$368,5,0)</f>
        <v>5815903</v>
      </c>
      <c r="L157" s="7">
        <f t="shared" si="28"/>
        <v>22368858</v>
      </c>
      <c r="M157" s="8">
        <f t="shared" si="29"/>
        <v>6.2241705656881932E-2</v>
      </c>
      <c r="N157" s="10">
        <f t="shared" si="30"/>
        <v>43613</v>
      </c>
      <c r="O157" s="11">
        <f t="shared" si="31"/>
        <v>1232661</v>
      </c>
      <c r="P157" s="11">
        <f t="shared" si="32"/>
        <v>22586032</v>
      </c>
      <c r="Q157" s="11">
        <f t="shared" si="33"/>
        <v>5.457624831344892E-2</v>
      </c>
      <c r="R157" s="8">
        <f t="shared" si="34"/>
        <v>0.12948815611104747</v>
      </c>
      <c r="S157" s="8">
        <f t="shared" si="35"/>
        <v>-9.6154118616319506E-3</v>
      </c>
      <c r="T157" s="8">
        <f t="shared" si="36"/>
        <v>0.14045409093362049</v>
      </c>
      <c r="U157" s="8">
        <f t="shared" si="37"/>
        <v>0.2574999798827477</v>
      </c>
      <c r="V157" s="8">
        <f t="shared" si="38"/>
        <v>0.3959999173608385</v>
      </c>
      <c r="W157" s="8">
        <f t="shared" si="39"/>
        <v>0.75190008382464868</v>
      </c>
      <c r="X157" s="8">
        <f t="shared" si="40"/>
        <v>0.81180001959128845</v>
      </c>
      <c r="Y157" s="8" t="str" cm="1">
        <f t="array" ref="Y157">INDEX($U$2:$X$2,MATCH(MAX(ABS($U157:$X157-_xlfn.XLOOKUP($N157,$B$3:$B$368,$U$3:$X$368,0,0))),ABS($U157:$X157-_xlfn.XLOOKUP($N157,$B$3:$B$368,$U$3:$X$368,0,0)),0))</f>
        <v>P2O</v>
      </c>
      <c r="Z157" s="8" t="str" cm="1">
        <f t="array" ref="Z157">INDEX($H$2:$K$2,MATCH(MAX(ABS($H157:$K157-_xlfn.XLOOKUP($N157,$B$3:$B$368,$H$3:$K$368,0,0))),ABS($H157:$K157-_xlfn.XLOOKUP($N157,$B$3:$B$368,$H$3:$K$368,0,0)),0))</f>
        <v>Facebook</v>
      </c>
      <c r="AA157" t="str" cm="1">
        <f t="array" ref="AA157">_xlfn.IFNA(_xlfn.IFS(R157&gt;0.2,"High",R157&lt;-0.2,"Low"),"Neglect value")</f>
        <v>Neglect value</v>
      </c>
    </row>
    <row r="158" spans="1:27" x14ac:dyDescent="0.3">
      <c r="A158" s="3" t="str">
        <f t="shared" si="41"/>
        <v>Wednesday</v>
      </c>
      <c r="B158" s="3">
        <v>43621</v>
      </c>
      <c r="C158" s="4">
        <v>22368860</v>
      </c>
      <c r="D158" s="4">
        <v>5536293</v>
      </c>
      <c r="E158" s="4">
        <v>2170226</v>
      </c>
      <c r="F158" s="4">
        <v>1536737</v>
      </c>
      <c r="G158" s="4">
        <v>1247523</v>
      </c>
      <c r="H158" s="7">
        <f>VLOOKUP($B158,'Channel wise traffic'!$B$3:$C$368,2,0)</f>
        <v>8052789</v>
      </c>
      <c r="I158" s="7">
        <f>VLOOKUP($B158,'Channel wise traffic'!$B$3:$D$368,3,0)</f>
        <v>6039592</v>
      </c>
      <c r="J158" s="7">
        <f>VLOOKUP($B158,'Channel wise traffic'!$B$3:$E$368,4,0)</f>
        <v>2460574</v>
      </c>
      <c r="K158" s="7">
        <f>VLOOKUP($B158,'Channel wise traffic'!$B$3:$F$368,5,0)</f>
        <v>5815903</v>
      </c>
      <c r="L158" s="7">
        <f t="shared" si="28"/>
        <v>22368858</v>
      </c>
      <c r="M158" s="8">
        <f t="shared" si="29"/>
        <v>5.5770522056108357E-2</v>
      </c>
      <c r="N158" s="10">
        <f t="shared" si="30"/>
        <v>43614</v>
      </c>
      <c r="O158" s="11">
        <f t="shared" si="31"/>
        <v>1271788</v>
      </c>
      <c r="P158" s="11">
        <f t="shared" si="32"/>
        <v>20631472</v>
      </c>
      <c r="Q158" s="11">
        <f t="shared" si="33"/>
        <v>6.1643102264196066E-2</v>
      </c>
      <c r="R158" s="8">
        <f t="shared" si="34"/>
        <v>-1.9079437767929863E-2</v>
      </c>
      <c r="S158" s="8">
        <f t="shared" si="35"/>
        <v>8.4210472233876565E-2</v>
      </c>
      <c r="T158" s="8">
        <f t="shared" si="36"/>
        <v>-9.5267434512274041E-2</v>
      </c>
      <c r="U158" s="8">
        <f t="shared" si="37"/>
        <v>0.24750000670575076</v>
      </c>
      <c r="V158" s="8">
        <f t="shared" si="38"/>
        <v>0.39199984538390581</v>
      </c>
      <c r="W158" s="8">
        <f t="shared" si="39"/>
        <v>0.70809998590008594</v>
      </c>
      <c r="X158" s="8">
        <f t="shared" si="40"/>
        <v>0.81179993713953658</v>
      </c>
      <c r="Y158" s="8" t="str" cm="1">
        <f t="array" ref="Y158">INDEX($U$2:$X$2,MATCH(MAX(ABS($U158:$X158-_xlfn.XLOOKUP($N158,$B$3:$B$368,$U$3:$X$368,0,0))),ABS($U158:$X158-_xlfn.XLOOKUP($N158,$B$3:$B$368,$U$3:$X$368,0,0)),0))</f>
        <v>P2O</v>
      </c>
      <c r="Z158" s="8" t="str" cm="1">
        <f t="array" ref="Z158">INDEX($H$2:$K$2,MATCH(MAX(ABS($H158:$K158-_xlfn.XLOOKUP($N158,$B$3:$B$368,$H$3:$K$368,0,0))),ABS($H158:$K158-_xlfn.XLOOKUP($N158,$B$3:$B$368,$H$3:$K$368,0,0)),0))</f>
        <v>Facebook</v>
      </c>
      <c r="AA158" t="str" cm="1">
        <f t="array" ref="AA158">_xlfn.IFNA(_xlfn.IFS(R158&gt;0.2,"High",R158&lt;-0.2,"Low"),"Neglect value")</f>
        <v>Neglect value</v>
      </c>
    </row>
    <row r="159" spans="1:27" x14ac:dyDescent="0.3">
      <c r="A159" s="3" t="str">
        <f t="shared" si="41"/>
        <v>Thursday</v>
      </c>
      <c r="B159" s="3">
        <v>43622</v>
      </c>
      <c r="C159" s="4">
        <v>22368860</v>
      </c>
      <c r="D159" s="4">
        <v>5815903</v>
      </c>
      <c r="E159" s="4">
        <v>2326361</v>
      </c>
      <c r="F159" s="4">
        <v>1766173</v>
      </c>
      <c r="G159" s="4">
        <v>1477227</v>
      </c>
      <c r="H159" s="7">
        <f>VLOOKUP($B159,'Channel wise traffic'!$B$3:$C$368,2,0)</f>
        <v>8052789</v>
      </c>
      <c r="I159" s="7">
        <f>VLOOKUP($B159,'Channel wise traffic'!$B$3:$D$368,3,0)</f>
        <v>6039592</v>
      </c>
      <c r="J159" s="7">
        <f>VLOOKUP($B159,'Channel wise traffic'!$B$3:$E$368,4,0)</f>
        <v>2460574</v>
      </c>
      <c r="K159" s="7">
        <f>VLOOKUP($B159,'Channel wise traffic'!$B$3:$F$368,5,0)</f>
        <v>5815903</v>
      </c>
      <c r="L159" s="7">
        <f t="shared" si="28"/>
        <v>22368858</v>
      </c>
      <c r="M159" s="8">
        <f t="shared" si="29"/>
        <v>6.6039440543684394E-2</v>
      </c>
      <c r="N159" s="10">
        <f t="shared" si="30"/>
        <v>43615</v>
      </c>
      <c r="O159" s="11">
        <f t="shared" si="31"/>
        <v>1260879</v>
      </c>
      <c r="P159" s="11">
        <f t="shared" si="32"/>
        <v>21500166</v>
      </c>
      <c r="Q159" s="11">
        <f t="shared" si="33"/>
        <v>5.8645079361476588E-2</v>
      </c>
      <c r="R159" s="8">
        <f t="shared" si="34"/>
        <v>0.17158506089799253</v>
      </c>
      <c r="S159" s="8">
        <f t="shared" si="35"/>
        <v>4.0403967113556316E-2</v>
      </c>
      <c r="T159" s="8">
        <f t="shared" si="36"/>
        <v>0.12608664294970828</v>
      </c>
      <c r="U159" s="8">
        <f t="shared" si="37"/>
        <v>0.25999997317699697</v>
      </c>
      <c r="V159" s="8">
        <f t="shared" si="38"/>
        <v>0.39999996561153101</v>
      </c>
      <c r="W159" s="8">
        <f t="shared" si="39"/>
        <v>0.75919988342308009</v>
      </c>
      <c r="X159" s="8">
        <f t="shared" si="40"/>
        <v>0.83639994496575365</v>
      </c>
      <c r="Y159" s="8" t="str" cm="1">
        <f t="array" ref="Y159">INDEX($U$2:$X$2,MATCH(MAX(ABS($U159:$X159-_xlfn.XLOOKUP($N159,$B$3:$B$368,$U$3:$X$368,0,0))),ABS($U159:$X159-_xlfn.XLOOKUP($N159,$B$3:$B$368,$U$3:$X$368,0,0)),0))</f>
        <v>P2O</v>
      </c>
      <c r="Z159" s="8" t="str" cm="1">
        <f t="array" ref="Z159">INDEX($H$2:$K$2,MATCH(MAX(ABS($H159:$K159-_xlfn.XLOOKUP($N159,$B$3:$B$368,$H$3:$K$368,0,0))),ABS($H159:$K159-_xlfn.XLOOKUP($N159,$B$3:$B$368,$H$3:$K$368,0,0)),0))</f>
        <v>Facebook</v>
      </c>
      <c r="AA159" t="str" cm="1">
        <f t="array" ref="AA159">_xlfn.IFNA(_xlfn.IFS(R159&gt;0.2,"High",R159&lt;-0.2,"Low"),"Neglect value")</f>
        <v>Neglect value</v>
      </c>
    </row>
    <row r="160" spans="1:27" x14ac:dyDescent="0.3">
      <c r="A160" s="3" t="str">
        <f t="shared" si="41"/>
        <v>Friday</v>
      </c>
      <c r="B160" s="3">
        <v>43623</v>
      </c>
      <c r="C160" s="4">
        <v>21065820</v>
      </c>
      <c r="D160" s="4">
        <v>5477113</v>
      </c>
      <c r="E160" s="4">
        <v>2278479</v>
      </c>
      <c r="F160" s="4">
        <v>1596758</v>
      </c>
      <c r="G160" s="4">
        <v>1348621</v>
      </c>
      <c r="H160" s="7">
        <f>VLOOKUP($B160,'Channel wise traffic'!$B$3:$C$368,2,0)</f>
        <v>7583695</v>
      </c>
      <c r="I160" s="7">
        <f>VLOOKUP($B160,'Channel wise traffic'!$B$3:$D$368,3,0)</f>
        <v>5687771</v>
      </c>
      <c r="J160" s="7">
        <f>VLOOKUP($B160,'Channel wise traffic'!$B$3:$E$368,4,0)</f>
        <v>2317240</v>
      </c>
      <c r="K160" s="7">
        <f>VLOOKUP($B160,'Channel wise traffic'!$B$3:$F$368,5,0)</f>
        <v>5477113</v>
      </c>
      <c r="L160" s="7">
        <f t="shared" si="28"/>
        <v>21065819</v>
      </c>
      <c r="M160" s="8">
        <f t="shared" si="29"/>
        <v>6.4019392551536089E-2</v>
      </c>
      <c r="N160" s="10">
        <f t="shared" si="30"/>
        <v>43616</v>
      </c>
      <c r="O160" s="11">
        <f t="shared" si="31"/>
        <v>1297655</v>
      </c>
      <c r="P160" s="11">
        <f t="shared" si="32"/>
        <v>22368858</v>
      </c>
      <c r="Q160" s="11">
        <f t="shared" si="33"/>
        <v>5.8011673370927261E-2</v>
      </c>
      <c r="R160" s="8">
        <f t="shared" si="34"/>
        <v>3.9275462276182838E-2</v>
      </c>
      <c r="S160" s="8">
        <f t="shared" si="35"/>
        <v>-5.8252370326638991E-2</v>
      </c>
      <c r="T160" s="8">
        <f t="shared" si="36"/>
        <v>0.10356052207278021</v>
      </c>
      <c r="U160" s="8">
        <f t="shared" si="37"/>
        <v>0.25999999050594758</v>
      </c>
      <c r="V160" s="8">
        <f t="shared" si="38"/>
        <v>0.41599999853937647</v>
      </c>
      <c r="W160" s="8">
        <f t="shared" si="39"/>
        <v>0.7007999634844122</v>
      </c>
      <c r="X160" s="8">
        <f t="shared" si="40"/>
        <v>0.84459949472618889</v>
      </c>
      <c r="Y160" s="8" t="str" cm="1">
        <f t="array" ref="Y160">INDEX($U$2:$X$2,MATCH(MAX(ABS($U160:$X160-_xlfn.XLOOKUP($N160,$B$3:$B$368,$U$3:$X$368,0,0))),ABS($U160:$X160-_xlfn.XLOOKUP($N160,$B$3:$B$368,$U$3:$X$368,0,0)),0))</f>
        <v>P2O</v>
      </c>
      <c r="Z160" s="8" t="str" cm="1">
        <f t="array" ref="Z160">INDEX($H$2:$K$2,MATCH(MAX(ABS($H160:$K160-_xlfn.XLOOKUP($N160,$B$3:$B$368,$H$3:$K$368,0,0))),ABS($H160:$K160-_xlfn.XLOOKUP($N160,$B$3:$B$368,$H$3:$K$368,0,0)),0))</f>
        <v>Facebook</v>
      </c>
      <c r="AA160" t="str" cm="1">
        <f t="array" ref="AA160">_xlfn.IFNA(_xlfn.IFS(R160&gt;0.2,"High",R160&lt;-0.2,"Low"),"Neglect value")</f>
        <v>Neglect value</v>
      </c>
    </row>
    <row r="161" spans="1:27" x14ac:dyDescent="0.3">
      <c r="A161" s="3" t="str">
        <f t="shared" si="41"/>
        <v>Saturday</v>
      </c>
      <c r="B161" s="3">
        <v>43624</v>
      </c>
      <c r="C161" s="4">
        <v>42645263</v>
      </c>
      <c r="D161" s="4">
        <v>8597285</v>
      </c>
      <c r="E161" s="4">
        <v>2776923</v>
      </c>
      <c r="F161" s="4">
        <v>1926073</v>
      </c>
      <c r="G161" s="4">
        <v>1427220</v>
      </c>
      <c r="H161" s="7">
        <f>VLOOKUP($B161,'Channel wise traffic'!$B$3:$C$368,2,0)</f>
        <v>15352294</v>
      </c>
      <c r="I161" s="7">
        <f>VLOOKUP($B161,'Channel wise traffic'!$B$3:$D$368,3,0)</f>
        <v>11514221</v>
      </c>
      <c r="J161" s="7">
        <f>VLOOKUP($B161,'Channel wise traffic'!$B$3:$E$368,4,0)</f>
        <v>4690978</v>
      </c>
      <c r="K161" s="7">
        <f>VLOOKUP($B161,'Channel wise traffic'!$B$3:$F$368,5,0)</f>
        <v>11087768</v>
      </c>
      <c r="L161" s="7">
        <f t="shared" si="28"/>
        <v>42645261</v>
      </c>
      <c r="M161" s="8">
        <f t="shared" si="29"/>
        <v>3.3467257547456095E-2</v>
      </c>
      <c r="N161" s="10">
        <f t="shared" si="30"/>
        <v>43617</v>
      </c>
      <c r="O161" s="11">
        <f t="shared" si="31"/>
        <v>1781953</v>
      </c>
      <c r="P161" s="11">
        <f t="shared" si="32"/>
        <v>46685339</v>
      </c>
      <c r="Q161" s="11">
        <f t="shared" si="33"/>
        <v>3.8169433916514263E-2</v>
      </c>
      <c r="R161" s="8">
        <f t="shared" si="34"/>
        <v>-0.19906978466884373</v>
      </c>
      <c r="S161" s="8">
        <f t="shared" si="35"/>
        <v>-8.6538474102115903E-2</v>
      </c>
      <c r="T161" s="8">
        <f t="shared" si="36"/>
        <v>-0.12319219560193007</v>
      </c>
      <c r="U161" s="8">
        <f t="shared" si="37"/>
        <v>0.20159999951225532</v>
      </c>
      <c r="V161" s="8">
        <f t="shared" si="38"/>
        <v>0.32299999360263154</v>
      </c>
      <c r="W161" s="8">
        <f t="shared" si="39"/>
        <v>0.69359971450414726</v>
      </c>
      <c r="X161" s="8">
        <f t="shared" si="40"/>
        <v>0.7409999517152257</v>
      </c>
      <c r="Y161" s="8" t="str" cm="1">
        <f t="array" ref="Y161">INDEX($U$2:$X$2,MATCH(MAX(ABS($U161:$X161-_xlfn.XLOOKUP($N161,$B$3:$B$368,$U$3:$X$368,0,0))),ABS($U161:$X161-_xlfn.XLOOKUP($N161,$B$3:$B$368,$U$3:$X$368,0,0)),0))</f>
        <v>C2P</v>
      </c>
      <c r="Z161" s="8" t="str" cm="1">
        <f t="array" ref="Z161">INDEX($H$2:$K$2,MATCH(MAX(ABS($H161:$K161-_xlfn.XLOOKUP($N161,$B$3:$B$368,$H$3:$K$368,0,0))),ABS($H161:$K161-_xlfn.XLOOKUP($N161,$B$3:$B$368,$H$3:$K$368,0,0)),0))</f>
        <v>Facebook</v>
      </c>
      <c r="AA161" t="str" cm="1">
        <f t="array" ref="AA161">_xlfn.IFNA(_xlfn.IFS(R161&gt;0.2,"High",R161&lt;-0.2,"Low"),"Neglect value")</f>
        <v>Neglect value</v>
      </c>
    </row>
    <row r="162" spans="1:27" x14ac:dyDescent="0.3">
      <c r="A162" s="3" t="str">
        <f t="shared" si="41"/>
        <v>Sunday</v>
      </c>
      <c r="B162" s="3">
        <v>43625</v>
      </c>
      <c r="C162" s="4">
        <v>44889750</v>
      </c>
      <c r="D162" s="4">
        <v>9803921</v>
      </c>
      <c r="E162" s="4">
        <v>3333333</v>
      </c>
      <c r="F162" s="4">
        <v>2153333</v>
      </c>
      <c r="G162" s="4">
        <v>1646008</v>
      </c>
      <c r="H162" s="7">
        <f>VLOOKUP($B162,'Channel wise traffic'!$B$3:$C$368,2,0)</f>
        <v>16160310</v>
      </c>
      <c r="I162" s="7">
        <f>VLOOKUP($B162,'Channel wise traffic'!$B$3:$D$368,3,0)</f>
        <v>12120232</v>
      </c>
      <c r="J162" s="7">
        <f>VLOOKUP($B162,'Channel wise traffic'!$B$3:$E$368,4,0)</f>
        <v>4937872</v>
      </c>
      <c r="K162" s="7">
        <f>VLOOKUP($B162,'Channel wise traffic'!$B$3:$F$368,5,0)</f>
        <v>11671335</v>
      </c>
      <c r="L162" s="7">
        <f t="shared" si="28"/>
        <v>44889749</v>
      </c>
      <c r="M162" s="8">
        <f t="shared" si="29"/>
        <v>3.6667791645086018E-2</v>
      </c>
      <c r="N162" s="10">
        <f t="shared" si="30"/>
        <v>43618</v>
      </c>
      <c r="O162" s="11">
        <f t="shared" si="31"/>
        <v>1713789</v>
      </c>
      <c r="P162" s="11">
        <f t="shared" si="32"/>
        <v>43543056</v>
      </c>
      <c r="Q162" s="11">
        <f t="shared" si="33"/>
        <v>3.935848970460458E-2</v>
      </c>
      <c r="R162" s="8">
        <f t="shared" si="34"/>
        <v>-3.9550376388225117E-2</v>
      </c>
      <c r="S162" s="8">
        <f t="shared" si="35"/>
        <v>3.0927847599856007E-2</v>
      </c>
      <c r="T162" s="8">
        <f t="shared" si="36"/>
        <v>-6.8363854398706181E-2</v>
      </c>
      <c r="U162" s="8">
        <f t="shared" si="37"/>
        <v>0.21839999108927985</v>
      </c>
      <c r="V162" s="8">
        <f t="shared" si="38"/>
        <v>0.33999998571999918</v>
      </c>
      <c r="W162" s="8">
        <f t="shared" si="39"/>
        <v>0.64599996459999642</v>
      </c>
      <c r="X162" s="8">
        <f t="shared" si="40"/>
        <v>0.76440011832819166</v>
      </c>
      <c r="Y162" s="8" t="str" cm="1">
        <f t="array" ref="Y162">INDEX($U$2:$X$2,MATCH(MAX(ABS($U162:$X162-_xlfn.XLOOKUP($N162,$B$3:$B$368,$U$3:$X$368,0,0))),ABS($U162:$X162-_xlfn.XLOOKUP($N162,$B$3:$B$368,$U$3:$X$368,0,0)),0))</f>
        <v>C2P</v>
      </c>
      <c r="Z162" s="8" t="str" cm="1">
        <f t="array" ref="Z162">INDEX($H$2:$K$2,MATCH(MAX(ABS($H162:$K162-_xlfn.XLOOKUP($N162,$B$3:$B$368,$H$3:$K$368,0,0))),ABS($H162:$K162-_xlfn.XLOOKUP($N162,$B$3:$B$368,$H$3:$K$368,0,0)),0))</f>
        <v>Facebook</v>
      </c>
      <c r="AA162" t="str" cm="1">
        <f t="array" ref="AA162">_xlfn.IFNA(_xlfn.IFS(R162&gt;0.2,"High",R162&lt;-0.2,"Low"),"Neglect value")</f>
        <v>Neglect value</v>
      </c>
    </row>
    <row r="163" spans="1:27" x14ac:dyDescent="0.3">
      <c r="A163" s="3" t="str">
        <f t="shared" si="41"/>
        <v>Monday</v>
      </c>
      <c r="B163" s="3">
        <v>43626</v>
      </c>
      <c r="C163" s="4">
        <v>21934513</v>
      </c>
      <c r="D163" s="4">
        <v>5319119</v>
      </c>
      <c r="E163" s="4">
        <v>2212753</v>
      </c>
      <c r="F163" s="4">
        <v>1647616</v>
      </c>
      <c r="G163" s="4">
        <v>1310514</v>
      </c>
      <c r="H163" s="7">
        <f>VLOOKUP($B163,'Channel wise traffic'!$B$3:$C$368,2,0)</f>
        <v>7896424</v>
      </c>
      <c r="I163" s="7">
        <f>VLOOKUP($B163,'Channel wise traffic'!$B$3:$D$368,3,0)</f>
        <v>5922318</v>
      </c>
      <c r="J163" s="7">
        <f>VLOOKUP($B163,'Channel wise traffic'!$B$3:$E$368,4,0)</f>
        <v>2412796</v>
      </c>
      <c r="K163" s="7">
        <f>VLOOKUP($B163,'Channel wise traffic'!$B$3:$F$368,5,0)</f>
        <v>5702973</v>
      </c>
      <c r="L163" s="7">
        <f t="shared" si="28"/>
        <v>21934511</v>
      </c>
      <c r="M163" s="8">
        <f t="shared" si="29"/>
        <v>5.9746664993200443E-2</v>
      </c>
      <c r="N163" s="10">
        <f t="shared" si="30"/>
        <v>43619</v>
      </c>
      <c r="O163" s="11">
        <f t="shared" si="31"/>
        <v>1186099</v>
      </c>
      <c r="P163" s="11">
        <f t="shared" si="32"/>
        <v>21500166</v>
      </c>
      <c r="Q163" s="11">
        <f t="shared" si="33"/>
        <v>5.5166966842629638E-2</v>
      </c>
      <c r="R163" s="8">
        <f t="shared" si="34"/>
        <v>0.10489427948257268</v>
      </c>
      <c r="S163" s="8">
        <f t="shared" si="35"/>
        <v>2.0201937045509322E-2</v>
      </c>
      <c r="T163" s="8">
        <f t="shared" si="36"/>
        <v>8.3015224738292037E-2</v>
      </c>
      <c r="U163" s="8">
        <f t="shared" si="37"/>
        <v>0.24249998164992312</v>
      </c>
      <c r="V163" s="8">
        <f t="shared" si="38"/>
        <v>0.41599990524746672</v>
      </c>
      <c r="W163" s="8">
        <f t="shared" si="39"/>
        <v>0.74460005251376904</v>
      </c>
      <c r="X163" s="8">
        <f t="shared" si="40"/>
        <v>0.79540014178060903</v>
      </c>
      <c r="Y163" s="8" t="str" cm="1">
        <f t="array" ref="Y163">INDEX($U$2:$X$2,MATCH(MAX(ABS($U163:$X163-_xlfn.XLOOKUP($N163,$B$3:$B$368,$U$3:$X$368,0,0))),ABS($U163:$X163-_xlfn.XLOOKUP($N163,$B$3:$B$368,$U$3:$X$368,0,0)),0))</f>
        <v>C2P</v>
      </c>
      <c r="Z163" s="8" t="str" cm="1">
        <f t="array" ref="Z163">INDEX($H$2:$K$2,MATCH(MAX(ABS($H163:$K163-_xlfn.XLOOKUP($N163,$B$3:$B$368,$H$3:$K$368,0,0))),ABS($H163:$K163-_xlfn.XLOOKUP($N163,$B$3:$B$368,$H$3:$K$368,0,0)),0))</f>
        <v>Facebook</v>
      </c>
      <c r="AA163" t="str" cm="1">
        <f t="array" ref="AA163">_xlfn.IFNA(_xlfn.IFS(R163&gt;0.2,"High",R163&lt;-0.2,"Low"),"Neglect value")</f>
        <v>Neglect value</v>
      </c>
    </row>
    <row r="164" spans="1:27" x14ac:dyDescent="0.3">
      <c r="A164" s="3" t="str">
        <f t="shared" si="41"/>
        <v>Tuesday</v>
      </c>
      <c r="B164" s="3">
        <v>43627</v>
      </c>
      <c r="C164" s="4">
        <v>22368860</v>
      </c>
      <c r="D164" s="4">
        <v>5759981</v>
      </c>
      <c r="E164" s="4">
        <v>2350072</v>
      </c>
      <c r="F164" s="4">
        <v>1681241</v>
      </c>
      <c r="G164" s="4">
        <v>1309687</v>
      </c>
      <c r="H164" s="7">
        <f>VLOOKUP($B164,'Channel wise traffic'!$B$3:$C$368,2,0)</f>
        <v>8052789</v>
      </c>
      <c r="I164" s="7">
        <f>VLOOKUP($B164,'Channel wise traffic'!$B$3:$D$368,3,0)</f>
        <v>6039592</v>
      </c>
      <c r="J164" s="7">
        <f>VLOOKUP($B164,'Channel wise traffic'!$B$3:$E$368,4,0)</f>
        <v>2460574</v>
      </c>
      <c r="K164" s="7">
        <f>VLOOKUP($B164,'Channel wise traffic'!$B$3:$F$368,5,0)</f>
        <v>5815903</v>
      </c>
      <c r="L164" s="7">
        <f t="shared" si="28"/>
        <v>22368858</v>
      </c>
      <c r="M164" s="8">
        <f t="shared" si="29"/>
        <v>5.8549563992085427E-2</v>
      </c>
      <c r="N164" s="10">
        <f t="shared" si="30"/>
        <v>43620</v>
      </c>
      <c r="O164" s="11">
        <f t="shared" si="31"/>
        <v>1392276</v>
      </c>
      <c r="P164" s="11">
        <f t="shared" si="32"/>
        <v>22368858</v>
      </c>
      <c r="Q164" s="11">
        <f t="shared" si="33"/>
        <v>6.2241705656881932E-2</v>
      </c>
      <c r="R164" s="8">
        <f t="shared" si="34"/>
        <v>-5.9319416552465198E-2</v>
      </c>
      <c r="S164" s="8">
        <f t="shared" si="35"/>
        <v>0</v>
      </c>
      <c r="T164" s="8">
        <f t="shared" si="36"/>
        <v>-5.9319416552465198E-2</v>
      </c>
      <c r="U164" s="8">
        <f t="shared" si="37"/>
        <v>0.2574999798827477</v>
      </c>
      <c r="V164" s="8">
        <f t="shared" si="38"/>
        <v>0.40799995694430241</v>
      </c>
      <c r="W164" s="8">
        <f t="shared" si="39"/>
        <v>0.71539978349599498</v>
      </c>
      <c r="X164" s="8">
        <f t="shared" si="40"/>
        <v>0.77900015524246669</v>
      </c>
      <c r="Y164" s="8" t="str" cm="1">
        <f t="array" ref="Y164">INDEX($U$2:$X$2,MATCH(MAX(ABS($U164:$X164-_xlfn.XLOOKUP($N164,$B$3:$B$368,$U$3:$X$368,0,0))),ABS($U164:$X164-_xlfn.XLOOKUP($N164,$B$3:$B$368,$U$3:$X$368,0,0)),0))</f>
        <v>C2P</v>
      </c>
      <c r="Z164" s="8" t="str" cm="1">
        <f t="array" ref="Z164">INDEX($H$2:$K$2,MATCH(MAX(ABS($H164:$K164-_xlfn.XLOOKUP($N164,$B$3:$B$368,$H$3:$K$368,0,0))),ABS($H164:$K164-_xlfn.XLOOKUP($N164,$B$3:$B$368,$H$3:$K$368,0,0)),0))</f>
        <v>Facebook</v>
      </c>
      <c r="AA164" t="str" cm="1">
        <f t="array" ref="AA164">_xlfn.IFNA(_xlfn.IFS(R164&gt;0.2,"High",R164&lt;-0.2,"Low"),"Neglect value")</f>
        <v>Neglect value</v>
      </c>
    </row>
    <row r="165" spans="1:27" x14ac:dyDescent="0.3">
      <c r="A165" s="3" t="str">
        <f t="shared" si="41"/>
        <v>Wednesday</v>
      </c>
      <c r="B165" s="3">
        <v>43628</v>
      </c>
      <c r="C165" s="4">
        <v>21934513</v>
      </c>
      <c r="D165" s="4">
        <v>5757809</v>
      </c>
      <c r="E165" s="4">
        <v>2418280</v>
      </c>
      <c r="F165" s="4">
        <v>1853611</v>
      </c>
      <c r="G165" s="4">
        <v>1443963</v>
      </c>
      <c r="H165" s="7">
        <f>VLOOKUP($B165,'Channel wise traffic'!$B$3:$C$368,2,0)</f>
        <v>7896424</v>
      </c>
      <c r="I165" s="7">
        <f>VLOOKUP($B165,'Channel wise traffic'!$B$3:$D$368,3,0)</f>
        <v>5922318</v>
      </c>
      <c r="J165" s="7">
        <f>VLOOKUP($B165,'Channel wise traffic'!$B$3:$E$368,4,0)</f>
        <v>2412796</v>
      </c>
      <c r="K165" s="7">
        <f>VLOOKUP($B165,'Channel wise traffic'!$B$3:$F$368,5,0)</f>
        <v>5702973</v>
      </c>
      <c r="L165" s="7">
        <f t="shared" si="28"/>
        <v>21934511</v>
      </c>
      <c r="M165" s="8">
        <f t="shared" si="29"/>
        <v>6.5830638683430087E-2</v>
      </c>
      <c r="N165" s="10">
        <f t="shared" si="30"/>
        <v>43621</v>
      </c>
      <c r="O165" s="11">
        <f t="shared" si="31"/>
        <v>1247523</v>
      </c>
      <c r="P165" s="11">
        <f t="shared" si="32"/>
        <v>22368858</v>
      </c>
      <c r="Q165" s="11">
        <f t="shared" si="33"/>
        <v>5.5770522056108357E-2</v>
      </c>
      <c r="R165" s="8">
        <f t="shared" si="34"/>
        <v>0.1574640307232813</v>
      </c>
      <c r="S165" s="8">
        <f t="shared" si="35"/>
        <v>-1.9417486578885645E-2</v>
      </c>
      <c r="T165" s="8">
        <f t="shared" si="36"/>
        <v>0.1803841215113724</v>
      </c>
      <c r="U165" s="8">
        <f t="shared" si="37"/>
        <v>0.26249996979645729</v>
      </c>
      <c r="V165" s="8">
        <f t="shared" si="38"/>
        <v>0.42000003820897847</v>
      </c>
      <c r="W165" s="8">
        <f t="shared" si="39"/>
        <v>0.76649974361943196</v>
      </c>
      <c r="X165" s="8">
        <f t="shared" si="40"/>
        <v>0.77900001672411312</v>
      </c>
      <c r="Y165" s="8" t="str" cm="1">
        <f t="array" ref="Y165">INDEX($U$2:$X$2,MATCH(MAX(ABS($U165:$X165-_xlfn.XLOOKUP($N165,$B$3:$B$368,$U$3:$X$368,0,0))),ABS($U165:$X165-_xlfn.XLOOKUP($N165,$B$3:$B$368,$U$3:$X$368,0,0)),0))</f>
        <v>C2P</v>
      </c>
      <c r="Z165" s="8" t="str" cm="1">
        <f t="array" ref="Z165">INDEX($H$2:$K$2,MATCH(MAX(ABS($H165:$K165-_xlfn.XLOOKUP($N165,$B$3:$B$368,$H$3:$K$368,0,0))),ABS($H165:$K165-_xlfn.XLOOKUP($N165,$B$3:$B$368,$H$3:$K$368,0,0)),0))</f>
        <v>Facebook</v>
      </c>
      <c r="AA165" t="str" cm="1">
        <f t="array" ref="AA165">_xlfn.IFNA(_xlfn.IFS(R165&gt;0.2,"High",R165&lt;-0.2,"Low"),"Neglect value")</f>
        <v>Neglect value</v>
      </c>
    </row>
    <row r="166" spans="1:27" x14ac:dyDescent="0.3">
      <c r="A166" s="3" t="str">
        <f t="shared" si="41"/>
        <v>Thursday</v>
      </c>
      <c r="B166" s="3">
        <v>43629</v>
      </c>
      <c r="C166" s="4">
        <v>21717340</v>
      </c>
      <c r="D166" s="4">
        <v>5483628</v>
      </c>
      <c r="E166" s="4">
        <v>2105713</v>
      </c>
      <c r="F166" s="4">
        <v>1583285</v>
      </c>
      <c r="G166" s="4">
        <v>1350226</v>
      </c>
      <c r="H166" s="7">
        <f>VLOOKUP($B166,'Channel wise traffic'!$B$3:$C$368,2,0)</f>
        <v>7818242</v>
      </c>
      <c r="I166" s="7">
        <f>VLOOKUP($B166,'Channel wise traffic'!$B$3:$D$368,3,0)</f>
        <v>5863681</v>
      </c>
      <c r="J166" s="7">
        <f>VLOOKUP($B166,'Channel wise traffic'!$B$3:$E$368,4,0)</f>
        <v>2388907</v>
      </c>
      <c r="K166" s="7">
        <f>VLOOKUP($B166,'Channel wise traffic'!$B$3:$F$368,5,0)</f>
        <v>5646508</v>
      </c>
      <c r="L166" s="7">
        <f t="shared" si="28"/>
        <v>21717338</v>
      </c>
      <c r="M166" s="8">
        <f t="shared" si="29"/>
        <v>6.2172715443051495E-2</v>
      </c>
      <c r="N166" s="10">
        <f t="shared" si="30"/>
        <v>43622</v>
      </c>
      <c r="O166" s="11">
        <f t="shared" si="31"/>
        <v>1477227</v>
      </c>
      <c r="P166" s="11">
        <f t="shared" si="32"/>
        <v>22368858</v>
      </c>
      <c r="Q166" s="11">
        <f t="shared" si="33"/>
        <v>6.6039440543684394E-2</v>
      </c>
      <c r="R166" s="8">
        <f t="shared" si="34"/>
        <v>-8.5972568873978084E-2</v>
      </c>
      <c r="S166" s="8">
        <f t="shared" si="35"/>
        <v>-2.9126207515823954E-2</v>
      </c>
      <c r="T166" s="8">
        <f t="shared" si="36"/>
        <v>-5.8551754357687225E-2</v>
      </c>
      <c r="U166" s="8">
        <f t="shared" si="37"/>
        <v>0.25249998388384581</v>
      </c>
      <c r="V166" s="8">
        <f t="shared" si="38"/>
        <v>0.38399997228112481</v>
      </c>
      <c r="W166" s="8">
        <f t="shared" si="39"/>
        <v>0.75189971282886126</v>
      </c>
      <c r="X166" s="8">
        <f t="shared" si="40"/>
        <v>0.85280034864222176</v>
      </c>
      <c r="Y166" s="8" t="str" cm="1">
        <f t="array" ref="Y166">INDEX($U$2:$X$2,MATCH(MAX(ABS($U166:$X166-_xlfn.XLOOKUP($N166,$B$3:$B$368,$U$3:$X$368,0,0))),ABS($U166:$X166-_xlfn.XLOOKUP($N166,$B$3:$B$368,$U$3:$X$368,0,0)),0))</f>
        <v>P2O</v>
      </c>
      <c r="Z166" s="8" t="str" cm="1">
        <f t="array" ref="Z166">INDEX($H$2:$K$2,MATCH(MAX(ABS($H166:$K166-_xlfn.XLOOKUP($N166,$B$3:$B$368,$H$3:$K$368,0,0))),ABS($H166:$K166-_xlfn.XLOOKUP($N166,$B$3:$B$368,$H$3:$K$368,0,0)),0))</f>
        <v>Facebook</v>
      </c>
      <c r="AA166" t="str" cm="1">
        <f t="array" ref="AA166">_xlfn.IFNA(_xlfn.IFS(R166&gt;0.2,"High",R166&lt;-0.2,"Low"),"Neglect value")</f>
        <v>Neglect value</v>
      </c>
    </row>
    <row r="167" spans="1:27" x14ac:dyDescent="0.3">
      <c r="A167" s="3" t="str">
        <f t="shared" si="41"/>
        <v>Friday</v>
      </c>
      <c r="B167" s="3">
        <v>43630</v>
      </c>
      <c r="C167" s="4">
        <v>22368860</v>
      </c>
      <c r="D167" s="4">
        <v>5815903</v>
      </c>
      <c r="E167" s="4">
        <v>2279834</v>
      </c>
      <c r="F167" s="4">
        <v>1647636</v>
      </c>
      <c r="G167" s="4">
        <v>1283508</v>
      </c>
      <c r="H167" s="7">
        <f>VLOOKUP($B167,'Channel wise traffic'!$B$3:$C$368,2,0)</f>
        <v>8052789</v>
      </c>
      <c r="I167" s="7">
        <f>VLOOKUP($B167,'Channel wise traffic'!$B$3:$D$368,3,0)</f>
        <v>6039592</v>
      </c>
      <c r="J167" s="7">
        <f>VLOOKUP($B167,'Channel wise traffic'!$B$3:$E$368,4,0)</f>
        <v>2460574</v>
      </c>
      <c r="K167" s="7">
        <f>VLOOKUP($B167,'Channel wise traffic'!$B$3:$F$368,5,0)</f>
        <v>5815903</v>
      </c>
      <c r="L167" s="7">
        <f t="shared" si="28"/>
        <v>22368858</v>
      </c>
      <c r="M167" s="8">
        <f t="shared" si="29"/>
        <v>5.7379231664018641E-2</v>
      </c>
      <c r="N167" s="10">
        <f t="shared" si="30"/>
        <v>43623</v>
      </c>
      <c r="O167" s="11">
        <f t="shared" si="31"/>
        <v>1348621</v>
      </c>
      <c r="P167" s="11">
        <f t="shared" si="32"/>
        <v>21065819</v>
      </c>
      <c r="Q167" s="11">
        <f t="shared" si="33"/>
        <v>6.4019392551536089E-2</v>
      </c>
      <c r="R167" s="8">
        <f t="shared" si="34"/>
        <v>-4.8281170173087862E-2</v>
      </c>
      <c r="S167" s="8">
        <f t="shared" si="35"/>
        <v>6.1855605993766494E-2</v>
      </c>
      <c r="T167" s="8">
        <f t="shared" si="36"/>
        <v>-0.1037210854847157</v>
      </c>
      <c r="U167" s="8">
        <f t="shared" si="37"/>
        <v>0.25999997317699697</v>
      </c>
      <c r="V167" s="8">
        <f t="shared" si="38"/>
        <v>0.39200000412661629</v>
      </c>
      <c r="W167" s="8">
        <f t="shared" si="39"/>
        <v>0.72269998605161601</v>
      </c>
      <c r="X167" s="8">
        <f t="shared" si="40"/>
        <v>0.77899973052300386</v>
      </c>
      <c r="Y167" s="8" t="str" cm="1">
        <f t="array" ref="Y167">INDEX($U$2:$X$2,MATCH(MAX(ABS($U167:$X167-_xlfn.XLOOKUP($N167,$B$3:$B$368,$U$3:$X$368,0,0))),ABS($U167:$X167-_xlfn.XLOOKUP($N167,$B$3:$B$368,$U$3:$X$368,0,0)),0))</f>
        <v>P2O</v>
      </c>
      <c r="Z167" s="8" t="str" cm="1">
        <f t="array" ref="Z167">INDEX($H$2:$K$2,MATCH(MAX(ABS($H167:$K167-_xlfn.XLOOKUP($N167,$B$3:$B$368,$H$3:$K$368,0,0))),ABS($H167:$K167-_xlfn.XLOOKUP($N167,$B$3:$B$368,$H$3:$K$368,0,0)),0))</f>
        <v>Facebook</v>
      </c>
      <c r="AA167" t="str" cm="1">
        <f t="array" ref="AA167">_xlfn.IFNA(_xlfn.IFS(R167&gt;0.2,"High",R167&lt;-0.2,"Low"),"Neglect value")</f>
        <v>Neglect value</v>
      </c>
    </row>
    <row r="168" spans="1:27" x14ac:dyDescent="0.3">
      <c r="A168" s="3" t="str">
        <f t="shared" si="41"/>
        <v>Saturday</v>
      </c>
      <c r="B168" s="3">
        <v>43631</v>
      </c>
      <c r="C168" s="4">
        <v>44440853</v>
      </c>
      <c r="D168" s="4">
        <v>8865950</v>
      </c>
      <c r="E168" s="4">
        <v>3135000</v>
      </c>
      <c r="F168" s="4">
        <v>2110482</v>
      </c>
      <c r="G168" s="4">
        <v>1613252</v>
      </c>
      <c r="H168" s="7">
        <f>VLOOKUP($B168,'Channel wise traffic'!$B$3:$C$368,2,0)</f>
        <v>15998707</v>
      </c>
      <c r="I168" s="7">
        <f>VLOOKUP($B168,'Channel wise traffic'!$B$3:$D$368,3,0)</f>
        <v>11999030</v>
      </c>
      <c r="J168" s="7">
        <f>VLOOKUP($B168,'Channel wise traffic'!$B$3:$E$368,4,0)</f>
        <v>4888493</v>
      </c>
      <c r="K168" s="7">
        <f>VLOOKUP($B168,'Channel wise traffic'!$B$3:$F$368,5,0)</f>
        <v>11554621</v>
      </c>
      <c r="L168" s="7">
        <f t="shared" si="28"/>
        <v>44440851</v>
      </c>
      <c r="M168" s="8">
        <f t="shared" si="29"/>
        <v>3.6301103401413112E-2</v>
      </c>
      <c r="N168" s="10">
        <f t="shared" si="30"/>
        <v>43624</v>
      </c>
      <c r="O168" s="11">
        <f t="shared" si="31"/>
        <v>1427220</v>
      </c>
      <c r="P168" s="11">
        <f t="shared" si="32"/>
        <v>42645261</v>
      </c>
      <c r="Q168" s="11">
        <f t="shared" si="33"/>
        <v>3.3467257547456095E-2</v>
      </c>
      <c r="R168" s="8">
        <f t="shared" si="34"/>
        <v>0.13034570703885873</v>
      </c>
      <c r="S168" s="8">
        <f t="shared" si="35"/>
        <v>4.2105264638900852E-2</v>
      </c>
      <c r="T168" s="8">
        <f t="shared" si="36"/>
        <v>8.4675173934962045E-2</v>
      </c>
      <c r="U168" s="8">
        <f t="shared" si="37"/>
        <v>0.19949999609593452</v>
      </c>
      <c r="V168" s="8">
        <f t="shared" si="38"/>
        <v>0.3536000090232857</v>
      </c>
      <c r="W168" s="8">
        <f t="shared" si="39"/>
        <v>0.67320000000000002</v>
      </c>
      <c r="X168" s="8">
        <f t="shared" si="40"/>
        <v>0.76439979113775902</v>
      </c>
      <c r="Y168" s="8" t="str" cm="1">
        <f t="array" ref="Y168">INDEX($U$2:$X$2,MATCH(MAX(ABS($U168:$X168-_xlfn.XLOOKUP($N168,$B$3:$B$368,$U$3:$X$368,0,0))),ABS($U168:$X168-_xlfn.XLOOKUP($N168,$B$3:$B$368,$U$3:$X$368,0,0)),0))</f>
        <v>M2C</v>
      </c>
      <c r="Z168" s="8" t="str" cm="1">
        <f t="array" ref="Z168">INDEX($H$2:$K$2,MATCH(MAX(ABS($H168:$K168-_xlfn.XLOOKUP($N168,$B$3:$B$368,$H$3:$K$368,0,0))),ABS($H168:$K168-_xlfn.XLOOKUP($N168,$B$3:$B$368,$H$3:$K$368,0,0)),0))</f>
        <v>Facebook</v>
      </c>
      <c r="AA168" t="str" cm="1">
        <f t="array" ref="AA168">_xlfn.IFNA(_xlfn.IFS(R168&gt;0.2,"High",R168&lt;-0.2,"Low"),"Neglect value")</f>
        <v>Neglect value</v>
      </c>
    </row>
    <row r="169" spans="1:27" x14ac:dyDescent="0.3">
      <c r="A169" s="3" t="str">
        <f t="shared" si="41"/>
        <v>Sunday</v>
      </c>
      <c r="B169" s="3">
        <v>43632</v>
      </c>
      <c r="C169" s="4">
        <v>45787545</v>
      </c>
      <c r="D169" s="4">
        <v>9230769</v>
      </c>
      <c r="E169" s="4">
        <v>3201230</v>
      </c>
      <c r="F169" s="4">
        <v>2133300</v>
      </c>
      <c r="G169" s="4">
        <v>1697253</v>
      </c>
      <c r="H169" s="7">
        <f>VLOOKUP($B169,'Channel wise traffic'!$B$3:$C$368,2,0)</f>
        <v>16483516</v>
      </c>
      <c r="I169" s="7">
        <f>VLOOKUP($B169,'Channel wise traffic'!$B$3:$D$368,3,0)</f>
        <v>12362637</v>
      </c>
      <c r="J169" s="7">
        <f>VLOOKUP($B169,'Channel wise traffic'!$B$3:$E$368,4,0)</f>
        <v>5036630</v>
      </c>
      <c r="K169" s="7">
        <f>VLOOKUP($B169,'Channel wise traffic'!$B$3:$F$368,5,0)</f>
        <v>11904761</v>
      </c>
      <c r="L169" s="7">
        <f t="shared" si="28"/>
        <v>45787544</v>
      </c>
      <c r="M169" s="8">
        <f t="shared" si="29"/>
        <v>3.7068006157569708E-2</v>
      </c>
      <c r="N169" s="10">
        <f t="shared" si="30"/>
        <v>43625</v>
      </c>
      <c r="O169" s="11">
        <f t="shared" si="31"/>
        <v>1646008</v>
      </c>
      <c r="P169" s="11">
        <f t="shared" si="32"/>
        <v>44889749</v>
      </c>
      <c r="Q169" s="11">
        <f t="shared" si="33"/>
        <v>3.6667791645086018E-2</v>
      </c>
      <c r="R169" s="8">
        <f t="shared" si="34"/>
        <v>3.113289850353107E-2</v>
      </c>
      <c r="S169" s="8">
        <f t="shared" si="35"/>
        <v>2.000000044553607E-2</v>
      </c>
      <c r="T169" s="8">
        <f t="shared" si="36"/>
        <v>1.0914606376010827E-2</v>
      </c>
      <c r="U169" s="8">
        <f t="shared" si="37"/>
        <v>0.20159999842751997</v>
      </c>
      <c r="V169" s="8">
        <f t="shared" si="38"/>
        <v>0.34679992533666482</v>
      </c>
      <c r="W169" s="8">
        <f t="shared" si="39"/>
        <v>0.66640010246061665</v>
      </c>
      <c r="X169" s="8">
        <f t="shared" si="40"/>
        <v>0.79559977499648427</v>
      </c>
      <c r="Y169" s="8" t="str" cm="1">
        <f t="array" ref="Y169">INDEX($U$2:$X$2,MATCH(MAX(ABS($U169:$X169-_xlfn.XLOOKUP($N169,$B$3:$B$368,$U$3:$X$368,0,0))),ABS($U169:$X169-_xlfn.XLOOKUP($N169,$B$3:$B$368,$U$3:$X$368,0,0)),0))</f>
        <v>P2O</v>
      </c>
      <c r="Z169" s="8" t="str" cm="1">
        <f t="array" ref="Z169">INDEX($H$2:$K$2,MATCH(MAX(ABS($H169:$K169-_xlfn.XLOOKUP($N169,$B$3:$B$368,$H$3:$K$368,0,0))),ABS($H169:$K169-_xlfn.XLOOKUP($N169,$B$3:$B$368,$H$3:$K$368,0,0)),0))</f>
        <v>Facebook</v>
      </c>
      <c r="AA169" t="str" cm="1">
        <f t="array" ref="AA169">_xlfn.IFNA(_xlfn.IFS(R169&gt;0.2,"High",R169&lt;-0.2,"Low"),"Neglect value")</f>
        <v>Neglect value</v>
      </c>
    </row>
    <row r="170" spans="1:27" x14ac:dyDescent="0.3">
      <c r="A170" s="3" t="str">
        <f t="shared" si="41"/>
        <v>Monday</v>
      </c>
      <c r="B170" s="3">
        <v>43633</v>
      </c>
      <c r="C170" s="4">
        <v>22586034</v>
      </c>
      <c r="D170" s="4">
        <v>5928833</v>
      </c>
      <c r="E170" s="4">
        <v>2252956</v>
      </c>
      <c r="F170" s="4">
        <v>1611765</v>
      </c>
      <c r="G170" s="4">
        <v>1361297</v>
      </c>
      <c r="H170" s="7">
        <f>VLOOKUP($B170,'Channel wise traffic'!$B$3:$C$368,2,0)</f>
        <v>8130972</v>
      </c>
      <c r="I170" s="7">
        <f>VLOOKUP($B170,'Channel wise traffic'!$B$3:$D$368,3,0)</f>
        <v>6098229</v>
      </c>
      <c r="J170" s="7">
        <f>VLOOKUP($B170,'Channel wise traffic'!$B$3:$E$368,4,0)</f>
        <v>2484463</v>
      </c>
      <c r="K170" s="7">
        <f>VLOOKUP($B170,'Channel wise traffic'!$B$3:$F$368,5,0)</f>
        <v>5872368</v>
      </c>
      <c r="L170" s="7">
        <f t="shared" si="28"/>
        <v>22586032</v>
      </c>
      <c r="M170" s="8">
        <f t="shared" si="29"/>
        <v>6.0271626262494778E-2</v>
      </c>
      <c r="N170" s="10">
        <f t="shared" si="30"/>
        <v>43626</v>
      </c>
      <c r="O170" s="11">
        <f t="shared" si="31"/>
        <v>1310514</v>
      </c>
      <c r="P170" s="11">
        <f t="shared" si="32"/>
        <v>21934511</v>
      </c>
      <c r="Q170" s="11">
        <f t="shared" si="33"/>
        <v>5.9746664993200443E-2</v>
      </c>
      <c r="R170" s="8">
        <f t="shared" si="34"/>
        <v>3.8750444482088753E-2</v>
      </c>
      <c r="S170" s="8">
        <f t="shared" si="35"/>
        <v>2.9703010019234144E-2</v>
      </c>
      <c r="T170" s="8">
        <f t="shared" si="36"/>
        <v>8.786453090797286E-3</v>
      </c>
      <c r="U170" s="8">
        <f t="shared" si="37"/>
        <v>0.26249995904548801</v>
      </c>
      <c r="V170" s="8">
        <f t="shared" si="38"/>
        <v>0.37999990891968116</v>
      </c>
      <c r="W170" s="8">
        <f t="shared" si="39"/>
        <v>0.71540012321589952</v>
      </c>
      <c r="X170" s="8">
        <f t="shared" si="40"/>
        <v>0.84460017434303392</v>
      </c>
      <c r="Y170" s="8" t="str" cm="1">
        <f t="array" ref="Y170">INDEX($U$2:$X$2,MATCH(MAX(ABS($U170:$X170-_xlfn.XLOOKUP($N170,$B$3:$B$368,$U$3:$X$368,0,0))),ABS($U170:$X170-_xlfn.XLOOKUP($N170,$B$3:$B$368,$U$3:$X$368,0,0)),0))</f>
        <v>P2O</v>
      </c>
      <c r="Z170" s="8" t="str" cm="1">
        <f t="array" ref="Z170">INDEX($H$2:$K$2,MATCH(MAX(ABS($H170:$K170-_xlfn.XLOOKUP($N170,$B$3:$B$368,$H$3:$K$368,0,0))),ABS($H170:$K170-_xlfn.XLOOKUP($N170,$B$3:$B$368,$H$3:$K$368,0,0)),0))</f>
        <v>Facebook</v>
      </c>
      <c r="AA170" t="str" cm="1">
        <f t="array" ref="AA170">_xlfn.IFNA(_xlfn.IFS(R170&gt;0.2,"High",R170&lt;-0.2,"Low"),"Neglect value")</f>
        <v>Neglect value</v>
      </c>
    </row>
    <row r="171" spans="1:27" x14ac:dyDescent="0.3">
      <c r="A171" s="3" t="str">
        <f t="shared" si="41"/>
        <v>Tuesday</v>
      </c>
      <c r="B171" s="3">
        <v>43634</v>
      </c>
      <c r="C171" s="4">
        <v>21065820</v>
      </c>
      <c r="D171" s="4">
        <v>5529777</v>
      </c>
      <c r="E171" s="4">
        <v>2101315</v>
      </c>
      <c r="F171" s="4">
        <v>1579979</v>
      </c>
      <c r="G171" s="4">
        <v>1256715</v>
      </c>
      <c r="H171" s="7">
        <f>VLOOKUP($B171,'Channel wise traffic'!$B$3:$C$368,2,0)</f>
        <v>7583695</v>
      </c>
      <c r="I171" s="7">
        <f>VLOOKUP($B171,'Channel wise traffic'!$B$3:$D$368,3,0)</f>
        <v>5687771</v>
      </c>
      <c r="J171" s="7">
        <f>VLOOKUP($B171,'Channel wise traffic'!$B$3:$E$368,4,0)</f>
        <v>2317240</v>
      </c>
      <c r="K171" s="7">
        <f>VLOOKUP($B171,'Channel wise traffic'!$B$3:$F$368,5,0)</f>
        <v>5477113</v>
      </c>
      <c r="L171" s="7">
        <f t="shared" si="28"/>
        <v>21065819</v>
      </c>
      <c r="M171" s="8">
        <f t="shared" si="29"/>
        <v>5.965659062880059E-2</v>
      </c>
      <c r="N171" s="10">
        <f t="shared" si="30"/>
        <v>43627</v>
      </c>
      <c r="O171" s="11">
        <f t="shared" si="31"/>
        <v>1309687</v>
      </c>
      <c r="P171" s="11">
        <f t="shared" si="32"/>
        <v>22368858</v>
      </c>
      <c r="Q171" s="11">
        <f t="shared" si="33"/>
        <v>5.8549563992085427E-2</v>
      </c>
      <c r="R171" s="8">
        <f t="shared" si="34"/>
        <v>-4.0446305109541392E-2</v>
      </c>
      <c r="S171" s="8">
        <f t="shared" si="35"/>
        <v>-5.8252370326638991E-2</v>
      </c>
      <c r="T171" s="8">
        <f t="shared" si="36"/>
        <v>1.8907512904191792E-2</v>
      </c>
      <c r="U171" s="8">
        <f t="shared" si="37"/>
        <v>0.26249996439730333</v>
      </c>
      <c r="V171" s="8">
        <f t="shared" si="38"/>
        <v>0.37999995298182909</v>
      </c>
      <c r="W171" s="8">
        <f t="shared" si="39"/>
        <v>0.75190011968695791</v>
      </c>
      <c r="X171" s="8">
        <f t="shared" si="40"/>
        <v>0.795399812275986</v>
      </c>
      <c r="Y171" s="8" t="str" cm="1">
        <f t="array" ref="Y171">INDEX($U$2:$X$2,MATCH(MAX(ABS($U171:$X171-_xlfn.XLOOKUP($N171,$B$3:$B$368,$U$3:$X$368,0,0))),ABS($U171:$X171-_xlfn.XLOOKUP($N171,$B$3:$B$368,$U$3:$X$368,0,0)),0))</f>
        <v>C2P</v>
      </c>
      <c r="Z171" s="8" t="str" cm="1">
        <f t="array" ref="Z171">INDEX($H$2:$K$2,MATCH(MAX(ABS($H171:$K171-_xlfn.XLOOKUP($N171,$B$3:$B$368,$H$3:$K$368,0,0))),ABS($H171:$K171-_xlfn.XLOOKUP($N171,$B$3:$B$368,$H$3:$K$368,0,0)),0))</f>
        <v>Facebook</v>
      </c>
      <c r="AA171" t="str" cm="1">
        <f t="array" ref="AA171">_xlfn.IFNA(_xlfn.IFS(R171&gt;0.2,"High",R171&lt;-0.2,"Low"),"Neglect value")</f>
        <v>Neglect value</v>
      </c>
    </row>
    <row r="172" spans="1:27" x14ac:dyDescent="0.3">
      <c r="A172" s="3" t="str">
        <f t="shared" si="41"/>
        <v>Wednesday</v>
      </c>
      <c r="B172" s="3">
        <v>43635</v>
      </c>
      <c r="C172" s="4">
        <v>22151687</v>
      </c>
      <c r="D172" s="4">
        <v>5261025</v>
      </c>
      <c r="E172" s="4">
        <v>2146498</v>
      </c>
      <c r="F172" s="4">
        <v>1519935</v>
      </c>
      <c r="G172" s="4">
        <v>1296201</v>
      </c>
      <c r="H172" s="7">
        <f>VLOOKUP($B172,'Channel wise traffic'!$B$3:$C$368,2,0)</f>
        <v>7974607</v>
      </c>
      <c r="I172" s="7">
        <f>VLOOKUP($B172,'Channel wise traffic'!$B$3:$D$368,3,0)</f>
        <v>5980955</v>
      </c>
      <c r="J172" s="7">
        <f>VLOOKUP($B172,'Channel wise traffic'!$B$3:$E$368,4,0)</f>
        <v>2436685</v>
      </c>
      <c r="K172" s="7">
        <f>VLOOKUP($B172,'Channel wise traffic'!$B$3:$F$368,5,0)</f>
        <v>5759438</v>
      </c>
      <c r="L172" s="7">
        <f t="shared" si="28"/>
        <v>22151685</v>
      </c>
      <c r="M172" s="8">
        <f t="shared" si="29"/>
        <v>5.8514775872374865E-2</v>
      </c>
      <c r="N172" s="10">
        <f t="shared" si="30"/>
        <v>43628</v>
      </c>
      <c r="O172" s="11">
        <f t="shared" si="31"/>
        <v>1443963</v>
      </c>
      <c r="P172" s="11">
        <f t="shared" si="32"/>
        <v>21934511</v>
      </c>
      <c r="Q172" s="11">
        <f t="shared" si="33"/>
        <v>6.5830638683430087E-2</v>
      </c>
      <c r="R172" s="8">
        <f t="shared" si="34"/>
        <v>-0.10233087689920028</v>
      </c>
      <c r="S172" s="8">
        <f t="shared" si="35"/>
        <v>9.9010185364971637E-3</v>
      </c>
      <c r="T172" s="8">
        <f t="shared" si="36"/>
        <v>-0.11113157881144275</v>
      </c>
      <c r="U172" s="8">
        <f t="shared" si="37"/>
        <v>0.23749997009257129</v>
      </c>
      <c r="V172" s="8">
        <f t="shared" si="38"/>
        <v>0.40799996198459426</v>
      </c>
      <c r="W172" s="8">
        <f t="shared" si="39"/>
        <v>0.70809989107839844</v>
      </c>
      <c r="X172" s="8">
        <f t="shared" si="40"/>
        <v>0.85280028422268062</v>
      </c>
      <c r="Y172" s="8" t="str" cm="1">
        <f t="array" ref="Y172">INDEX($U$2:$X$2,MATCH(MAX(ABS($U172:$X172-_xlfn.XLOOKUP($N172,$B$3:$B$368,$U$3:$X$368,0,0))),ABS($U172:$X172-_xlfn.XLOOKUP($N172,$B$3:$B$368,$U$3:$X$368,0,0)),0))</f>
        <v>P2O</v>
      </c>
      <c r="Z172" s="8" t="str" cm="1">
        <f t="array" ref="Z172">INDEX($H$2:$K$2,MATCH(MAX(ABS($H172:$K172-_xlfn.XLOOKUP($N172,$B$3:$B$368,$H$3:$K$368,0,0))),ABS($H172:$K172-_xlfn.XLOOKUP($N172,$B$3:$B$368,$H$3:$K$368,0,0)),0))</f>
        <v>Facebook</v>
      </c>
      <c r="AA172" t="str" cm="1">
        <f t="array" ref="AA172">_xlfn.IFNA(_xlfn.IFS(R172&gt;0.2,"High",R172&lt;-0.2,"Low"),"Neglect value")</f>
        <v>Neglect value</v>
      </c>
    </row>
    <row r="173" spans="1:27" x14ac:dyDescent="0.3">
      <c r="A173" s="3" t="str">
        <f t="shared" si="41"/>
        <v>Thursday</v>
      </c>
      <c r="B173" s="3">
        <v>43636</v>
      </c>
      <c r="C173" s="4">
        <v>10207150</v>
      </c>
      <c r="D173" s="4">
        <v>2526269</v>
      </c>
      <c r="E173" s="4">
        <v>1040823</v>
      </c>
      <c r="F173" s="4">
        <v>729408</v>
      </c>
      <c r="G173" s="4">
        <v>616058</v>
      </c>
      <c r="H173" s="7">
        <f>VLOOKUP($B173,'Channel wise traffic'!$B$3:$C$368,2,0)</f>
        <v>3674574</v>
      </c>
      <c r="I173" s="7">
        <f>VLOOKUP($B173,'Channel wise traffic'!$B$3:$D$368,3,0)</f>
        <v>2755930</v>
      </c>
      <c r="J173" s="7">
        <f>VLOOKUP($B173,'Channel wise traffic'!$B$3:$E$368,4,0)</f>
        <v>1122786</v>
      </c>
      <c r="K173" s="7">
        <f>VLOOKUP($B173,'Channel wise traffic'!$B$3:$F$368,5,0)</f>
        <v>2653859</v>
      </c>
      <c r="L173" s="7">
        <f t="shared" si="28"/>
        <v>10207149</v>
      </c>
      <c r="M173" s="8">
        <f t="shared" si="29"/>
        <v>6.035553509059826E-2</v>
      </c>
      <c r="N173" s="10">
        <f t="shared" si="30"/>
        <v>43629</v>
      </c>
      <c r="O173" s="11">
        <f t="shared" si="31"/>
        <v>1350226</v>
      </c>
      <c r="P173" s="11">
        <f t="shared" si="32"/>
        <v>21717338</v>
      </c>
      <c r="Q173" s="11">
        <f t="shared" si="33"/>
        <v>6.2172715443051495E-2</v>
      </c>
      <c r="R173" s="8">
        <f t="shared" si="34"/>
        <v>-0.54373712252615491</v>
      </c>
      <c r="S173" s="8">
        <f t="shared" si="35"/>
        <v>-0.52999999355353777</v>
      </c>
      <c r="T173" s="8">
        <f t="shared" si="36"/>
        <v>-2.9227939289827587E-2</v>
      </c>
      <c r="U173" s="8">
        <f t="shared" si="37"/>
        <v>0.24749993876841234</v>
      </c>
      <c r="V173" s="8">
        <f t="shared" si="38"/>
        <v>0.41200006808459433</v>
      </c>
      <c r="W173" s="8">
        <f t="shared" si="39"/>
        <v>0.70079927134584841</v>
      </c>
      <c r="X173" s="8">
        <f t="shared" si="40"/>
        <v>0.84460000438711946</v>
      </c>
      <c r="Y173" s="8" t="str" cm="1">
        <f t="array" ref="Y173">INDEX($U$2:$X$2,MATCH(MAX(ABS($U173:$X173-_xlfn.XLOOKUP($N173,$B$3:$B$368,$U$3:$X$368,0,0))),ABS($U173:$X173-_xlfn.XLOOKUP($N173,$B$3:$B$368,$U$3:$X$368,0,0)),0))</f>
        <v>C2P</v>
      </c>
      <c r="Z173" s="8" t="str" cm="1">
        <f t="array" ref="Z173">INDEX($H$2:$K$2,MATCH(MAX(ABS($H173:$K173-_xlfn.XLOOKUP($N173,$B$3:$B$368,$H$3:$K$368,0,0))),ABS($H173:$K173-_xlfn.XLOOKUP($N173,$B$3:$B$368,$H$3:$K$368,0,0)),0))</f>
        <v>Facebook</v>
      </c>
      <c r="AA173" t="str" cm="1">
        <f t="array" ref="AA173">_xlfn.IFNA(_xlfn.IFS(R173&gt;0.2,"High",R173&lt;-0.2,"Low"),"Neglect value")</f>
        <v>Low</v>
      </c>
    </row>
    <row r="174" spans="1:27" x14ac:dyDescent="0.3">
      <c r="A174" s="3" t="str">
        <f t="shared" si="41"/>
        <v>Friday</v>
      </c>
      <c r="B174" s="3">
        <v>43637</v>
      </c>
      <c r="C174" s="4">
        <v>21065820</v>
      </c>
      <c r="D174" s="4">
        <v>5108461</v>
      </c>
      <c r="E174" s="4">
        <v>2104686</v>
      </c>
      <c r="F174" s="4">
        <v>1613241</v>
      </c>
      <c r="G174" s="4">
        <v>1336086</v>
      </c>
      <c r="H174" s="7">
        <f>VLOOKUP($B174,'Channel wise traffic'!$B$3:$C$368,2,0)</f>
        <v>7583695</v>
      </c>
      <c r="I174" s="7">
        <f>VLOOKUP($B174,'Channel wise traffic'!$B$3:$D$368,3,0)</f>
        <v>5687771</v>
      </c>
      <c r="J174" s="7">
        <f>VLOOKUP($B174,'Channel wise traffic'!$B$3:$E$368,4,0)</f>
        <v>2317240</v>
      </c>
      <c r="K174" s="7">
        <f>VLOOKUP($B174,'Channel wise traffic'!$B$3:$F$368,5,0)</f>
        <v>5477113</v>
      </c>
      <c r="L174" s="7">
        <f t="shared" si="28"/>
        <v>21065819</v>
      </c>
      <c r="M174" s="8">
        <f t="shared" si="29"/>
        <v>6.342435281417956E-2</v>
      </c>
      <c r="N174" s="10">
        <f t="shared" si="30"/>
        <v>43630</v>
      </c>
      <c r="O174" s="11">
        <f t="shared" si="31"/>
        <v>1283508</v>
      </c>
      <c r="P174" s="11">
        <f t="shared" si="32"/>
        <v>22368858</v>
      </c>
      <c r="Q174" s="11">
        <f t="shared" si="33"/>
        <v>5.7379231664018641E-2</v>
      </c>
      <c r="R174" s="8">
        <f t="shared" si="34"/>
        <v>4.0964294729756157E-2</v>
      </c>
      <c r="S174" s="8">
        <f t="shared" si="35"/>
        <v>-5.8252370326638991E-2</v>
      </c>
      <c r="T174" s="8">
        <f t="shared" si="36"/>
        <v>0.10535381835640178</v>
      </c>
      <c r="U174" s="8">
        <f t="shared" si="37"/>
        <v>0.24249998338540821</v>
      </c>
      <c r="V174" s="8">
        <f t="shared" si="38"/>
        <v>0.41200001331124969</v>
      </c>
      <c r="W174" s="8">
        <f t="shared" si="39"/>
        <v>0.76649961086831953</v>
      </c>
      <c r="X174" s="8">
        <f t="shared" si="40"/>
        <v>0.82819987838146936</v>
      </c>
      <c r="Y174" s="8" t="str" cm="1">
        <f t="array" ref="Y174">INDEX($U$2:$X$2,MATCH(MAX(ABS($U174:$X174-_xlfn.XLOOKUP($N174,$B$3:$B$368,$U$3:$X$368,0,0))),ABS($U174:$X174-_xlfn.XLOOKUP($N174,$B$3:$B$368,$U$3:$X$368,0,0)),0))</f>
        <v>P2O</v>
      </c>
      <c r="Z174" s="8" t="str" cm="1">
        <f t="array" ref="Z174">INDEX($H$2:$K$2,MATCH(MAX(ABS($H174:$K174-_xlfn.XLOOKUP($N174,$B$3:$B$368,$H$3:$K$368,0,0))),ABS($H174:$K174-_xlfn.XLOOKUP($N174,$B$3:$B$368,$H$3:$K$368,0,0)),0))</f>
        <v>Facebook</v>
      </c>
      <c r="AA174" t="str" cm="1">
        <f t="array" ref="AA174">_xlfn.IFNA(_xlfn.IFS(R174&gt;0.2,"High",R174&lt;-0.2,"Low"),"Neglect value")</f>
        <v>Neglect value</v>
      </c>
    </row>
    <row r="175" spans="1:27" x14ac:dyDescent="0.3">
      <c r="A175" s="3" t="str">
        <f t="shared" si="41"/>
        <v>Saturday</v>
      </c>
      <c r="B175" s="3">
        <v>43638</v>
      </c>
      <c r="C175" s="4">
        <v>44889750</v>
      </c>
      <c r="D175" s="4">
        <v>9332579</v>
      </c>
      <c r="E175" s="4">
        <v>3014423</v>
      </c>
      <c r="F175" s="4">
        <v>2131800</v>
      </c>
      <c r="G175" s="4">
        <v>1579663</v>
      </c>
      <c r="H175" s="7">
        <f>VLOOKUP($B175,'Channel wise traffic'!$B$3:$C$368,2,0)</f>
        <v>16160310</v>
      </c>
      <c r="I175" s="7">
        <f>VLOOKUP($B175,'Channel wise traffic'!$B$3:$D$368,3,0)</f>
        <v>12120232</v>
      </c>
      <c r="J175" s="7">
        <f>VLOOKUP($B175,'Channel wise traffic'!$B$3:$E$368,4,0)</f>
        <v>4937872</v>
      </c>
      <c r="K175" s="7">
        <f>VLOOKUP($B175,'Channel wise traffic'!$B$3:$F$368,5,0)</f>
        <v>11671335</v>
      </c>
      <c r="L175" s="7">
        <f t="shared" si="28"/>
        <v>44889749</v>
      </c>
      <c r="M175" s="8">
        <f t="shared" si="29"/>
        <v>3.51898373236652E-2</v>
      </c>
      <c r="N175" s="10">
        <f t="shared" si="30"/>
        <v>43631</v>
      </c>
      <c r="O175" s="11">
        <f t="shared" si="31"/>
        <v>1613252</v>
      </c>
      <c r="P175" s="11">
        <f t="shared" si="32"/>
        <v>44440851</v>
      </c>
      <c r="Q175" s="11">
        <f t="shared" si="33"/>
        <v>3.6301103401413112E-2</v>
      </c>
      <c r="R175" s="8">
        <f t="shared" si="34"/>
        <v>-2.0820677736646198E-2</v>
      </c>
      <c r="S175" s="8">
        <f t="shared" si="35"/>
        <v>1.0101021692856316E-2</v>
      </c>
      <c r="T175" s="8">
        <f t="shared" si="36"/>
        <v>-3.0612460052788726E-2</v>
      </c>
      <c r="U175" s="8">
        <f t="shared" si="37"/>
        <v>0.20789999944307999</v>
      </c>
      <c r="V175" s="8">
        <f t="shared" si="38"/>
        <v>0.32299999817842423</v>
      </c>
      <c r="W175" s="8">
        <f t="shared" si="39"/>
        <v>0.7072000180465714</v>
      </c>
      <c r="X175" s="8">
        <f t="shared" si="40"/>
        <v>0.74099962473027492</v>
      </c>
      <c r="Y175" s="8" t="str" cm="1">
        <f t="array" ref="Y175">INDEX($U$2:$X$2,MATCH(MAX(ABS($U175:$X175-_xlfn.XLOOKUP($N175,$B$3:$B$368,$U$3:$X$368,0,0))),ABS($U175:$X175-_xlfn.XLOOKUP($N175,$B$3:$B$368,$U$3:$X$368,0,0)),0))</f>
        <v>C2P</v>
      </c>
      <c r="Z175" s="8" t="str" cm="1">
        <f t="array" ref="Z175">INDEX($H$2:$K$2,MATCH(MAX(ABS($H175:$K175-_xlfn.XLOOKUP($N175,$B$3:$B$368,$H$3:$K$368,0,0))),ABS($H175:$K175-_xlfn.XLOOKUP($N175,$B$3:$B$368,$H$3:$K$368,0,0)),0))</f>
        <v>Facebook</v>
      </c>
      <c r="AA175" t="str" cm="1">
        <f t="array" ref="AA175">_xlfn.IFNA(_xlfn.IFS(R175&gt;0.2,"High",R175&lt;-0.2,"Low"),"Neglect value")</f>
        <v>Neglect value</v>
      </c>
    </row>
    <row r="176" spans="1:27" x14ac:dyDescent="0.3">
      <c r="A176" s="3" t="str">
        <f t="shared" si="41"/>
        <v>Sunday</v>
      </c>
      <c r="B176" s="3">
        <v>43639</v>
      </c>
      <c r="C176" s="4">
        <v>43543058</v>
      </c>
      <c r="D176" s="4">
        <v>8869720</v>
      </c>
      <c r="E176" s="4">
        <v>3136333</v>
      </c>
      <c r="F176" s="4">
        <v>2068725</v>
      </c>
      <c r="G176" s="4">
        <v>1662014</v>
      </c>
      <c r="H176" s="7">
        <f>VLOOKUP($B176,'Channel wise traffic'!$B$3:$C$368,2,0)</f>
        <v>15675500</v>
      </c>
      <c r="I176" s="7">
        <f>VLOOKUP($B176,'Channel wise traffic'!$B$3:$D$368,3,0)</f>
        <v>11756625</v>
      </c>
      <c r="J176" s="7">
        <f>VLOOKUP($B176,'Channel wise traffic'!$B$3:$E$368,4,0)</f>
        <v>4789736</v>
      </c>
      <c r="K176" s="7">
        <f>VLOOKUP($B176,'Channel wise traffic'!$B$3:$F$368,5,0)</f>
        <v>11321195</v>
      </c>
      <c r="L176" s="7">
        <f t="shared" si="28"/>
        <v>43543056</v>
      </c>
      <c r="M176" s="8">
        <f t="shared" si="29"/>
        <v>3.8169436790590136E-2</v>
      </c>
      <c r="N176" s="10">
        <f t="shared" si="30"/>
        <v>43632</v>
      </c>
      <c r="O176" s="11">
        <f t="shared" si="31"/>
        <v>1697253</v>
      </c>
      <c r="P176" s="11">
        <f t="shared" si="32"/>
        <v>45787544</v>
      </c>
      <c r="Q176" s="11">
        <f t="shared" si="33"/>
        <v>3.7068006157569708E-2</v>
      </c>
      <c r="R176" s="8">
        <f t="shared" si="34"/>
        <v>-2.0762373081679608E-2</v>
      </c>
      <c r="S176" s="8">
        <f t="shared" si="35"/>
        <v>-4.9019619833725936E-2</v>
      </c>
      <c r="T176" s="8">
        <f t="shared" si="36"/>
        <v>2.9713781430229513E-2</v>
      </c>
      <c r="U176" s="8">
        <f t="shared" si="37"/>
        <v>0.20369997899550371</v>
      </c>
      <c r="V176" s="8">
        <f t="shared" si="38"/>
        <v>0.35360000090194504</v>
      </c>
      <c r="W176" s="8">
        <f t="shared" si="39"/>
        <v>0.65959992130937628</v>
      </c>
      <c r="X176" s="8">
        <f t="shared" si="40"/>
        <v>0.80340016193549169</v>
      </c>
      <c r="Y176" s="8" t="str" cm="1">
        <f t="array" ref="Y176">INDEX($U$2:$X$2,MATCH(MAX(ABS($U176:$X176-_xlfn.XLOOKUP($N176,$B$3:$B$368,$U$3:$X$368,0,0))),ABS($U176:$X176-_xlfn.XLOOKUP($N176,$B$3:$B$368,$U$3:$X$368,0,0)),0))</f>
        <v>P2O</v>
      </c>
      <c r="Z176" s="8" t="str" cm="1">
        <f t="array" ref="Z176">INDEX($H$2:$K$2,MATCH(MAX(ABS($H176:$K176-_xlfn.XLOOKUP($N176,$B$3:$B$368,$H$3:$K$368,0,0))),ABS($H176:$K176-_xlfn.XLOOKUP($N176,$B$3:$B$368,$H$3:$K$368,0,0)),0))</f>
        <v>Facebook</v>
      </c>
      <c r="AA176" t="str" cm="1">
        <f t="array" ref="AA176">_xlfn.IFNA(_xlfn.IFS(R176&gt;0.2,"High",R176&lt;-0.2,"Low"),"Neglect value")</f>
        <v>Neglect value</v>
      </c>
    </row>
    <row r="177" spans="1:27" x14ac:dyDescent="0.3">
      <c r="A177" s="3" t="str">
        <f t="shared" si="41"/>
        <v>Monday</v>
      </c>
      <c r="B177" s="3">
        <v>43640</v>
      </c>
      <c r="C177" s="4">
        <v>21282993</v>
      </c>
      <c r="D177" s="4">
        <v>5054710</v>
      </c>
      <c r="E177" s="4">
        <v>2042103</v>
      </c>
      <c r="F177" s="4">
        <v>1460920</v>
      </c>
      <c r="G177" s="4">
        <v>1233893</v>
      </c>
      <c r="H177" s="7">
        <f>VLOOKUP($B177,'Channel wise traffic'!$B$3:$C$368,2,0)</f>
        <v>7661877</v>
      </c>
      <c r="I177" s="7">
        <f>VLOOKUP($B177,'Channel wise traffic'!$B$3:$D$368,3,0)</f>
        <v>5746408</v>
      </c>
      <c r="J177" s="7">
        <f>VLOOKUP($B177,'Channel wise traffic'!$B$3:$E$368,4,0)</f>
        <v>2341129</v>
      </c>
      <c r="K177" s="7">
        <f>VLOOKUP($B177,'Channel wise traffic'!$B$3:$F$368,5,0)</f>
        <v>5533578</v>
      </c>
      <c r="L177" s="7">
        <f t="shared" si="28"/>
        <v>21282992</v>
      </c>
      <c r="M177" s="8">
        <f t="shared" si="29"/>
        <v>5.7975539436582062E-2</v>
      </c>
      <c r="N177" s="10">
        <f t="shared" si="30"/>
        <v>43633</v>
      </c>
      <c r="O177" s="11">
        <f t="shared" si="31"/>
        <v>1361297</v>
      </c>
      <c r="P177" s="11">
        <f t="shared" si="32"/>
        <v>22586032</v>
      </c>
      <c r="Q177" s="11">
        <f t="shared" si="33"/>
        <v>6.0271626262494778E-2</v>
      </c>
      <c r="R177" s="8">
        <f t="shared" si="34"/>
        <v>-9.3590157034063814E-2</v>
      </c>
      <c r="S177" s="8">
        <f t="shared" si="35"/>
        <v>-5.7692294069183969E-2</v>
      </c>
      <c r="T177" s="8">
        <f t="shared" si="36"/>
        <v>-3.8095650777910106E-2</v>
      </c>
      <c r="U177" s="8">
        <f t="shared" si="37"/>
        <v>0.2374999606493316</v>
      </c>
      <c r="V177" s="8">
        <f t="shared" si="38"/>
        <v>0.40400003165364579</v>
      </c>
      <c r="W177" s="8">
        <f t="shared" si="39"/>
        <v>0.7153997619121073</v>
      </c>
      <c r="X177" s="8">
        <f t="shared" si="40"/>
        <v>0.8445999780959943</v>
      </c>
      <c r="Y177" s="8" t="str" cm="1">
        <f t="array" ref="Y177">INDEX($U$2:$X$2,MATCH(MAX(ABS($U177:$X177-_xlfn.XLOOKUP($N177,$B$3:$B$368,$U$3:$X$368,0,0))),ABS($U177:$X177-_xlfn.XLOOKUP($N177,$B$3:$B$368,$U$3:$X$368,0,0)),0))</f>
        <v>L2M</v>
      </c>
      <c r="Z177" s="8" t="str" cm="1">
        <f t="array" ref="Z177">INDEX($H$2:$K$2,MATCH(MAX(ABS($H177:$K177-_xlfn.XLOOKUP($N177,$B$3:$B$368,$H$3:$K$368,0,0))),ABS($H177:$K177-_xlfn.XLOOKUP($N177,$B$3:$B$368,$H$3:$K$368,0,0)),0))</f>
        <v>Facebook</v>
      </c>
      <c r="AA177" t="str" cm="1">
        <f t="array" ref="AA177">_xlfn.IFNA(_xlfn.IFS(R177&gt;0.2,"High",R177&lt;-0.2,"Low"),"Neglect value")</f>
        <v>Neglect value</v>
      </c>
    </row>
    <row r="178" spans="1:27" x14ac:dyDescent="0.3">
      <c r="A178" s="3" t="str">
        <f t="shared" si="41"/>
        <v>Tuesday</v>
      </c>
      <c r="B178" s="3">
        <v>43641</v>
      </c>
      <c r="C178" s="4">
        <v>22586034</v>
      </c>
      <c r="D178" s="4">
        <v>5646508</v>
      </c>
      <c r="E178" s="4">
        <v>2236017</v>
      </c>
      <c r="F178" s="4">
        <v>1632292</v>
      </c>
      <c r="G178" s="4">
        <v>1271556</v>
      </c>
      <c r="H178" s="7">
        <f>VLOOKUP($B178,'Channel wise traffic'!$B$3:$C$368,2,0)</f>
        <v>8130972</v>
      </c>
      <c r="I178" s="7">
        <f>VLOOKUP($B178,'Channel wise traffic'!$B$3:$D$368,3,0)</f>
        <v>6098229</v>
      </c>
      <c r="J178" s="7">
        <f>VLOOKUP($B178,'Channel wise traffic'!$B$3:$E$368,4,0)</f>
        <v>2484463</v>
      </c>
      <c r="K178" s="7">
        <f>VLOOKUP($B178,'Channel wise traffic'!$B$3:$F$368,5,0)</f>
        <v>5872368</v>
      </c>
      <c r="L178" s="7">
        <f t="shared" si="28"/>
        <v>22586032</v>
      </c>
      <c r="M178" s="8">
        <f t="shared" si="29"/>
        <v>5.6298330198210095E-2</v>
      </c>
      <c r="N178" s="10">
        <f t="shared" si="30"/>
        <v>43634</v>
      </c>
      <c r="O178" s="11">
        <f t="shared" si="31"/>
        <v>1256715</v>
      </c>
      <c r="P178" s="11">
        <f t="shared" si="32"/>
        <v>21065819</v>
      </c>
      <c r="Q178" s="11">
        <f t="shared" si="33"/>
        <v>5.965659062880059E-2</v>
      </c>
      <c r="R178" s="8">
        <f t="shared" si="34"/>
        <v>1.1809360117449152E-2</v>
      </c>
      <c r="S178" s="8">
        <f t="shared" si="35"/>
        <v>7.2164913217948046E-2</v>
      </c>
      <c r="T178" s="8">
        <f t="shared" si="36"/>
        <v>-5.6293200720880954E-2</v>
      </c>
      <c r="U178" s="8">
        <f t="shared" si="37"/>
        <v>0.24999997786242595</v>
      </c>
      <c r="V178" s="8">
        <f t="shared" si="38"/>
        <v>0.39599997024709788</v>
      </c>
      <c r="W178" s="8">
        <f t="shared" si="39"/>
        <v>0.72999981663824565</v>
      </c>
      <c r="X178" s="8">
        <f t="shared" si="40"/>
        <v>0.77900032592207769</v>
      </c>
      <c r="Y178" s="8" t="str" cm="1">
        <f t="array" ref="Y178">INDEX($U$2:$X$2,MATCH(MAX(ABS($U178:$X178-_xlfn.XLOOKUP($N178,$B$3:$B$368,$U$3:$X$368,0,0))),ABS($U178:$X178-_xlfn.XLOOKUP($N178,$B$3:$B$368,$U$3:$X$368,0,0)),0))</f>
        <v>C2P</v>
      </c>
      <c r="Z178" s="8" t="str" cm="1">
        <f t="array" ref="Z178">INDEX($H$2:$K$2,MATCH(MAX(ABS($H178:$K178-_xlfn.XLOOKUP($N178,$B$3:$B$368,$H$3:$K$368,0,0))),ABS($H178:$K178-_xlfn.XLOOKUP($N178,$B$3:$B$368,$H$3:$K$368,0,0)),0))</f>
        <v>Facebook</v>
      </c>
      <c r="AA178" t="str" cm="1">
        <f t="array" ref="AA178">_xlfn.IFNA(_xlfn.IFS(R178&gt;0.2,"High",R178&lt;-0.2,"Low"),"Neglect value")</f>
        <v>Neglect value</v>
      </c>
    </row>
    <row r="179" spans="1:27" x14ac:dyDescent="0.3">
      <c r="A179" s="3" t="str">
        <f t="shared" si="41"/>
        <v>Wednesday</v>
      </c>
      <c r="B179" s="3">
        <v>43642</v>
      </c>
      <c r="C179" s="4">
        <v>22368860</v>
      </c>
      <c r="D179" s="4">
        <v>5759981</v>
      </c>
      <c r="E179" s="4">
        <v>2234872</v>
      </c>
      <c r="F179" s="4">
        <v>1615142</v>
      </c>
      <c r="G179" s="4">
        <v>1324416</v>
      </c>
      <c r="H179" s="7">
        <f>VLOOKUP($B179,'Channel wise traffic'!$B$3:$C$368,2,0)</f>
        <v>8052789</v>
      </c>
      <c r="I179" s="7">
        <f>VLOOKUP($B179,'Channel wise traffic'!$B$3:$D$368,3,0)</f>
        <v>6039592</v>
      </c>
      <c r="J179" s="7">
        <f>VLOOKUP($B179,'Channel wise traffic'!$B$3:$E$368,4,0)</f>
        <v>2460574</v>
      </c>
      <c r="K179" s="7">
        <f>VLOOKUP($B179,'Channel wise traffic'!$B$3:$F$368,5,0)</f>
        <v>5815903</v>
      </c>
      <c r="L179" s="7">
        <f t="shared" si="28"/>
        <v>22368858</v>
      </c>
      <c r="M179" s="8">
        <f t="shared" si="29"/>
        <v>5.9208024011952333E-2</v>
      </c>
      <c r="N179" s="10">
        <f t="shared" si="30"/>
        <v>43635</v>
      </c>
      <c r="O179" s="11">
        <f t="shared" si="31"/>
        <v>1296201</v>
      </c>
      <c r="P179" s="11">
        <f t="shared" si="32"/>
        <v>22151685</v>
      </c>
      <c r="Q179" s="11">
        <f t="shared" si="33"/>
        <v>5.8514775872374865E-2</v>
      </c>
      <c r="R179" s="8">
        <f t="shared" si="34"/>
        <v>2.1767457361936859E-2</v>
      </c>
      <c r="S179" s="8">
        <f t="shared" si="35"/>
        <v>9.8039043079567456E-3</v>
      </c>
      <c r="T179" s="8">
        <f t="shared" si="36"/>
        <v>1.1847403142917212E-2</v>
      </c>
      <c r="U179" s="8">
        <f t="shared" si="37"/>
        <v>0.2574999798827477</v>
      </c>
      <c r="V179" s="8">
        <f t="shared" si="38"/>
        <v>0.3879998909718626</v>
      </c>
      <c r="W179" s="8">
        <f t="shared" si="39"/>
        <v>0.72270000250573629</v>
      </c>
      <c r="X179" s="8">
        <f t="shared" si="40"/>
        <v>0.81999972757813244</v>
      </c>
      <c r="Y179" s="8" t="str" cm="1">
        <f t="array" ref="Y179">INDEX($U$2:$X$2,MATCH(MAX(ABS($U179:$X179-_xlfn.XLOOKUP($N179,$B$3:$B$368,$U$3:$X$368,0,0))),ABS($U179:$X179-_xlfn.XLOOKUP($N179,$B$3:$B$368,$U$3:$X$368,0,0)),0))</f>
        <v>P2O</v>
      </c>
      <c r="Z179" s="8" t="str" cm="1">
        <f t="array" ref="Z179">INDEX($H$2:$K$2,MATCH(MAX(ABS($H179:$K179-_xlfn.XLOOKUP($N179,$B$3:$B$368,$H$3:$K$368,0,0))),ABS($H179:$K179-_xlfn.XLOOKUP($N179,$B$3:$B$368,$H$3:$K$368,0,0)),0))</f>
        <v>Facebook</v>
      </c>
      <c r="AA179" t="str" cm="1">
        <f t="array" ref="AA179">_xlfn.IFNA(_xlfn.IFS(R179&gt;0.2,"High",R179&lt;-0.2,"Low"),"Neglect value")</f>
        <v>Neglect value</v>
      </c>
    </row>
    <row r="180" spans="1:27" x14ac:dyDescent="0.3">
      <c r="A180" s="3" t="str">
        <f t="shared" si="41"/>
        <v>Thursday</v>
      </c>
      <c r="B180" s="3">
        <v>43643</v>
      </c>
      <c r="C180" s="4">
        <v>22368860</v>
      </c>
      <c r="D180" s="4">
        <v>5759981</v>
      </c>
      <c r="E180" s="4">
        <v>2234872</v>
      </c>
      <c r="F180" s="4">
        <v>1680400</v>
      </c>
      <c r="G180" s="4">
        <v>1322811</v>
      </c>
      <c r="H180" s="7">
        <f>VLOOKUP($B180,'Channel wise traffic'!$B$3:$C$368,2,0)</f>
        <v>8052789</v>
      </c>
      <c r="I180" s="7">
        <f>VLOOKUP($B180,'Channel wise traffic'!$B$3:$D$368,3,0)</f>
        <v>6039592</v>
      </c>
      <c r="J180" s="7">
        <f>VLOOKUP($B180,'Channel wise traffic'!$B$3:$E$368,4,0)</f>
        <v>2460574</v>
      </c>
      <c r="K180" s="7">
        <f>VLOOKUP($B180,'Channel wise traffic'!$B$3:$F$368,5,0)</f>
        <v>5815903</v>
      </c>
      <c r="L180" s="7">
        <f t="shared" si="28"/>
        <v>22368858</v>
      </c>
      <c r="M180" s="8">
        <f t="shared" si="29"/>
        <v>5.9136272478794182E-2</v>
      </c>
      <c r="N180" s="10">
        <f t="shared" si="30"/>
        <v>43636</v>
      </c>
      <c r="O180" s="11">
        <f t="shared" si="31"/>
        <v>616058</v>
      </c>
      <c r="P180" s="11">
        <f t="shared" si="32"/>
        <v>10207149</v>
      </c>
      <c r="Q180" s="11">
        <f t="shared" si="33"/>
        <v>6.035553509059826E-2</v>
      </c>
      <c r="R180" s="8">
        <f t="shared" si="34"/>
        <v>1.1472182813955829</v>
      </c>
      <c r="S180" s="8">
        <f t="shared" si="35"/>
        <v>1.1914893179280521</v>
      </c>
      <c r="T180" s="8">
        <f t="shared" si="36"/>
        <v>-2.0201338783159994E-2</v>
      </c>
      <c r="U180" s="8">
        <f t="shared" si="37"/>
        <v>0.2574999798827477</v>
      </c>
      <c r="V180" s="8">
        <f t="shared" si="38"/>
        <v>0.3879998909718626</v>
      </c>
      <c r="W180" s="8">
        <f t="shared" si="39"/>
        <v>0.75189988509409045</v>
      </c>
      <c r="X180" s="8">
        <f t="shared" si="40"/>
        <v>0.78720007141156867</v>
      </c>
      <c r="Y180" s="8" t="str" cm="1">
        <f t="array" ref="Y180">INDEX($U$2:$X$2,MATCH(MAX(ABS($U180:$X180-_xlfn.XLOOKUP($N180,$B$3:$B$368,$U$3:$X$368,0,0))),ABS($U180:$X180-_xlfn.XLOOKUP($N180,$B$3:$B$368,$U$3:$X$368,0,0)),0))</f>
        <v>P2O</v>
      </c>
      <c r="Z180" s="8" t="str" cm="1">
        <f t="array" ref="Z180">INDEX($H$2:$K$2,MATCH(MAX(ABS($H180:$K180-_xlfn.XLOOKUP($N180,$B$3:$B$368,$H$3:$K$368,0,0))),ABS($H180:$K180-_xlfn.XLOOKUP($N180,$B$3:$B$368,$H$3:$K$368,0,0)),0))</f>
        <v>Facebook</v>
      </c>
      <c r="AA180" t="str" cm="1">
        <f t="array" ref="AA180">_xlfn.IFNA(_xlfn.IFS(R180&gt;0.2,"High",R180&lt;-0.2,"Low"),"Neglect value")</f>
        <v>High</v>
      </c>
    </row>
    <row r="181" spans="1:27" x14ac:dyDescent="0.3">
      <c r="A181" s="3" t="str">
        <f t="shared" si="41"/>
        <v>Friday</v>
      </c>
      <c r="B181" s="3">
        <v>43644</v>
      </c>
      <c r="C181" s="4">
        <v>21282993</v>
      </c>
      <c r="D181" s="4">
        <v>5373955</v>
      </c>
      <c r="E181" s="4">
        <v>2063599</v>
      </c>
      <c r="F181" s="4">
        <v>1461234</v>
      </c>
      <c r="G181" s="4">
        <v>1234158</v>
      </c>
      <c r="H181" s="7">
        <f>VLOOKUP($B181,'Channel wise traffic'!$B$3:$C$368,2,0)</f>
        <v>7661877</v>
      </c>
      <c r="I181" s="7">
        <f>VLOOKUP($B181,'Channel wise traffic'!$B$3:$D$368,3,0)</f>
        <v>5746408</v>
      </c>
      <c r="J181" s="7">
        <f>VLOOKUP($B181,'Channel wise traffic'!$B$3:$E$368,4,0)</f>
        <v>2341129</v>
      </c>
      <c r="K181" s="7">
        <f>VLOOKUP($B181,'Channel wise traffic'!$B$3:$F$368,5,0)</f>
        <v>5533578</v>
      </c>
      <c r="L181" s="7">
        <f t="shared" si="28"/>
        <v>21282992</v>
      </c>
      <c r="M181" s="8">
        <f t="shared" si="29"/>
        <v>5.7987990692850391E-2</v>
      </c>
      <c r="N181" s="10">
        <f t="shared" si="30"/>
        <v>43637</v>
      </c>
      <c r="O181" s="11">
        <f t="shared" si="31"/>
        <v>1336086</v>
      </c>
      <c r="P181" s="11">
        <f t="shared" si="32"/>
        <v>21065819</v>
      </c>
      <c r="Q181" s="11">
        <f t="shared" si="33"/>
        <v>6.342435281417956E-2</v>
      </c>
      <c r="R181" s="8">
        <f t="shared" si="34"/>
        <v>-7.6288502386822388E-2</v>
      </c>
      <c r="S181" s="8">
        <f t="shared" si="35"/>
        <v>1.0309259753916944E-2</v>
      </c>
      <c r="T181" s="8">
        <f t="shared" si="36"/>
        <v>-8.5714112641505413E-2</v>
      </c>
      <c r="U181" s="8">
        <f t="shared" si="37"/>
        <v>0.25249996558284826</v>
      </c>
      <c r="V181" s="8">
        <f t="shared" si="38"/>
        <v>0.38400005210315308</v>
      </c>
      <c r="W181" s="8">
        <f t="shared" si="39"/>
        <v>0.70809978101365623</v>
      </c>
      <c r="X181" s="8">
        <f t="shared" si="40"/>
        <v>0.84459983821893003</v>
      </c>
      <c r="Y181" s="8" t="str" cm="1">
        <f t="array" ref="Y181">INDEX($U$2:$X$2,MATCH(MAX(ABS($U181:$X181-_xlfn.XLOOKUP($N181,$B$3:$B$368,$U$3:$X$368,0,0))),ABS($U181:$X181-_xlfn.XLOOKUP($N181,$B$3:$B$368,$U$3:$X$368,0,0)),0))</f>
        <v>C2P</v>
      </c>
      <c r="Z181" s="8" t="str" cm="1">
        <f t="array" ref="Z181">INDEX($H$2:$K$2,MATCH(MAX(ABS($H181:$K181-_xlfn.XLOOKUP($N181,$B$3:$B$368,$H$3:$K$368,0,0))),ABS($H181:$K181-_xlfn.XLOOKUP($N181,$B$3:$B$368,$H$3:$K$368,0,0)),0))</f>
        <v>Facebook</v>
      </c>
      <c r="AA181" t="str" cm="1">
        <f t="array" ref="AA181">_xlfn.IFNA(_xlfn.IFS(R181&gt;0.2,"High",R181&lt;-0.2,"Low"),"Neglect value")</f>
        <v>Neglect value</v>
      </c>
    </row>
    <row r="182" spans="1:27" x14ac:dyDescent="0.3">
      <c r="A182" s="3" t="str">
        <f t="shared" si="41"/>
        <v>Saturday</v>
      </c>
      <c r="B182" s="3">
        <v>43645</v>
      </c>
      <c r="C182" s="4">
        <v>46685340</v>
      </c>
      <c r="D182" s="4">
        <v>9999999</v>
      </c>
      <c r="E182" s="4">
        <v>3502000</v>
      </c>
      <c r="F182" s="4">
        <v>2286105</v>
      </c>
      <c r="G182" s="4">
        <v>1729667</v>
      </c>
      <c r="H182" s="7">
        <f>VLOOKUP($B182,'Channel wise traffic'!$B$3:$C$368,2,0)</f>
        <v>16806722</v>
      </c>
      <c r="I182" s="7">
        <f>VLOOKUP($B182,'Channel wise traffic'!$B$3:$D$368,3,0)</f>
        <v>12605042</v>
      </c>
      <c r="J182" s="7">
        <f>VLOOKUP($B182,'Channel wise traffic'!$B$3:$E$368,4,0)</f>
        <v>5135387</v>
      </c>
      <c r="K182" s="7">
        <f>VLOOKUP($B182,'Channel wise traffic'!$B$3:$F$368,5,0)</f>
        <v>12138188</v>
      </c>
      <c r="L182" s="7">
        <f t="shared" si="28"/>
        <v>46685339</v>
      </c>
      <c r="M182" s="8">
        <f t="shared" si="29"/>
        <v>3.7049467777250843E-2</v>
      </c>
      <c r="N182" s="10">
        <f t="shared" si="30"/>
        <v>43638</v>
      </c>
      <c r="O182" s="11">
        <f t="shared" si="31"/>
        <v>1579663</v>
      </c>
      <c r="P182" s="11">
        <f t="shared" si="32"/>
        <v>44889749</v>
      </c>
      <c r="Q182" s="11">
        <f t="shared" si="33"/>
        <v>3.51898373236652E-2</v>
      </c>
      <c r="R182" s="8">
        <f t="shared" si="34"/>
        <v>9.4959494525097998E-2</v>
      </c>
      <c r="S182" s="8">
        <f t="shared" si="35"/>
        <v>4.0000000891072141E-2</v>
      </c>
      <c r="T182" s="8">
        <f t="shared" si="36"/>
        <v>5.2845667812594366E-2</v>
      </c>
      <c r="U182" s="8">
        <f t="shared" si="37"/>
        <v>0.2141999822642397</v>
      </c>
      <c r="V182" s="8">
        <f t="shared" si="38"/>
        <v>0.35020003502000352</v>
      </c>
      <c r="W182" s="8">
        <f t="shared" si="39"/>
        <v>0.65279982866933184</v>
      </c>
      <c r="X182" s="8">
        <f t="shared" si="40"/>
        <v>0.75659998119071525</v>
      </c>
      <c r="Y182" s="8" t="str" cm="1">
        <f t="array" ref="Y182">INDEX($U$2:$X$2,MATCH(MAX(ABS($U182:$X182-_xlfn.XLOOKUP($N182,$B$3:$B$368,$U$3:$X$368,0,0))),ABS($U182:$X182-_xlfn.XLOOKUP($N182,$B$3:$B$368,$U$3:$X$368,0,0)),0))</f>
        <v>C2P</v>
      </c>
      <c r="Z182" s="8" t="str" cm="1">
        <f t="array" ref="Z182">INDEX($H$2:$K$2,MATCH(MAX(ABS($H182:$K182-_xlfn.XLOOKUP($N182,$B$3:$B$368,$H$3:$K$368,0,0))),ABS($H182:$K182-_xlfn.XLOOKUP($N182,$B$3:$B$368,$H$3:$K$368,0,0)),0))</f>
        <v>Facebook</v>
      </c>
      <c r="AA182" t="str" cm="1">
        <f t="array" ref="AA182">_xlfn.IFNA(_xlfn.IFS(R182&gt;0.2,"High",R182&lt;-0.2,"Low"),"Neglect value")</f>
        <v>Neglect value</v>
      </c>
    </row>
    <row r="183" spans="1:27" x14ac:dyDescent="0.3">
      <c r="A183" s="3" t="str">
        <f t="shared" si="41"/>
        <v>Sunday</v>
      </c>
      <c r="B183" s="3">
        <v>43646</v>
      </c>
      <c r="C183" s="4">
        <v>43991955</v>
      </c>
      <c r="D183" s="4">
        <v>8776395</v>
      </c>
      <c r="E183" s="4">
        <v>3133173</v>
      </c>
      <c r="F183" s="4">
        <v>2066640</v>
      </c>
      <c r="G183" s="4">
        <v>1692578</v>
      </c>
      <c r="H183" s="7">
        <f>VLOOKUP($B183,'Channel wise traffic'!$B$3:$C$368,2,0)</f>
        <v>15837104</v>
      </c>
      <c r="I183" s="7">
        <f>VLOOKUP($B183,'Channel wise traffic'!$B$3:$D$368,3,0)</f>
        <v>11877828</v>
      </c>
      <c r="J183" s="7">
        <f>VLOOKUP($B183,'Channel wise traffic'!$B$3:$E$368,4,0)</f>
        <v>4839115</v>
      </c>
      <c r="K183" s="7">
        <f>VLOOKUP($B183,'Channel wise traffic'!$B$3:$F$368,5,0)</f>
        <v>11437908</v>
      </c>
      <c r="L183" s="7">
        <f t="shared" si="28"/>
        <v>43991955</v>
      </c>
      <c r="M183" s="8">
        <f t="shared" si="29"/>
        <v>3.8474716570336555E-2</v>
      </c>
      <c r="N183" s="10">
        <f t="shared" si="30"/>
        <v>43639</v>
      </c>
      <c r="O183" s="11">
        <f t="shared" si="31"/>
        <v>1662014</v>
      </c>
      <c r="P183" s="11">
        <f t="shared" si="32"/>
        <v>43543056</v>
      </c>
      <c r="Q183" s="11">
        <f t="shared" si="33"/>
        <v>3.8169436790590136E-2</v>
      </c>
      <c r="R183" s="8">
        <f t="shared" si="34"/>
        <v>1.8389736789220734E-2</v>
      </c>
      <c r="S183" s="8">
        <f t="shared" si="35"/>
        <v>1.0309313154317934E-2</v>
      </c>
      <c r="T183" s="8">
        <f t="shared" si="36"/>
        <v>7.9980163558943662E-3</v>
      </c>
      <c r="U183" s="8">
        <f t="shared" si="37"/>
        <v>0.19949999948854286</v>
      </c>
      <c r="V183" s="8">
        <f t="shared" si="38"/>
        <v>0.35699999829086998</v>
      </c>
      <c r="W183" s="8">
        <f t="shared" si="39"/>
        <v>0.65959970930427403</v>
      </c>
      <c r="X183" s="8">
        <f t="shared" si="40"/>
        <v>0.81899992257964616</v>
      </c>
      <c r="Y183" s="8" t="str" cm="1">
        <f t="array" ref="Y183">INDEX($U$2:$X$2,MATCH(MAX(ABS($U183:$X183-_xlfn.XLOOKUP($N183,$B$3:$B$368,$U$3:$X$368,0,0))),ABS($U183:$X183-_xlfn.XLOOKUP($N183,$B$3:$B$368,$U$3:$X$368,0,0)),0))</f>
        <v>P2O</v>
      </c>
      <c r="Z183" s="8" t="str" cm="1">
        <f t="array" ref="Z183">INDEX($H$2:$K$2,MATCH(MAX(ABS($H183:$K183-_xlfn.XLOOKUP($N183,$B$3:$B$368,$H$3:$K$368,0,0))),ABS($H183:$K183-_xlfn.XLOOKUP($N183,$B$3:$B$368,$H$3:$K$368,0,0)),0))</f>
        <v>Facebook</v>
      </c>
      <c r="AA183" t="str" cm="1">
        <f t="array" ref="AA183">_xlfn.IFNA(_xlfn.IFS(R183&gt;0.2,"High",R183&lt;-0.2,"Low"),"Neglect value")</f>
        <v>Neglect value</v>
      </c>
    </row>
    <row r="184" spans="1:27" x14ac:dyDescent="0.3">
      <c r="A184" s="3" t="str">
        <f t="shared" si="41"/>
        <v>Monday</v>
      </c>
      <c r="B184" s="3">
        <v>43647</v>
      </c>
      <c r="C184" s="4">
        <v>21500167</v>
      </c>
      <c r="D184" s="4">
        <v>5213790</v>
      </c>
      <c r="E184" s="4">
        <v>2189792</v>
      </c>
      <c r="F184" s="4">
        <v>1582562</v>
      </c>
      <c r="G184" s="4">
        <v>1297701</v>
      </c>
      <c r="H184" s="7">
        <f>VLOOKUP($B184,'Channel wise traffic'!$B$3:$C$368,2,0)</f>
        <v>7740060</v>
      </c>
      <c r="I184" s="7">
        <f>VLOOKUP($B184,'Channel wise traffic'!$B$3:$D$368,3,0)</f>
        <v>5805045</v>
      </c>
      <c r="J184" s="7">
        <f>VLOOKUP($B184,'Channel wise traffic'!$B$3:$E$368,4,0)</f>
        <v>2365018</v>
      </c>
      <c r="K184" s="7">
        <f>VLOOKUP($B184,'Channel wise traffic'!$B$3:$F$368,5,0)</f>
        <v>5590043</v>
      </c>
      <c r="L184" s="7">
        <f t="shared" si="28"/>
        <v>21500166</v>
      </c>
      <c r="M184" s="8">
        <f t="shared" si="29"/>
        <v>6.0357717221452278E-2</v>
      </c>
      <c r="N184" s="10">
        <f t="shared" si="30"/>
        <v>43640</v>
      </c>
      <c r="O184" s="11">
        <f t="shared" si="31"/>
        <v>1233893</v>
      </c>
      <c r="P184" s="11">
        <f t="shared" si="32"/>
        <v>21282992</v>
      </c>
      <c r="Q184" s="11">
        <f t="shared" si="33"/>
        <v>5.7975539436582062E-2</v>
      </c>
      <c r="R184" s="8">
        <f t="shared" si="34"/>
        <v>5.171274980893803E-2</v>
      </c>
      <c r="S184" s="8">
        <f t="shared" si="35"/>
        <v>1.0204110399515187E-2</v>
      </c>
      <c r="T184" s="8">
        <f t="shared" si="36"/>
        <v>4.1089359547503923E-2</v>
      </c>
      <c r="U184" s="8">
        <f t="shared" si="37"/>
        <v>0.24249997686064484</v>
      </c>
      <c r="V184" s="8">
        <f t="shared" si="38"/>
        <v>0.4200000383598112</v>
      </c>
      <c r="W184" s="8">
        <f t="shared" si="39"/>
        <v>0.72269969019888647</v>
      </c>
      <c r="X184" s="8">
        <f t="shared" si="40"/>
        <v>0.82000010110188415</v>
      </c>
      <c r="Y184" s="8" t="str" cm="1">
        <f t="array" ref="Y184">INDEX($U$2:$X$2,MATCH(MAX(ABS($U184:$X184-_xlfn.XLOOKUP($N184,$B$3:$B$368,$U$3:$X$368,0,0))),ABS($U184:$X184-_xlfn.XLOOKUP($N184,$B$3:$B$368,$U$3:$X$368,0,0)),0))</f>
        <v>P2O</v>
      </c>
      <c r="Z184" s="8" t="str" cm="1">
        <f t="array" ref="Z184">INDEX($H$2:$K$2,MATCH(MAX(ABS($H184:$K184-_xlfn.XLOOKUP($N184,$B$3:$B$368,$H$3:$K$368,0,0))),ABS($H184:$K184-_xlfn.XLOOKUP($N184,$B$3:$B$368,$H$3:$K$368,0,0)),0))</f>
        <v>Facebook</v>
      </c>
      <c r="AA184" t="str" cm="1">
        <f t="array" ref="AA184">_xlfn.IFNA(_xlfn.IFS(R184&gt;0.2,"High",R184&lt;-0.2,"Low"),"Neglect value")</f>
        <v>Neglect value</v>
      </c>
    </row>
    <row r="185" spans="1:27" x14ac:dyDescent="0.3">
      <c r="A185" s="3" t="str">
        <f t="shared" si="41"/>
        <v>Tuesday</v>
      </c>
      <c r="B185" s="3">
        <v>43648</v>
      </c>
      <c r="C185" s="4">
        <v>21934513</v>
      </c>
      <c r="D185" s="4">
        <v>5264283</v>
      </c>
      <c r="E185" s="4">
        <v>2105713</v>
      </c>
      <c r="F185" s="4">
        <v>1583285</v>
      </c>
      <c r="G185" s="4">
        <v>1311277</v>
      </c>
      <c r="H185" s="7">
        <f>VLOOKUP($B185,'Channel wise traffic'!$B$3:$C$368,2,0)</f>
        <v>7896424</v>
      </c>
      <c r="I185" s="7">
        <f>VLOOKUP($B185,'Channel wise traffic'!$B$3:$D$368,3,0)</f>
        <v>5922318</v>
      </c>
      <c r="J185" s="7">
        <f>VLOOKUP($B185,'Channel wise traffic'!$B$3:$E$368,4,0)</f>
        <v>2412796</v>
      </c>
      <c r="K185" s="7">
        <f>VLOOKUP($B185,'Channel wise traffic'!$B$3:$F$368,5,0)</f>
        <v>5702973</v>
      </c>
      <c r="L185" s="7">
        <f t="shared" si="28"/>
        <v>21934511</v>
      </c>
      <c r="M185" s="8">
        <f t="shared" si="29"/>
        <v>5.9781450356340256E-2</v>
      </c>
      <c r="N185" s="10">
        <f t="shared" si="30"/>
        <v>43641</v>
      </c>
      <c r="O185" s="11">
        <f t="shared" si="31"/>
        <v>1271556</v>
      </c>
      <c r="P185" s="11">
        <f t="shared" si="32"/>
        <v>22586032</v>
      </c>
      <c r="Q185" s="11">
        <f t="shared" si="33"/>
        <v>5.6298330198210095E-2</v>
      </c>
      <c r="R185" s="8">
        <f t="shared" si="34"/>
        <v>3.1238105124744786E-2</v>
      </c>
      <c r="S185" s="8">
        <f t="shared" si="35"/>
        <v>-2.8846191309743974E-2</v>
      </c>
      <c r="T185" s="8">
        <f t="shared" si="36"/>
        <v>6.1868978100542371E-2</v>
      </c>
      <c r="U185" s="8">
        <f t="shared" si="37"/>
        <v>0.23999999452916962</v>
      </c>
      <c r="V185" s="8">
        <f t="shared" si="38"/>
        <v>0.39999996200812155</v>
      </c>
      <c r="W185" s="8">
        <f t="shared" si="39"/>
        <v>0.75189971282886126</v>
      </c>
      <c r="X185" s="8">
        <f t="shared" si="40"/>
        <v>0.82820022927015668</v>
      </c>
      <c r="Y185" s="8" t="str" cm="1">
        <f t="array" ref="Y185">INDEX($U$2:$X$2,MATCH(MAX(ABS($U185:$X185-_xlfn.XLOOKUP($N185,$B$3:$B$368,$U$3:$X$368,0,0))),ABS($U185:$X185-_xlfn.XLOOKUP($N185,$B$3:$B$368,$U$3:$X$368,0,0)),0))</f>
        <v>P2O</v>
      </c>
      <c r="Z185" s="8" t="str" cm="1">
        <f t="array" ref="Z185">INDEX($H$2:$K$2,MATCH(MAX(ABS($H185:$K185-_xlfn.XLOOKUP($N185,$B$3:$B$368,$H$3:$K$368,0,0))),ABS($H185:$K185-_xlfn.XLOOKUP($N185,$B$3:$B$368,$H$3:$K$368,0,0)),0))</f>
        <v>Facebook</v>
      </c>
      <c r="AA185" t="str" cm="1">
        <f t="array" ref="AA185">_xlfn.IFNA(_xlfn.IFS(R185&gt;0.2,"High",R185&lt;-0.2,"Low"),"Neglect value")</f>
        <v>Neglect value</v>
      </c>
    </row>
    <row r="186" spans="1:27" x14ac:dyDescent="0.3">
      <c r="A186" s="3" t="str">
        <f t="shared" si="41"/>
        <v>Wednesday</v>
      </c>
      <c r="B186" s="3">
        <v>43649</v>
      </c>
      <c r="C186" s="4">
        <v>22151687</v>
      </c>
      <c r="D186" s="4">
        <v>5814817</v>
      </c>
      <c r="E186" s="4">
        <v>2302667</v>
      </c>
      <c r="F186" s="4">
        <v>1731375</v>
      </c>
      <c r="G186" s="4">
        <v>1462320</v>
      </c>
      <c r="H186" s="7">
        <f>VLOOKUP($B186,'Channel wise traffic'!$B$3:$C$368,2,0)</f>
        <v>7974607</v>
      </c>
      <c r="I186" s="7">
        <f>VLOOKUP($B186,'Channel wise traffic'!$B$3:$D$368,3,0)</f>
        <v>5980955</v>
      </c>
      <c r="J186" s="7">
        <f>VLOOKUP($B186,'Channel wise traffic'!$B$3:$E$368,4,0)</f>
        <v>2436685</v>
      </c>
      <c r="K186" s="7">
        <f>VLOOKUP($B186,'Channel wise traffic'!$B$3:$F$368,5,0)</f>
        <v>5759438</v>
      </c>
      <c r="L186" s="7">
        <f t="shared" si="28"/>
        <v>22151685</v>
      </c>
      <c r="M186" s="8">
        <f t="shared" si="29"/>
        <v>6.6013933837183597E-2</v>
      </c>
      <c r="N186" s="10">
        <f t="shared" si="30"/>
        <v>43642</v>
      </c>
      <c r="O186" s="11">
        <f t="shared" si="31"/>
        <v>1324416</v>
      </c>
      <c r="P186" s="11">
        <f t="shared" si="32"/>
        <v>22368858</v>
      </c>
      <c r="Q186" s="11">
        <f t="shared" si="33"/>
        <v>5.9208024011952333E-2</v>
      </c>
      <c r="R186" s="8">
        <f t="shared" si="34"/>
        <v>0.10412438387938527</v>
      </c>
      <c r="S186" s="8">
        <f t="shared" si="35"/>
        <v>-9.7087209369383087E-3</v>
      </c>
      <c r="T186" s="8">
        <f t="shared" si="36"/>
        <v>0.11494911270569252</v>
      </c>
      <c r="U186" s="8">
        <f t="shared" si="37"/>
        <v>0.26249996219249577</v>
      </c>
      <c r="V186" s="8">
        <f t="shared" si="38"/>
        <v>0.39599990850958855</v>
      </c>
      <c r="W186" s="8">
        <f t="shared" si="39"/>
        <v>0.75189986220326255</v>
      </c>
      <c r="X186" s="8">
        <f t="shared" si="40"/>
        <v>0.8446003898635478</v>
      </c>
      <c r="Y186" s="8" t="str" cm="1">
        <f t="array" ref="Y186">INDEX($U$2:$X$2,MATCH(MAX(ABS($U186:$X186-_xlfn.XLOOKUP($N186,$B$3:$B$368,$U$3:$X$368,0,0))),ABS($U186:$X186-_xlfn.XLOOKUP($N186,$B$3:$B$368,$U$3:$X$368,0,0)),0))</f>
        <v>C2P</v>
      </c>
      <c r="Z186" s="8" t="str" cm="1">
        <f t="array" ref="Z186">INDEX($H$2:$K$2,MATCH(MAX(ABS($H186:$K186-_xlfn.XLOOKUP($N186,$B$3:$B$368,$H$3:$K$368,0,0))),ABS($H186:$K186-_xlfn.XLOOKUP($N186,$B$3:$B$368,$H$3:$K$368,0,0)),0))</f>
        <v>Facebook</v>
      </c>
      <c r="AA186" t="str" cm="1">
        <f t="array" ref="AA186">_xlfn.IFNA(_xlfn.IFS(R186&gt;0.2,"High",R186&lt;-0.2,"Low"),"Neglect value")</f>
        <v>Neglect value</v>
      </c>
    </row>
    <row r="187" spans="1:27" x14ac:dyDescent="0.3">
      <c r="A187" s="3" t="str">
        <f t="shared" si="41"/>
        <v>Thursday</v>
      </c>
      <c r="B187" s="3">
        <v>43650</v>
      </c>
      <c r="C187" s="4">
        <v>22368860</v>
      </c>
      <c r="D187" s="4">
        <v>5759981</v>
      </c>
      <c r="E187" s="4">
        <v>2373112</v>
      </c>
      <c r="F187" s="4">
        <v>1645753</v>
      </c>
      <c r="G187" s="4">
        <v>1349517</v>
      </c>
      <c r="H187" s="7">
        <f>VLOOKUP($B187,'Channel wise traffic'!$B$3:$C$368,2,0)</f>
        <v>8052789</v>
      </c>
      <c r="I187" s="7">
        <f>VLOOKUP($B187,'Channel wise traffic'!$B$3:$D$368,3,0)</f>
        <v>6039592</v>
      </c>
      <c r="J187" s="7">
        <f>VLOOKUP($B187,'Channel wise traffic'!$B$3:$E$368,4,0)</f>
        <v>2460574</v>
      </c>
      <c r="K187" s="7">
        <f>VLOOKUP($B187,'Channel wise traffic'!$B$3:$F$368,5,0)</f>
        <v>5815903</v>
      </c>
      <c r="L187" s="7">
        <f t="shared" si="28"/>
        <v>22368858</v>
      </c>
      <c r="M187" s="8">
        <f t="shared" si="29"/>
        <v>6.0330164344539687E-2</v>
      </c>
      <c r="N187" s="10">
        <f t="shared" si="30"/>
        <v>43643</v>
      </c>
      <c r="O187" s="11">
        <f t="shared" si="31"/>
        <v>1322811</v>
      </c>
      <c r="P187" s="11">
        <f t="shared" si="32"/>
        <v>22368858</v>
      </c>
      <c r="Q187" s="11">
        <f t="shared" si="33"/>
        <v>5.9136272478794182E-2</v>
      </c>
      <c r="R187" s="8">
        <f t="shared" si="34"/>
        <v>2.0188825160964097E-2</v>
      </c>
      <c r="S187" s="8">
        <f t="shared" si="35"/>
        <v>0</v>
      </c>
      <c r="T187" s="8">
        <f t="shared" si="36"/>
        <v>2.0188825160964097E-2</v>
      </c>
      <c r="U187" s="8">
        <f t="shared" si="37"/>
        <v>0.2574999798827477</v>
      </c>
      <c r="V187" s="8">
        <f t="shared" si="38"/>
        <v>0.41199997013879036</v>
      </c>
      <c r="W187" s="8">
        <f t="shared" si="39"/>
        <v>0.69349992752133061</v>
      </c>
      <c r="X187" s="8">
        <f t="shared" si="40"/>
        <v>0.81999972049268632</v>
      </c>
      <c r="Y187" s="8" t="str" cm="1">
        <f t="array" ref="Y187">INDEX($U$2:$X$2,MATCH(MAX(ABS($U187:$X187-_xlfn.XLOOKUP($N187,$B$3:$B$368,$U$3:$X$368,0,0))),ABS($U187:$X187-_xlfn.XLOOKUP($N187,$B$3:$B$368,$U$3:$X$368,0,0)),0))</f>
        <v>C2P</v>
      </c>
      <c r="Z187" s="8" t="str" cm="1">
        <f t="array" ref="Z187">INDEX($H$2:$K$2,MATCH(MAX(ABS($H187:$K187-_xlfn.XLOOKUP($N187,$B$3:$B$368,$H$3:$K$368,0,0))),ABS($H187:$K187-_xlfn.XLOOKUP($N187,$B$3:$B$368,$H$3:$K$368,0,0)),0))</f>
        <v>Facebook</v>
      </c>
      <c r="AA187" t="str" cm="1">
        <f t="array" ref="AA187">_xlfn.IFNA(_xlfn.IFS(R187&gt;0.2,"High",R187&lt;-0.2,"Low"),"Neglect value")</f>
        <v>Neglect value</v>
      </c>
    </row>
    <row r="188" spans="1:27" x14ac:dyDescent="0.3">
      <c r="A188" s="3" t="str">
        <f t="shared" si="41"/>
        <v>Friday</v>
      </c>
      <c r="B188" s="3">
        <v>43651</v>
      </c>
      <c r="C188" s="4">
        <v>20631473</v>
      </c>
      <c r="D188" s="4">
        <v>4899974</v>
      </c>
      <c r="E188" s="4">
        <v>2038389</v>
      </c>
      <c r="F188" s="4">
        <v>1562425</v>
      </c>
      <c r="G188" s="4">
        <v>1255565</v>
      </c>
      <c r="H188" s="7">
        <f>VLOOKUP($B188,'Channel wise traffic'!$B$3:$C$368,2,0)</f>
        <v>7427330</v>
      </c>
      <c r="I188" s="7">
        <f>VLOOKUP($B188,'Channel wise traffic'!$B$3:$D$368,3,0)</f>
        <v>5570497</v>
      </c>
      <c r="J188" s="7">
        <f>VLOOKUP($B188,'Channel wise traffic'!$B$3:$E$368,4,0)</f>
        <v>2269462</v>
      </c>
      <c r="K188" s="7">
        <f>VLOOKUP($B188,'Channel wise traffic'!$B$3:$F$368,5,0)</f>
        <v>5364183</v>
      </c>
      <c r="L188" s="7">
        <f t="shared" si="28"/>
        <v>20631472</v>
      </c>
      <c r="M188" s="8">
        <f t="shared" si="29"/>
        <v>6.0856779348716403E-2</v>
      </c>
      <c r="N188" s="10">
        <f t="shared" si="30"/>
        <v>43644</v>
      </c>
      <c r="O188" s="11">
        <f t="shared" si="31"/>
        <v>1234158</v>
      </c>
      <c r="P188" s="11">
        <f t="shared" si="32"/>
        <v>21282992</v>
      </c>
      <c r="Q188" s="11">
        <f t="shared" si="33"/>
        <v>5.7987990692850391E-2</v>
      </c>
      <c r="R188" s="8">
        <f t="shared" si="34"/>
        <v>1.7345429029346215E-2</v>
      </c>
      <c r="S188" s="8">
        <f t="shared" si="35"/>
        <v>-3.0612237226795957E-2</v>
      </c>
      <c r="T188" s="8">
        <f t="shared" si="36"/>
        <v>4.9472116926095211E-2</v>
      </c>
      <c r="U188" s="8">
        <f t="shared" si="37"/>
        <v>0.23749995940667931</v>
      </c>
      <c r="V188" s="8">
        <f t="shared" si="38"/>
        <v>0.41599996244878035</v>
      </c>
      <c r="W188" s="8">
        <f t="shared" si="39"/>
        <v>0.7664999173366811</v>
      </c>
      <c r="X188" s="8">
        <f t="shared" si="40"/>
        <v>0.80360017280829477</v>
      </c>
      <c r="Y188" s="8" t="str" cm="1">
        <f t="array" ref="Y188">INDEX($U$2:$X$2,MATCH(MAX(ABS($U188:$X188-_xlfn.XLOOKUP($N188,$B$3:$B$368,$U$3:$X$368,0,0))),ABS($U188:$X188-_xlfn.XLOOKUP($N188,$B$3:$B$368,$U$3:$X$368,0,0)),0))</f>
        <v>C2P</v>
      </c>
      <c r="Z188" s="8" t="str" cm="1">
        <f t="array" ref="Z188">INDEX($H$2:$K$2,MATCH(MAX(ABS($H188:$K188-_xlfn.XLOOKUP($N188,$B$3:$B$368,$H$3:$K$368,0,0))),ABS($H188:$K188-_xlfn.XLOOKUP($N188,$B$3:$B$368,$H$3:$K$368,0,0)),0))</f>
        <v>Facebook</v>
      </c>
      <c r="AA188" t="str" cm="1">
        <f t="array" ref="AA188">_xlfn.IFNA(_xlfn.IFS(R188&gt;0.2,"High",R188&lt;-0.2,"Low"),"Neglect value")</f>
        <v>Neglect value</v>
      </c>
    </row>
    <row r="189" spans="1:27" x14ac:dyDescent="0.3">
      <c r="A189" s="3" t="str">
        <f t="shared" si="41"/>
        <v>Saturday</v>
      </c>
      <c r="B189" s="3">
        <v>43652</v>
      </c>
      <c r="C189" s="4">
        <v>44889750</v>
      </c>
      <c r="D189" s="4">
        <v>9332579</v>
      </c>
      <c r="E189" s="4">
        <v>3204807</v>
      </c>
      <c r="F189" s="4">
        <v>2179269</v>
      </c>
      <c r="G189" s="4">
        <v>1750824</v>
      </c>
      <c r="H189" s="7">
        <f>VLOOKUP($B189,'Channel wise traffic'!$B$3:$C$368,2,0)</f>
        <v>16160310</v>
      </c>
      <c r="I189" s="7">
        <f>VLOOKUP($B189,'Channel wise traffic'!$B$3:$D$368,3,0)</f>
        <v>12120232</v>
      </c>
      <c r="J189" s="7">
        <f>VLOOKUP($B189,'Channel wise traffic'!$B$3:$E$368,4,0)</f>
        <v>4937872</v>
      </c>
      <c r="K189" s="7">
        <f>VLOOKUP($B189,'Channel wise traffic'!$B$3:$F$368,5,0)</f>
        <v>11671335</v>
      </c>
      <c r="L189" s="7">
        <f t="shared" si="28"/>
        <v>44889749</v>
      </c>
      <c r="M189" s="8">
        <f t="shared" si="29"/>
        <v>3.9002756754047414E-2</v>
      </c>
      <c r="N189" s="10">
        <f t="shared" si="30"/>
        <v>43645</v>
      </c>
      <c r="O189" s="11">
        <f t="shared" si="31"/>
        <v>1729667</v>
      </c>
      <c r="P189" s="11">
        <f t="shared" si="32"/>
        <v>46685339</v>
      </c>
      <c r="Q189" s="11">
        <f t="shared" si="33"/>
        <v>3.7049467777250843E-2</v>
      </c>
      <c r="R189" s="8">
        <f t="shared" si="34"/>
        <v>1.2231834220112869E-2</v>
      </c>
      <c r="S189" s="8">
        <f t="shared" si="35"/>
        <v>-3.8461539285384649E-2</v>
      </c>
      <c r="T189" s="8">
        <f t="shared" si="36"/>
        <v>5.2721107588917349E-2</v>
      </c>
      <c r="U189" s="8">
        <f t="shared" si="37"/>
        <v>0.20789999944307999</v>
      </c>
      <c r="V189" s="8">
        <f t="shared" si="38"/>
        <v>0.34339993264455626</v>
      </c>
      <c r="W189" s="8">
        <f t="shared" si="39"/>
        <v>0.68000007488750491</v>
      </c>
      <c r="X189" s="8">
        <f t="shared" si="40"/>
        <v>0.80339967209188035</v>
      </c>
      <c r="Y189" s="8" t="str" cm="1">
        <f t="array" ref="Y189">INDEX($U$2:$X$2,MATCH(MAX(ABS($U189:$X189-_xlfn.XLOOKUP($N189,$B$3:$B$368,$U$3:$X$368,0,0))),ABS($U189:$X189-_xlfn.XLOOKUP($N189,$B$3:$B$368,$U$3:$X$368,0,0)),0))</f>
        <v>P2O</v>
      </c>
      <c r="Z189" s="8" t="str" cm="1">
        <f t="array" ref="Z189">INDEX($H$2:$K$2,MATCH(MAX(ABS($H189:$K189-_xlfn.XLOOKUP($N189,$B$3:$B$368,$H$3:$K$368,0,0))),ABS($H189:$K189-_xlfn.XLOOKUP($N189,$B$3:$B$368,$H$3:$K$368,0,0)),0))</f>
        <v>Facebook</v>
      </c>
      <c r="AA189" t="str" cm="1">
        <f t="array" ref="AA189">_xlfn.IFNA(_xlfn.IFS(R189&gt;0.2,"High",R189&lt;-0.2,"Low"),"Neglect value")</f>
        <v>Neglect value</v>
      </c>
    </row>
    <row r="190" spans="1:27" x14ac:dyDescent="0.3">
      <c r="A190" s="3" t="str">
        <f t="shared" si="41"/>
        <v>Sunday</v>
      </c>
      <c r="B190" s="3">
        <v>43653</v>
      </c>
      <c r="C190" s="4">
        <v>43543058</v>
      </c>
      <c r="D190" s="4">
        <v>9144042</v>
      </c>
      <c r="E190" s="4">
        <v>3140064</v>
      </c>
      <c r="F190" s="4">
        <v>2135243</v>
      </c>
      <c r="G190" s="4">
        <v>1632180</v>
      </c>
      <c r="H190" s="7">
        <f>VLOOKUP($B190,'Channel wise traffic'!$B$3:$C$368,2,0)</f>
        <v>15675500</v>
      </c>
      <c r="I190" s="7">
        <f>VLOOKUP($B190,'Channel wise traffic'!$B$3:$D$368,3,0)</f>
        <v>11756625</v>
      </c>
      <c r="J190" s="7">
        <f>VLOOKUP($B190,'Channel wise traffic'!$B$3:$E$368,4,0)</f>
        <v>4789736</v>
      </c>
      <c r="K190" s="7">
        <f>VLOOKUP($B190,'Channel wise traffic'!$B$3:$F$368,5,0)</f>
        <v>11321195</v>
      </c>
      <c r="L190" s="7">
        <f t="shared" si="28"/>
        <v>43543056</v>
      </c>
      <c r="M190" s="8">
        <f t="shared" si="29"/>
        <v>3.748427590914722E-2</v>
      </c>
      <c r="N190" s="10">
        <f t="shared" si="30"/>
        <v>43646</v>
      </c>
      <c r="O190" s="11">
        <f t="shared" si="31"/>
        <v>1692578</v>
      </c>
      <c r="P190" s="11">
        <f t="shared" si="32"/>
        <v>43991955</v>
      </c>
      <c r="Q190" s="11">
        <f t="shared" si="33"/>
        <v>3.8474716570336555E-2</v>
      </c>
      <c r="R190" s="8">
        <f t="shared" si="34"/>
        <v>-3.5684027560325182E-2</v>
      </c>
      <c r="S190" s="8">
        <f t="shared" si="35"/>
        <v>-1.0204115729796515E-2</v>
      </c>
      <c r="T190" s="8">
        <f t="shared" si="36"/>
        <v>-2.5742636969883437E-2</v>
      </c>
      <c r="U190" s="8">
        <f t="shared" si="37"/>
        <v>0.2099999958661608</v>
      </c>
      <c r="V190" s="8">
        <f t="shared" si="38"/>
        <v>0.34339999750657313</v>
      </c>
      <c r="W190" s="8">
        <f t="shared" si="39"/>
        <v>0.67999983439827982</v>
      </c>
      <c r="X190" s="8">
        <f t="shared" si="40"/>
        <v>0.76440011745735736</v>
      </c>
      <c r="Y190" s="8" t="str" cm="1">
        <f t="array" ref="Y190">INDEX($U$2:$X$2,MATCH(MAX(ABS($U190:$X190-_xlfn.XLOOKUP($N190,$B$3:$B$368,$U$3:$X$368,0,0))),ABS($U190:$X190-_xlfn.XLOOKUP($N190,$B$3:$B$368,$U$3:$X$368,0,0)),0))</f>
        <v>P2O</v>
      </c>
      <c r="Z190" s="8" t="str" cm="1">
        <f t="array" ref="Z190">INDEX($H$2:$K$2,MATCH(MAX(ABS($H190:$K190-_xlfn.XLOOKUP($N190,$B$3:$B$368,$H$3:$K$368,0,0))),ABS($H190:$K190-_xlfn.XLOOKUP($N190,$B$3:$B$368,$H$3:$K$368,0,0)),0))</f>
        <v>Facebook</v>
      </c>
      <c r="AA190" t="str" cm="1">
        <f t="array" ref="AA190">_xlfn.IFNA(_xlfn.IFS(R190&gt;0.2,"High",R190&lt;-0.2,"Low"),"Neglect value")</f>
        <v>Neglect value</v>
      </c>
    </row>
    <row r="191" spans="1:27" x14ac:dyDescent="0.3">
      <c r="A191" s="3" t="str">
        <f t="shared" si="41"/>
        <v>Monday</v>
      </c>
      <c r="B191" s="3">
        <v>43654</v>
      </c>
      <c r="C191" s="4">
        <v>21282993</v>
      </c>
      <c r="D191" s="4">
        <v>5267540</v>
      </c>
      <c r="E191" s="4">
        <v>2022735</v>
      </c>
      <c r="F191" s="4">
        <v>1535660</v>
      </c>
      <c r="G191" s="4">
        <v>1284426</v>
      </c>
      <c r="H191" s="7">
        <f>VLOOKUP($B191,'Channel wise traffic'!$B$3:$C$368,2,0)</f>
        <v>7661877</v>
      </c>
      <c r="I191" s="7">
        <f>VLOOKUP($B191,'Channel wise traffic'!$B$3:$D$368,3,0)</f>
        <v>5746408</v>
      </c>
      <c r="J191" s="7">
        <f>VLOOKUP($B191,'Channel wise traffic'!$B$3:$E$368,4,0)</f>
        <v>2341129</v>
      </c>
      <c r="K191" s="7">
        <f>VLOOKUP($B191,'Channel wise traffic'!$B$3:$F$368,5,0)</f>
        <v>5533578</v>
      </c>
      <c r="L191" s="7">
        <f t="shared" si="28"/>
        <v>21282992</v>
      </c>
      <c r="M191" s="8">
        <f t="shared" si="29"/>
        <v>6.0349876542270156E-2</v>
      </c>
      <c r="N191" s="10">
        <f t="shared" si="30"/>
        <v>43647</v>
      </c>
      <c r="O191" s="11">
        <f t="shared" si="31"/>
        <v>1297701</v>
      </c>
      <c r="P191" s="11">
        <f t="shared" si="32"/>
        <v>21500166</v>
      </c>
      <c r="Q191" s="11">
        <f t="shared" si="33"/>
        <v>6.0357717221452278E-2</v>
      </c>
      <c r="R191" s="8">
        <f t="shared" si="34"/>
        <v>-1.0229629167273546E-2</v>
      </c>
      <c r="S191" s="8">
        <f t="shared" si="35"/>
        <v>-1.0101038289657804E-2</v>
      </c>
      <c r="T191" s="8">
        <f t="shared" si="36"/>
        <v>-1.2990350767172476E-4</v>
      </c>
      <c r="U191" s="8">
        <f t="shared" si="37"/>
        <v>0.2474999639383427</v>
      </c>
      <c r="V191" s="8">
        <f t="shared" si="38"/>
        <v>0.38399993165690244</v>
      </c>
      <c r="W191" s="8">
        <f t="shared" si="39"/>
        <v>0.75919979631538481</v>
      </c>
      <c r="X191" s="8">
        <f t="shared" si="40"/>
        <v>0.83639998437154062</v>
      </c>
      <c r="Y191" s="8" t="str" cm="1">
        <f t="array" ref="Y191">INDEX($U$2:$X$2,MATCH(MAX(ABS($U191:$X191-_xlfn.XLOOKUP($N191,$B$3:$B$368,$U$3:$X$368,0,0))),ABS($U191:$X191-_xlfn.XLOOKUP($N191,$B$3:$B$368,$U$3:$X$368,0,0)),0))</f>
        <v>C2P</v>
      </c>
      <c r="Z191" s="8" t="str" cm="1">
        <f t="array" ref="Z191">INDEX($H$2:$K$2,MATCH(MAX(ABS($H191:$K191-_xlfn.XLOOKUP($N191,$B$3:$B$368,$H$3:$K$368,0,0))),ABS($H191:$K191-_xlfn.XLOOKUP($N191,$B$3:$B$368,$H$3:$K$368,0,0)),0))</f>
        <v>Facebook</v>
      </c>
      <c r="AA191" t="str" cm="1">
        <f t="array" ref="AA191">_xlfn.IFNA(_xlfn.IFS(R191&gt;0.2,"High",R191&lt;-0.2,"Low"),"Neglect value")</f>
        <v>Neglect value</v>
      </c>
    </row>
    <row r="192" spans="1:27" x14ac:dyDescent="0.3">
      <c r="A192" s="3" t="str">
        <f t="shared" si="41"/>
        <v>Tuesday</v>
      </c>
      <c r="B192" s="3">
        <v>43655</v>
      </c>
      <c r="C192" s="4">
        <v>22803207</v>
      </c>
      <c r="D192" s="4">
        <v>5643793</v>
      </c>
      <c r="E192" s="4">
        <v>2234942</v>
      </c>
      <c r="F192" s="4">
        <v>1647823</v>
      </c>
      <c r="G192" s="4">
        <v>1351214</v>
      </c>
      <c r="H192" s="7">
        <f>VLOOKUP($B192,'Channel wise traffic'!$B$3:$C$368,2,0)</f>
        <v>8209154</v>
      </c>
      <c r="I192" s="7">
        <f>VLOOKUP($B192,'Channel wise traffic'!$B$3:$D$368,3,0)</f>
        <v>6156866</v>
      </c>
      <c r="J192" s="7">
        <f>VLOOKUP($B192,'Channel wise traffic'!$B$3:$E$368,4,0)</f>
        <v>2508352</v>
      </c>
      <c r="K192" s="7">
        <f>VLOOKUP($B192,'Channel wise traffic'!$B$3:$F$368,5,0)</f>
        <v>5928833</v>
      </c>
      <c r="L192" s="7">
        <f t="shared" si="28"/>
        <v>22803205</v>
      </c>
      <c r="M192" s="8">
        <f t="shared" si="29"/>
        <v>5.9255437184778437E-2</v>
      </c>
      <c r="N192" s="10">
        <f t="shared" si="30"/>
        <v>43648</v>
      </c>
      <c r="O192" s="11">
        <f t="shared" si="31"/>
        <v>1311277</v>
      </c>
      <c r="P192" s="11">
        <f t="shared" si="32"/>
        <v>21934511</v>
      </c>
      <c r="Q192" s="11">
        <f t="shared" si="33"/>
        <v>5.9781450356340256E-2</v>
      </c>
      <c r="R192" s="8">
        <f t="shared" si="34"/>
        <v>3.0456570198363897E-2</v>
      </c>
      <c r="S192" s="8">
        <f t="shared" si="35"/>
        <v>3.9603982965473961E-2</v>
      </c>
      <c r="T192" s="8">
        <f t="shared" si="36"/>
        <v>-8.7989362657882042E-3</v>
      </c>
      <c r="U192" s="8">
        <f t="shared" si="37"/>
        <v>0.24749996787732534</v>
      </c>
      <c r="V192" s="8">
        <f t="shared" si="38"/>
        <v>0.39599999503879751</v>
      </c>
      <c r="W192" s="8">
        <f t="shared" si="39"/>
        <v>0.73730011785540739</v>
      </c>
      <c r="X192" s="8">
        <f t="shared" si="40"/>
        <v>0.81999947809928619</v>
      </c>
      <c r="Y192" s="8" t="str" cm="1">
        <f t="array" ref="Y192">INDEX($U$2:$X$2,MATCH(MAX(ABS($U192:$X192-_xlfn.XLOOKUP($N192,$B$3:$B$368,$U$3:$X$368,0,0))),ABS($U192:$X192-_xlfn.XLOOKUP($N192,$B$3:$B$368,$U$3:$X$368,0,0)),0))</f>
        <v>C2P</v>
      </c>
      <c r="Z192" s="8" t="str" cm="1">
        <f t="array" ref="Z192">INDEX($H$2:$K$2,MATCH(MAX(ABS($H192:$K192-_xlfn.XLOOKUP($N192,$B$3:$B$368,$H$3:$K$368,0,0))),ABS($H192:$K192-_xlfn.XLOOKUP($N192,$B$3:$B$368,$H$3:$K$368,0,0)),0))</f>
        <v>Facebook</v>
      </c>
      <c r="AA192" t="str" cm="1">
        <f t="array" ref="AA192">_xlfn.IFNA(_xlfn.IFS(R192&gt;0.2,"High",R192&lt;-0.2,"Low"),"Neglect value")</f>
        <v>Neglect value</v>
      </c>
    </row>
    <row r="193" spans="1:27" x14ac:dyDescent="0.3">
      <c r="A193" s="3" t="str">
        <f t="shared" si="41"/>
        <v>Wednesday</v>
      </c>
      <c r="B193" s="3">
        <v>43656</v>
      </c>
      <c r="C193" s="4">
        <v>22803207</v>
      </c>
      <c r="D193" s="4">
        <v>5814817</v>
      </c>
      <c r="E193" s="4">
        <v>2395704</v>
      </c>
      <c r="F193" s="4">
        <v>1818819</v>
      </c>
      <c r="G193" s="4">
        <v>1506346</v>
      </c>
      <c r="H193" s="7">
        <f>VLOOKUP($B193,'Channel wise traffic'!$B$3:$C$368,2,0)</f>
        <v>8209154</v>
      </c>
      <c r="I193" s="7">
        <f>VLOOKUP($B193,'Channel wise traffic'!$B$3:$D$368,3,0)</f>
        <v>6156866</v>
      </c>
      <c r="J193" s="7">
        <f>VLOOKUP($B193,'Channel wise traffic'!$B$3:$E$368,4,0)</f>
        <v>2508352</v>
      </c>
      <c r="K193" s="7">
        <f>VLOOKUP($B193,'Channel wise traffic'!$B$3:$F$368,5,0)</f>
        <v>5928833</v>
      </c>
      <c r="L193" s="7">
        <f t="shared" si="28"/>
        <v>22803205</v>
      </c>
      <c r="M193" s="8">
        <f t="shared" si="29"/>
        <v>6.6058515365843062E-2</v>
      </c>
      <c r="N193" s="10">
        <f t="shared" si="30"/>
        <v>43649</v>
      </c>
      <c r="O193" s="11">
        <f t="shared" si="31"/>
        <v>1462320</v>
      </c>
      <c r="P193" s="11">
        <f t="shared" si="32"/>
        <v>22151685</v>
      </c>
      <c r="Q193" s="11">
        <f t="shared" si="33"/>
        <v>6.6013933837183597E-2</v>
      </c>
      <c r="R193" s="8">
        <f t="shared" si="34"/>
        <v>3.0106953334427589E-2</v>
      </c>
      <c r="S193" s="8">
        <f t="shared" si="35"/>
        <v>2.9411758067162896E-2</v>
      </c>
      <c r="T193" s="8">
        <f t="shared" si="36"/>
        <v>6.7533513105622056E-4</v>
      </c>
      <c r="U193" s="8">
        <f t="shared" si="37"/>
        <v>0.25499996557501758</v>
      </c>
      <c r="V193" s="8">
        <f t="shared" si="38"/>
        <v>0.41199989612742755</v>
      </c>
      <c r="W193" s="8">
        <f t="shared" si="39"/>
        <v>0.75920021839091978</v>
      </c>
      <c r="X193" s="8">
        <f t="shared" si="40"/>
        <v>0.82820005728992274</v>
      </c>
      <c r="Y193" s="8" t="str" cm="1">
        <f t="array" ref="Y193">INDEX($U$2:$X$2,MATCH(MAX(ABS($U193:$X193-_xlfn.XLOOKUP($N193,$B$3:$B$368,$U$3:$X$368,0,0))),ABS($U193:$X193-_xlfn.XLOOKUP($N193,$B$3:$B$368,$U$3:$X$368,0,0)),0))</f>
        <v>P2O</v>
      </c>
      <c r="Z193" s="8" t="str" cm="1">
        <f t="array" ref="Z193">INDEX($H$2:$K$2,MATCH(MAX(ABS($H193:$K193-_xlfn.XLOOKUP($N193,$B$3:$B$368,$H$3:$K$368,0,0))),ABS($H193:$K193-_xlfn.XLOOKUP($N193,$B$3:$B$368,$H$3:$K$368,0,0)),0))</f>
        <v>Facebook</v>
      </c>
      <c r="AA193" t="str" cm="1">
        <f t="array" ref="AA193">_xlfn.IFNA(_xlfn.IFS(R193&gt;0.2,"High",R193&lt;-0.2,"Low"),"Neglect value")</f>
        <v>Neglect value</v>
      </c>
    </row>
    <row r="194" spans="1:27" x14ac:dyDescent="0.3">
      <c r="A194" s="3" t="str">
        <f t="shared" si="41"/>
        <v>Thursday</v>
      </c>
      <c r="B194" s="3">
        <v>43657</v>
      </c>
      <c r="C194" s="4">
        <v>21500167</v>
      </c>
      <c r="D194" s="4">
        <v>5321291</v>
      </c>
      <c r="E194" s="4">
        <v>2149801</v>
      </c>
      <c r="F194" s="4">
        <v>1600742</v>
      </c>
      <c r="G194" s="4">
        <v>1338860</v>
      </c>
      <c r="H194" s="7">
        <f>VLOOKUP($B194,'Channel wise traffic'!$B$3:$C$368,2,0)</f>
        <v>7740060</v>
      </c>
      <c r="I194" s="7">
        <f>VLOOKUP($B194,'Channel wise traffic'!$B$3:$D$368,3,0)</f>
        <v>5805045</v>
      </c>
      <c r="J194" s="7">
        <f>VLOOKUP($B194,'Channel wise traffic'!$B$3:$E$368,4,0)</f>
        <v>2365018</v>
      </c>
      <c r="K194" s="7">
        <f>VLOOKUP($B194,'Channel wise traffic'!$B$3:$F$368,5,0)</f>
        <v>5590043</v>
      </c>
      <c r="L194" s="7">
        <f t="shared" si="28"/>
        <v>21500166</v>
      </c>
      <c r="M194" s="8">
        <f t="shared" si="29"/>
        <v>6.2272074444817103E-2</v>
      </c>
      <c r="N194" s="10">
        <f t="shared" si="30"/>
        <v>43650</v>
      </c>
      <c r="O194" s="11">
        <f t="shared" si="31"/>
        <v>1349517</v>
      </c>
      <c r="P194" s="11">
        <f t="shared" si="32"/>
        <v>22368858</v>
      </c>
      <c r="Q194" s="11">
        <f t="shared" si="33"/>
        <v>6.0330164344539687E-2</v>
      </c>
      <c r="R194" s="8">
        <f t="shared" si="34"/>
        <v>-7.8968994091960232E-3</v>
      </c>
      <c r="S194" s="8">
        <f t="shared" si="35"/>
        <v>-3.8834883747753235E-2</v>
      </c>
      <c r="T194" s="8">
        <f t="shared" si="36"/>
        <v>3.2188045919904207E-2</v>
      </c>
      <c r="U194" s="8">
        <f t="shared" si="37"/>
        <v>0.24749998453500385</v>
      </c>
      <c r="V194" s="8">
        <f t="shared" si="38"/>
        <v>0.40399989401068276</v>
      </c>
      <c r="W194" s="8">
        <f t="shared" si="39"/>
        <v>0.74460008158894708</v>
      </c>
      <c r="X194" s="8">
        <f t="shared" si="40"/>
        <v>0.83639961967637511</v>
      </c>
      <c r="Y194" s="8" t="str" cm="1">
        <f t="array" ref="Y194">INDEX($U$2:$X$2,MATCH(MAX(ABS($U194:$X194-_xlfn.XLOOKUP($N194,$B$3:$B$368,$U$3:$X$368,0,0))),ABS($U194:$X194-_xlfn.XLOOKUP($N194,$B$3:$B$368,$U$3:$X$368,0,0)),0))</f>
        <v>C2P</v>
      </c>
      <c r="Z194" s="8" t="str" cm="1">
        <f t="array" ref="Z194">INDEX($H$2:$K$2,MATCH(MAX(ABS($H194:$K194-_xlfn.XLOOKUP($N194,$B$3:$B$368,$H$3:$K$368,0,0))),ABS($H194:$K194-_xlfn.XLOOKUP($N194,$B$3:$B$368,$H$3:$K$368,0,0)),0))</f>
        <v>Facebook</v>
      </c>
      <c r="AA194" t="str" cm="1">
        <f t="array" ref="AA194">_xlfn.IFNA(_xlfn.IFS(R194&gt;0.2,"High",R194&lt;-0.2,"Low"),"Neglect value")</f>
        <v>Neglect value</v>
      </c>
    </row>
    <row r="195" spans="1:27" x14ac:dyDescent="0.3">
      <c r="A195" s="3" t="str">
        <f t="shared" si="41"/>
        <v>Friday</v>
      </c>
      <c r="B195" s="3">
        <v>43658</v>
      </c>
      <c r="C195" s="4">
        <v>20848646</v>
      </c>
      <c r="D195" s="4">
        <v>5160040</v>
      </c>
      <c r="E195" s="4">
        <v>2125936</v>
      </c>
      <c r="F195" s="4">
        <v>1598491</v>
      </c>
      <c r="G195" s="4">
        <v>1376301</v>
      </c>
      <c r="H195" s="7">
        <f>VLOOKUP($B195,'Channel wise traffic'!$B$3:$C$368,2,0)</f>
        <v>7505512</v>
      </c>
      <c r="I195" s="7">
        <f>VLOOKUP($B195,'Channel wise traffic'!$B$3:$D$368,3,0)</f>
        <v>5629134</v>
      </c>
      <c r="J195" s="7">
        <f>VLOOKUP($B195,'Channel wise traffic'!$B$3:$E$368,4,0)</f>
        <v>2293351</v>
      </c>
      <c r="K195" s="7">
        <f>VLOOKUP($B195,'Channel wise traffic'!$B$3:$F$368,5,0)</f>
        <v>5420648</v>
      </c>
      <c r="L195" s="7">
        <f t="shared" ref="L195:L258" si="42">SUM(H195:K195)</f>
        <v>20848645</v>
      </c>
      <c r="M195" s="8">
        <f t="shared" ref="M195:M258" si="43">G195/C195</f>
        <v>6.6013927235370584E-2</v>
      </c>
      <c r="N195" s="10">
        <f t="shared" ref="N195:N258" si="44">B195-7</f>
        <v>43651</v>
      </c>
      <c r="O195" s="11">
        <f t="shared" ref="O195:O258" si="45">_xlfn.IFNA(VLOOKUP(N195,$B$3:$G$368,6,0),0)</f>
        <v>1255565</v>
      </c>
      <c r="P195" s="11">
        <f t="shared" ref="P195:P258" si="46">_xlfn.IFNA(VLOOKUP($N195,$B$3:$L$368,11,0),0)</f>
        <v>20631472</v>
      </c>
      <c r="Q195" s="11">
        <f t="shared" ref="Q195:Q258" si="47">_xlfn.IFNA(VLOOKUP($N195,$B$3:$M$368,12,0),0)</f>
        <v>6.0856779348716403E-2</v>
      </c>
      <c r="R195" s="8">
        <f t="shared" ref="R195:R258" si="48">IFERROR((G195/O195)-1,0)</f>
        <v>9.6160692596560127E-2</v>
      </c>
      <c r="S195" s="8">
        <f t="shared" ref="S195:S258" si="49">IFERROR((L195/P195)-1,0)</f>
        <v>1.0526296911824717E-2</v>
      </c>
      <c r="T195" s="8">
        <f t="shared" ref="T195:T258" si="50">IFERROR((M195/Q195)-1,0)</f>
        <v>8.4742372860435511E-2</v>
      </c>
      <c r="U195" s="8">
        <f t="shared" ref="U195:U258" si="51">D195/C195</f>
        <v>0.24750000551594573</v>
      </c>
      <c r="V195" s="8">
        <f t="shared" ref="V195:V258" si="52">E195/D195</f>
        <v>0.4119999069774653</v>
      </c>
      <c r="W195" s="8">
        <f t="shared" ref="W195:W258" si="53">F195/E195</f>
        <v>0.75189986904591677</v>
      </c>
      <c r="X195" s="8">
        <f t="shared" ref="X195:X258" si="54">G195/F195</f>
        <v>0.86100015577191236</v>
      </c>
      <c r="Y195" s="8" t="str" cm="1">
        <f t="array" ref="Y195">INDEX($U$2:$X$2,MATCH(MAX(ABS($U195:$X195-_xlfn.XLOOKUP($N195,$B$3:$B$368,$U$3:$X$368,0,0))),ABS($U195:$X195-_xlfn.XLOOKUP($N195,$B$3:$B$368,$U$3:$X$368,0,0)),0))</f>
        <v>P2O</v>
      </c>
      <c r="Z195" s="8" t="str" cm="1">
        <f t="array" ref="Z195">INDEX($H$2:$K$2,MATCH(MAX(ABS($H195:$K195-_xlfn.XLOOKUP($N195,$B$3:$B$368,$H$3:$K$368,0,0))),ABS($H195:$K195-_xlfn.XLOOKUP($N195,$B$3:$B$368,$H$3:$K$368,0,0)),0))</f>
        <v>Facebook</v>
      </c>
      <c r="AA195" t="str" cm="1">
        <f t="array" ref="AA195">_xlfn.IFNA(_xlfn.IFS(R195&gt;0.2,"High",R195&lt;-0.2,"Low"),"Neglect value")</f>
        <v>Neglect value</v>
      </c>
    </row>
    <row r="196" spans="1:27" x14ac:dyDescent="0.3">
      <c r="A196" s="3" t="str">
        <f t="shared" ref="A196:A259" si="55">TEXT(B196,"DDDD")</f>
        <v>Saturday</v>
      </c>
      <c r="B196" s="3">
        <v>43659</v>
      </c>
      <c r="C196" s="4">
        <v>44889750</v>
      </c>
      <c r="D196" s="4">
        <v>9898190</v>
      </c>
      <c r="E196" s="4">
        <v>3466346</v>
      </c>
      <c r="F196" s="4">
        <v>2404257</v>
      </c>
      <c r="G196" s="4">
        <v>1912827</v>
      </c>
      <c r="H196" s="7">
        <f>VLOOKUP($B196,'Channel wise traffic'!$B$3:$C$368,2,0)</f>
        <v>16160310</v>
      </c>
      <c r="I196" s="7">
        <f>VLOOKUP($B196,'Channel wise traffic'!$B$3:$D$368,3,0)</f>
        <v>12120232</v>
      </c>
      <c r="J196" s="7">
        <f>VLOOKUP($B196,'Channel wise traffic'!$B$3:$E$368,4,0)</f>
        <v>4937872</v>
      </c>
      <c r="K196" s="7">
        <f>VLOOKUP($B196,'Channel wise traffic'!$B$3:$F$368,5,0)</f>
        <v>11671335</v>
      </c>
      <c r="L196" s="7">
        <f t="shared" si="42"/>
        <v>44889749</v>
      </c>
      <c r="M196" s="8">
        <f t="shared" si="43"/>
        <v>4.2611665246520644E-2</v>
      </c>
      <c r="N196" s="10">
        <f t="shared" si="44"/>
        <v>43652</v>
      </c>
      <c r="O196" s="11">
        <f t="shared" si="45"/>
        <v>1750824</v>
      </c>
      <c r="P196" s="11">
        <f t="shared" si="46"/>
        <v>44889749</v>
      </c>
      <c r="Q196" s="11">
        <f t="shared" si="47"/>
        <v>3.9002756754047414E-2</v>
      </c>
      <c r="R196" s="8">
        <f t="shared" si="48"/>
        <v>9.2529574645995316E-2</v>
      </c>
      <c r="S196" s="8">
        <f t="shared" si="49"/>
        <v>0</v>
      </c>
      <c r="T196" s="8">
        <f t="shared" si="50"/>
        <v>9.2529574645995316E-2</v>
      </c>
      <c r="U196" s="8">
        <f t="shared" si="51"/>
        <v>0.22050000278460005</v>
      </c>
      <c r="V196" s="8">
        <f t="shared" si="52"/>
        <v>0.35019998605805708</v>
      </c>
      <c r="W196" s="8">
        <f t="shared" si="53"/>
        <v>0.6935998310612963</v>
      </c>
      <c r="X196" s="8">
        <f t="shared" si="54"/>
        <v>0.79560005440350179</v>
      </c>
      <c r="Y196" s="8" t="str" cm="1">
        <f t="array" ref="Y196">INDEX($U$2:$X$2,MATCH(MAX(ABS($U196:$X196-_xlfn.XLOOKUP($N196,$B$3:$B$368,$U$3:$X$368,0,0))),ABS($U196:$X196-_xlfn.XLOOKUP($N196,$B$3:$B$368,$U$3:$X$368,0,0)),0))</f>
        <v>C2P</v>
      </c>
      <c r="Z196" s="8" t="str" cm="1">
        <f t="array" ref="Z196">INDEX($H$2:$K$2,MATCH(MAX(ABS($H196:$K196-_xlfn.XLOOKUP($N196,$B$3:$B$368,$H$3:$K$368,0,0))),ABS($H196:$K196-_xlfn.XLOOKUP($N196,$B$3:$B$368,$H$3:$K$368,0,0)),0))</f>
        <v>Facebook</v>
      </c>
      <c r="AA196" t="str" cm="1">
        <f t="array" ref="AA196">_xlfn.IFNA(_xlfn.IFS(R196&gt;0.2,"High",R196&lt;-0.2,"Low"),"Neglect value")</f>
        <v>Neglect value</v>
      </c>
    </row>
    <row r="197" spans="1:27" x14ac:dyDescent="0.3">
      <c r="A197" s="3" t="str">
        <f t="shared" si="55"/>
        <v>Sunday</v>
      </c>
      <c r="B197" s="3">
        <v>43660</v>
      </c>
      <c r="C197" s="4">
        <v>43094160</v>
      </c>
      <c r="D197" s="4">
        <v>9230769</v>
      </c>
      <c r="E197" s="4">
        <v>3232615</v>
      </c>
      <c r="F197" s="4">
        <v>2264123</v>
      </c>
      <c r="G197" s="4">
        <v>1801336</v>
      </c>
      <c r="H197" s="7">
        <f>VLOOKUP($B197,'Channel wise traffic'!$B$3:$C$368,2,0)</f>
        <v>15513897</v>
      </c>
      <c r="I197" s="7">
        <f>VLOOKUP($B197,'Channel wise traffic'!$B$3:$D$368,3,0)</f>
        <v>11635423</v>
      </c>
      <c r="J197" s="7">
        <f>VLOOKUP($B197,'Channel wise traffic'!$B$3:$E$368,4,0)</f>
        <v>4740357</v>
      </c>
      <c r="K197" s="7">
        <f>VLOOKUP($B197,'Channel wise traffic'!$B$3:$F$368,5,0)</f>
        <v>11204481</v>
      </c>
      <c r="L197" s="7">
        <f t="shared" si="42"/>
        <v>43094158</v>
      </c>
      <c r="M197" s="8">
        <f t="shared" si="43"/>
        <v>4.1800002598960044E-2</v>
      </c>
      <c r="N197" s="10">
        <f t="shared" si="44"/>
        <v>43653</v>
      </c>
      <c r="O197" s="11">
        <f t="shared" si="45"/>
        <v>1632180</v>
      </c>
      <c r="P197" s="11">
        <f t="shared" si="46"/>
        <v>43543056</v>
      </c>
      <c r="Q197" s="11">
        <f t="shared" si="47"/>
        <v>3.748427590914722E-2</v>
      </c>
      <c r="R197" s="8">
        <f t="shared" si="48"/>
        <v>0.10363807913342882</v>
      </c>
      <c r="S197" s="8">
        <f t="shared" si="49"/>
        <v>-1.0309290188543541E-2</v>
      </c>
      <c r="T197" s="8">
        <f t="shared" si="50"/>
        <v>0.11513432192936301</v>
      </c>
      <c r="U197" s="8">
        <f t="shared" si="51"/>
        <v>0.21419999832923997</v>
      </c>
      <c r="V197" s="8">
        <f t="shared" si="52"/>
        <v>0.35019996708833251</v>
      </c>
      <c r="W197" s="8">
        <f t="shared" si="53"/>
        <v>0.70039983109649617</v>
      </c>
      <c r="X197" s="8">
        <f t="shared" si="54"/>
        <v>0.79559988569525597</v>
      </c>
      <c r="Y197" s="8" t="str" cm="1">
        <f t="array" ref="Y197">INDEX($U$2:$X$2,MATCH(MAX(ABS($U197:$X197-_xlfn.XLOOKUP($N197,$B$3:$B$368,$U$3:$X$368,0,0))),ABS($U197:$X197-_xlfn.XLOOKUP($N197,$B$3:$B$368,$U$3:$X$368,0,0)),0))</f>
        <v>P2O</v>
      </c>
      <c r="Z197" s="8" t="str" cm="1">
        <f t="array" ref="Z197">INDEX($H$2:$K$2,MATCH(MAX(ABS($H197:$K197-_xlfn.XLOOKUP($N197,$B$3:$B$368,$H$3:$K$368,0,0))),ABS($H197:$K197-_xlfn.XLOOKUP($N197,$B$3:$B$368,$H$3:$K$368,0,0)),0))</f>
        <v>Facebook</v>
      </c>
      <c r="AA197" t="str" cm="1">
        <f t="array" ref="AA197">_xlfn.IFNA(_xlfn.IFS(R197&gt;0.2,"High",R197&lt;-0.2,"Low"),"Neglect value")</f>
        <v>Neglect value</v>
      </c>
    </row>
    <row r="198" spans="1:27" x14ac:dyDescent="0.3">
      <c r="A198" s="3" t="str">
        <f t="shared" si="55"/>
        <v>Monday</v>
      </c>
      <c r="B198" s="3">
        <v>43661</v>
      </c>
      <c r="C198" s="4">
        <v>21500167</v>
      </c>
      <c r="D198" s="4">
        <v>5590043</v>
      </c>
      <c r="E198" s="4">
        <v>2236017</v>
      </c>
      <c r="F198" s="4">
        <v>1599646</v>
      </c>
      <c r="G198" s="4">
        <v>1298593</v>
      </c>
      <c r="H198" s="7">
        <f>VLOOKUP($B198,'Channel wise traffic'!$B$3:$C$368,2,0)</f>
        <v>7740060</v>
      </c>
      <c r="I198" s="7">
        <f>VLOOKUP($B198,'Channel wise traffic'!$B$3:$D$368,3,0)</f>
        <v>5805045</v>
      </c>
      <c r="J198" s="7">
        <f>VLOOKUP($B198,'Channel wise traffic'!$B$3:$E$368,4,0)</f>
        <v>2365018</v>
      </c>
      <c r="K198" s="7">
        <f>VLOOKUP($B198,'Channel wise traffic'!$B$3:$F$368,5,0)</f>
        <v>5590043</v>
      </c>
      <c r="L198" s="7">
        <f t="shared" si="42"/>
        <v>21500166</v>
      </c>
      <c r="M198" s="8">
        <f t="shared" si="43"/>
        <v>6.0399205271289287E-2</v>
      </c>
      <c r="N198" s="10">
        <f t="shared" si="44"/>
        <v>43654</v>
      </c>
      <c r="O198" s="11">
        <f t="shared" si="45"/>
        <v>1284426</v>
      </c>
      <c r="P198" s="11">
        <f t="shared" si="46"/>
        <v>21282992</v>
      </c>
      <c r="Q198" s="11">
        <f t="shared" si="47"/>
        <v>6.0349876542270156E-2</v>
      </c>
      <c r="R198" s="8">
        <f t="shared" si="48"/>
        <v>1.1029829667104307E-2</v>
      </c>
      <c r="S198" s="8">
        <f t="shared" si="49"/>
        <v>1.0204110399515187E-2</v>
      </c>
      <c r="T198" s="8">
        <f t="shared" si="50"/>
        <v>8.1737912064450136E-4</v>
      </c>
      <c r="U198" s="8">
        <f t="shared" si="51"/>
        <v>0.25999998046526801</v>
      </c>
      <c r="V198" s="8">
        <f t="shared" si="52"/>
        <v>0.39999996422209988</v>
      </c>
      <c r="W198" s="8">
        <f t="shared" si="53"/>
        <v>0.71539974874967405</v>
      </c>
      <c r="X198" s="8">
        <f t="shared" si="54"/>
        <v>0.8118002358021712</v>
      </c>
      <c r="Y198" s="8" t="str" cm="1">
        <f t="array" ref="Y198">INDEX($U$2:$X$2,MATCH(MAX(ABS($U198:$X198-_xlfn.XLOOKUP($N198,$B$3:$B$368,$U$3:$X$368,0,0))),ABS($U198:$X198-_xlfn.XLOOKUP($N198,$B$3:$B$368,$U$3:$X$368,0,0)),0))</f>
        <v>C2P</v>
      </c>
      <c r="Z198" s="8" t="str" cm="1">
        <f t="array" ref="Z198">INDEX($H$2:$K$2,MATCH(MAX(ABS($H198:$K198-_xlfn.XLOOKUP($N198,$B$3:$B$368,$H$3:$K$368,0,0))),ABS($H198:$K198-_xlfn.XLOOKUP($N198,$B$3:$B$368,$H$3:$K$368,0,0)),0))</f>
        <v>Facebook</v>
      </c>
      <c r="AA198" t="str" cm="1">
        <f t="array" ref="AA198">_xlfn.IFNA(_xlfn.IFS(R198&gt;0.2,"High",R198&lt;-0.2,"Low"),"Neglect value")</f>
        <v>Neglect value</v>
      </c>
    </row>
    <row r="199" spans="1:27" x14ac:dyDescent="0.3">
      <c r="A199" s="3" t="str">
        <f t="shared" si="55"/>
        <v>Tuesday</v>
      </c>
      <c r="B199" s="3">
        <v>43662</v>
      </c>
      <c r="C199" s="4">
        <v>20631473</v>
      </c>
      <c r="D199" s="4">
        <v>2063147</v>
      </c>
      <c r="E199" s="4">
        <v>817006</v>
      </c>
      <c r="F199" s="4">
        <v>596414</v>
      </c>
      <c r="G199" s="4">
        <v>498841</v>
      </c>
      <c r="H199" s="7">
        <f>VLOOKUP($B199,'Channel wise traffic'!$B$3:$C$368,2,0)</f>
        <v>7427330</v>
      </c>
      <c r="I199" s="7">
        <f>VLOOKUP($B199,'Channel wise traffic'!$B$3:$D$368,3,0)</f>
        <v>5570497</v>
      </c>
      <c r="J199" s="7">
        <f>VLOOKUP($B199,'Channel wise traffic'!$B$3:$E$368,4,0)</f>
        <v>2269462</v>
      </c>
      <c r="K199" s="7">
        <f>VLOOKUP($B199,'Channel wise traffic'!$B$3:$F$368,5,0)</f>
        <v>5364183</v>
      </c>
      <c r="L199" s="7">
        <f t="shared" si="42"/>
        <v>20631472</v>
      </c>
      <c r="M199" s="8">
        <f t="shared" si="43"/>
        <v>2.4178642019404045E-2</v>
      </c>
      <c r="N199" s="10">
        <f t="shared" si="44"/>
        <v>43655</v>
      </c>
      <c r="O199" s="11">
        <f t="shared" si="45"/>
        <v>1351214</v>
      </c>
      <c r="P199" s="11">
        <f t="shared" si="46"/>
        <v>22803205</v>
      </c>
      <c r="Q199" s="11">
        <f t="shared" si="47"/>
        <v>5.9255437184778437E-2</v>
      </c>
      <c r="R199" s="8">
        <f t="shared" si="48"/>
        <v>-0.63082013655867986</v>
      </c>
      <c r="S199" s="8">
        <f t="shared" si="49"/>
        <v>-9.5238059737655312E-2</v>
      </c>
      <c r="T199" s="8">
        <f t="shared" si="50"/>
        <v>-0.59195909830169868</v>
      </c>
      <c r="U199" s="8">
        <f t="shared" si="51"/>
        <v>9.9999985459109E-2</v>
      </c>
      <c r="V199" s="8">
        <f t="shared" si="52"/>
        <v>0.39599989724435536</v>
      </c>
      <c r="W199" s="8">
        <f t="shared" si="53"/>
        <v>0.72999953488713665</v>
      </c>
      <c r="X199" s="8">
        <f t="shared" si="54"/>
        <v>0.83640055397760615</v>
      </c>
      <c r="Y199" s="8" t="str" cm="1">
        <f t="array" ref="Y199">INDEX($U$2:$X$2,MATCH(MAX(ABS($U199:$X199-_xlfn.XLOOKUP($N199,$B$3:$B$368,$U$3:$X$368,0,0))),ABS($U199:$X199-_xlfn.XLOOKUP($N199,$B$3:$B$368,$U$3:$X$368,0,0)),0))</f>
        <v>L2M</v>
      </c>
      <c r="Z199" s="8" t="str" cm="1">
        <f t="array" ref="Z199">INDEX($H$2:$K$2,MATCH(MAX(ABS($H199:$K199-_xlfn.XLOOKUP($N199,$B$3:$B$368,$H$3:$K$368,0,0))),ABS($H199:$K199-_xlfn.XLOOKUP($N199,$B$3:$B$368,$H$3:$K$368,0,0)),0))</f>
        <v>Facebook</v>
      </c>
      <c r="AA199" t="str" cm="1">
        <f t="array" ref="AA199">_xlfn.IFNA(_xlfn.IFS(R199&gt;0.2,"High",R199&lt;-0.2,"Low"),"Neglect value")</f>
        <v>Low</v>
      </c>
    </row>
    <row r="200" spans="1:27" x14ac:dyDescent="0.3">
      <c r="A200" s="3" t="str">
        <f t="shared" si="55"/>
        <v>Wednesday</v>
      </c>
      <c r="B200" s="3">
        <v>43663</v>
      </c>
      <c r="C200" s="4">
        <v>21500167</v>
      </c>
      <c r="D200" s="4">
        <v>5267540</v>
      </c>
      <c r="E200" s="4">
        <v>2064876</v>
      </c>
      <c r="F200" s="4">
        <v>1552580</v>
      </c>
      <c r="G200" s="4">
        <v>1285847</v>
      </c>
      <c r="H200" s="7">
        <f>VLOOKUP($B200,'Channel wise traffic'!$B$3:$C$368,2,0)</f>
        <v>7740060</v>
      </c>
      <c r="I200" s="7">
        <f>VLOOKUP($B200,'Channel wise traffic'!$B$3:$D$368,3,0)</f>
        <v>5805045</v>
      </c>
      <c r="J200" s="7">
        <f>VLOOKUP($B200,'Channel wise traffic'!$B$3:$E$368,4,0)</f>
        <v>2365018</v>
      </c>
      <c r="K200" s="7">
        <f>VLOOKUP($B200,'Channel wise traffic'!$B$3:$F$368,5,0)</f>
        <v>5590043</v>
      </c>
      <c r="L200" s="7">
        <f t="shared" si="42"/>
        <v>21500166</v>
      </c>
      <c r="M200" s="8">
        <f t="shared" si="43"/>
        <v>5.9806372666779753E-2</v>
      </c>
      <c r="N200" s="10">
        <f t="shared" si="44"/>
        <v>43656</v>
      </c>
      <c r="O200" s="11">
        <f t="shared" si="45"/>
        <v>1506346</v>
      </c>
      <c r="P200" s="11">
        <f t="shared" si="46"/>
        <v>22803205</v>
      </c>
      <c r="Q200" s="11">
        <f t="shared" si="47"/>
        <v>6.6058515365843062E-2</v>
      </c>
      <c r="R200" s="8">
        <f t="shared" si="48"/>
        <v>-0.14638004814298977</v>
      </c>
      <c r="S200" s="8">
        <f t="shared" si="49"/>
        <v>-5.714280075980549E-2</v>
      </c>
      <c r="T200" s="8">
        <f t="shared" si="50"/>
        <v>-9.4645522449875008E-2</v>
      </c>
      <c r="U200" s="8">
        <f t="shared" si="51"/>
        <v>0.24499995744219102</v>
      </c>
      <c r="V200" s="8">
        <f t="shared" si="52"/>
        <v>0.39200006074942001</v>
      </c>
      <c r="W200" s="8">
        <f t="shared" si="53"/>
        <v>0.75189987195357011</v>
      </c>
      <c r="X200" s="8">
        <f t="shared" si="54"/>
        <v>0.82820015715776318</v>
      </c>
      <c r="Y200" s="8" t="str" cm="1">
        <f t="array" ref="Y200">INDEX($U$2:$X$2,MATCH(MAX(ABS($U200:$X200-_xlfn.XLOOKUP($N200,$B$3:$B$368,$U$3:$X$368,0,0))),ABS($U200:$X200-_xlfn.XLOOKUP($N200,$B$3:$B$368,$U$3:$X$368,0,0)),0))</f>
        <v>M2C</v>
      </c>
      <c r="Z200" s="8" t="str" cm="1">
        <f t="array" ref="Z200">INDEX($H$2:$K$2,MATCH(MAX(ABS($H200:$K200-_xlfn.XLOOKUP($N200,$B$3:$B$368,$H$3:$K$368,0,0))),ABS($H200:$K200-_xlfn.XLOOKUP($N200,$B$3:$B$368,$H$3:$K$368,0,0)),0))</f>
        <v>Facebook</v>
      </c>
      <c r="AA200" t="str" cm="1">
        <f t="array" ref="AA200">_xlfn.IFNA(_xlfn.IFS(R200&gt;0.2,"High",R200&lt;-0.2,"Low"),"Neglect value")</f>
        <v>Neglect value</v>
      </c>
    </row>
    <row r="201" spans="1:27" x14ac:dyDescent="0.3">
      <c r="A201" s="3" t="str">
        <f t="shared" si="55"/>
        <v>Thursday</v>
      </c>
      <c r="B201" s="3">
        <v>43664</v>
      </c>
      <c r="C201" s="4">
        <v>22151687</v>
      </c>
      <c r="D201" s="4">
        <v>5759438</v>
      </c>
      <c r="E201" s="4">
        <v>2211624</v>
      </c>
      <c r="F201" s="4">
        <v>1695210</v>
      </c>
      <c r="G201" s="4">
        <v>1445675</v>
      </c>
      <c r="H201" s="7">
        <f>VLOOKUP($B201,'Channel wise traffic'!$B$3:$C$368,2,0)</f>
        <v>7974607</v>
      </c>
      <c r="I201" s="7">
        <f>VLOOKUP($B201,'Channel wise traffic'!$B$3:$D$368,3,0)</f>
        <v>5980955</v>
      </c>
      <c r="J201" s="7">
        <f>VLOOKUP($B201,'Channel wise traffic'!$B$3:$E$368,4,0)</f>
        <v>2436685</v>
      </c>
      <c r="K201" s="7">
        <f>VLOOKUP($B201,'Channel wise traffic'!$B$3:$F$368,5,0)</f>
        <v>5759438</v>
      </c>
      <c r="L201" s="7">
        <f t="shared" si="42"/>
        <v>22151685</v>
      </c>
      <c r="M201" s="8">
        <f t="shared" si="43"/>
        <v>6.5262523797848901E-2</v>
      </c>
      <c r="N201" s="10">
        <f t="shared" si="44"/>
        <v>43657</v>
      </c>
      <c r="O201" s="11">
        <f t="shared" si="45"/>
        <v>1338860</v>
      </c>
      <c r="P201" s="11">
        <f t="shared" si="46"/>
        <v>21500166</v>
      </c>
      <c r="Q201" s="11">
        <f t="shared" si="47"/>
        <v>6.2272074444817103E-2</v>
      </c>
      <c r="R201" s="8">
        <f t="shared" si="48"/>
        <v>7.9780559580538757E-2</v>
      </c>
      <c r="S201" s="8">
        <f t="shared" si="49"/>
        <v>3.0302975335167126E-2</v>
      </c>
      <c r="T201" s="8">
        <f t="shared" si="50"/>
        <v>4.8022317863873454E-2</v>
      </c>
      <c r="U201" s="8">
        <f t="shared" si="51"/>
        <v>0.25999997201116104</v>
      </c>
      <c r="V201" s="8">
        <f t="shared" si="52"/>
        <v>0.38399996666341402</v>
      </c>
      <c r="W201" s="8">
        <f t="shared" si="53"/>
        <v>0.76650009223991056</v>
      </c>
      <c r="X201" s="8">
        <f t="shared" si="54"/>
        <v>0.85279994808902737</v>
      </c>
      <c r="Y201" s="8" t="str" cm="1">
        <f t="array" ref="Y201">INDEX($U$2:$X$2,MATCH(MAX(ABS($U201:$X201-_xlfn.XLOOKUP($N201,$B$3:$B$368,$U$3:$X$368,0,0))),ABS($U201:$X201-_xlfn.XLOOKUP($N201,$B$3:$B$368,$U$3:$X$368,0,0)),0))</f>
        <v>C2P</v>
      </c>
      <c r="Z201" s="8" t="str" cm="1">
        <f t="array" ref="Z201">INDEX($H$2:$K$2,MATCH(MAX(ABS($H201:$K201-_xlfn.XLOOKUP($N201,$B$3:$B$368,$H$3:$K$368,0,0))),ABS($H201:$K201-_xlfn.XLOOKUP($N201,$B$3:$B$368,$H$3:$K$368,0,0)),0))</f>
        <v>Facebook</v>
      </c>
      <c r="AA201" t="str" cm="1">
        <f t="array" ref="AA201">_xlfn.IFNA(_xlfn.IFS(R201&gt;0.2,"High",R201&lt;-0.2,"Low"),"Neglect value")</f>
        <v>Neglect value</v>
      </c>
    </row>
    <row r="202" spans="1:27" x14ac:dyDescent="0.3">
      <c r="A202" s="3" t="str">
        <f t="shared" si="55"/>
        <v>Friday</v>
      </c>
      <c r="B202" s="3">
        <v>43665</v>
      </c>
      <c r="C202" s="4">
        <v>22586034</v>
      </c>
      <c r="D202" s="4">
        <v>5872368</v>
      </c>
      <c r="E202" s="4">
        <v>2442905</v>
      </c>
      <c r="F202" s="4">
        <v>1783320</v>
      </c>
      <c r="G202" s="4">
        <v>1491569</v>
      </c>
      <c r="H202" s="7">
        <f>VLOOKUP($B202,'Channel wise traffic'!$B$3:$C$368,2,0)</f>
        <v>8130972</v>
      </c>
      <c r="I202" s="7">
        <f>VLOOKUP($B202,'Channel wise traffic'!$B$3:$D$368,3,0)</f>
        <v>6098229</v>
      </c>
      <c r="J202" s="7">
        <f>VLOOKUP($B202,'Channel wise traffic'!$B$3:$E$368,4,0)</f>
        <v>2484463</v>
      </c>
      <c r="K202" s="7">
        <f>VLOOKUP($B202,'Channel wise traffic'!$B$3:$F$368,5,0)</f>
        <v>5872368</v>
      </c>
      <c r="L202" s="7">
        <f t="shared" si="42"/>
        <v>22586032</v>
      </c>
      <c r="M202" s="8">
        <f t="shared" si="43"/>
        <v>6.6039438353807489E-2</v>
      </c>
      <c r="N202" s="10">
        <f t="shared" si="44"/>
        <v>43658</v>
      </c>
      <c r="O202" s="11">
        <f t="shared" si="45"/>
        <v>1376301</v>
      </c>
      <c r="P202" s="11">
        <f t="shared" si="46"/>
        <v>20848645</v>
      </c>
      <c r="Q202" s="11">
        <f t="shared" si="47"/>
        <v>6.6013927235370584E-2</v>
      </c>
      <c r="R202" s="8">
        <f t="shared" si="48"/>
        <v>8.3752028081066632E-2</v>
      </c>
      <c r="S202" s="8">
        <f t="shared" si="49"/>
        <v>8.3333329336271023E-2</v>
      </c>
      <c r="T202" s="8">
        <f t="shared" si="50"/>
        <v>3.8645054922947786E-4</v>
      </c>
      <c r="U202" s="8">
        <f t="shared" si="51"/>
        <v>0.25999996280887561</v>
      </c>
      <c r="V202" s="8">
        <f t="shared" si="52"/>
        <v>0.41599998501456315</v>
      </c>
      <c r="W202" s="8">
        <f t="shared" si="53"/>
        <v>0.72999973392334128</v>
      </c>
      <c r="X202" s="8">
        <f t="shared" si="54"/>
        <v>0.83640008523428211</v>
      </c>
      <c r="Y202" s="8" t="str" cm="1">
        <f t="array" ref="Y202">INDEX($U$2:$X$2,MATCH(MAX(ABS($U202:$X202-_xlfn.XLOOKUP($N202,$B$3:$B$368,$U$3:$X$368,0,0))),ABS($U202:$X202-_xlfn.XLOOKUP($N202,$B$3:$B$368,$U$3:$X$368,0,0)),0))</f>
        <v>P2O</v>
      </c>
      <c r="Z202" s="8" t="str" cm="1">
        <f t="array" ref="Z202">INDEX($H$2:$K$2,MATCH(MAX(ABS($H202:$K202-_xlfn.XLOOKUP($N202,$B$3:$B$368,$H$3:$K$368,0,0))),ABS($H202:$K202-_xlfn.XLOOKUP($N202,$B$3:$B$368,$H$3:$K$368,0,0)),0))</f>
        <v>Facebook</v>
      </c>
      <c r="AA202" t="str" cm="1">
        <f t="array" ref="AA202">_xlfn.IFNA(_xlfn.IFS(R202&gt;0.2,"High",R202&lt;-0.2,"Low"),"Neglect value")</f>
        <v>Neglect value</v>
      </c>
    </row>
    <row r="203" spans="1:27" x14ac:dyDescent="0.3">
      <c r="A203" s="3" t="str">
        <f t="shared" si="55"/>
        <v>Saturday</v>
      </c>
      <c r="B203" s="3">
        <v>43666</v>
      </c>
      <c r="C203" s="4">
        <v>44440853</v>
      </c>
      <c r="D203" s="4">
        <v>9332579</v>
      </c>
      <c r="E203" s="4">
        <v>3331730</v>
      </c>
      <c r="F203" s="4">
        <v>2152298</v>
      </c>
      <c r="G203" s="4">
        <v>1729156</v>
      </c>
      <c r="H203" s="7">
        <f>VLOOKUP($B203,'Channel wise traffic'!$B$3:$C$368,2,0)</f>
        <v>15998707</v>
      </c>
      <c r="I203" s="7">
        <f>VLOOKUP($B203,'Channel wise traffic'!$B$3:$D$368,3,0)</f>
        <v>11999030</v>
      </c>
      <c r="J203" s="7">
        <f>VLOOKUP($B203,'Channel wise traffic'!$B$3:$E$368,4,0)</f>
        <v>4888493</v>
      </c>
      <c r="K203" s="7">
        <f>VLOOKUP($B203,'Channel wise traffic'!$B$3:$F$368,5,0)</f>
        <v>11554621</v>
      </c>
      <c r="L203" s="7">
        <f t="shared" si="42"/>
        <v>44440851</v>
      </c>
      <c r="M203" s="8">
        <f t="shared" si="43"/>
        <v>3.8909154151474099E-2</v>
      </c>
      <c r="N203" s="10">
        <f t="shared" si="44"/>
        <v>43659</v>
      </c>
      <c r="O203" s="11">
        <f t="shared" si="45"/>
        <v>1912827</v>
      </c>
      <c r="P203" s="11">
        <f t="shared" si="46"/>
        <v>44889749</v>
      </c>
      <c r="Q203" s="11">
        <f t="shared" si="47"/>
        <v>4.2611665246520644E-2</v>
      </c>
      <c r="R203" s="8">
        <f t="shared" si="48"/>
        <v>-9.6020706524949762E-2</v>
      </c>
      <c r="S203" s="8">
        <f t="shared" si="49"/>
        <v>-1.0000011361168459E-2</v>
      </c>
      <c r="T203" s="8">
        <f t="shared" si="50"/>
        <v>-8.6889612823776385E-2</v>
      </c>
      <c r="U203" s="8">
        <f t="shared" si="51"/>
        <v>0.20999999707476361</v>
      </c>
      <c r="V203" s="8">
        <f t="shared" si="52"/>
        <v>0.35699992467248337</v>
      </c>
      <c r="W203" s="8">
        <f t="shared" si="53"/>
        <v>0.64600012606063517</v>
      </c>
      <c r="X203" s="8">
        <f t="shared" si="54"/>
        <v>0.803399900943085</v>
      </c>
      <c r="Y203" s="8" t="str" cm="1">
        <f t="array" ref="Y203">INDEX($U$2:$X$2,MATCH(MAX(ABS($U203:$X203-_xlfn.XLOOKUP($N203,$B$3:$B$368,$U$3:$X$368,0,0))),ABS($U203:$X203-_xlfn.XLOOKUP($N203,$B$3:$B$368,$U$3:$X$368,0,0)),0))</f>
        <v>C2P</v>
      </c>
      <c r="Z203" s="8" t="str" cm="1">
        <f t="array" ref="Z203">INDEX($H$2:$K$2,MATCH(MAX(ABS($H203:$K203-_xlfn.XLOOKUP($N203,$B$3:$B$368,$H$3:$K$368,0,0))),ABS($H203:$K203-_xlfn.XLOOKUP($N203,$B$3:$B$368,$H$3:$K$368,0,0)),0))</f>
        <v>Facebook</v>
      </c>
      <c r="AA203" t="str" cm="1">
        <f t="array" ref="AA203">_xlfn.IFNA(_xlfn.IFS(R203&gt;0.2,"High",R203&lt;-0.2,"Low"),"Neglect value")</f>
        <v>Neglect value</v>
      </c>
    </row>
    <row r="204" spans="1:27" x14ac:dyDescent="0.3">
      <c r="A204" s="3" t="str">
        <f t="shared" si="55"/>
        <v>Sunday</v>
      </c>
      <c r="B204" s="3">
        <v>43667</v>
      </c>
      <c r="C204" s="4">
        <v>42645263</v>
      </c>
      <c r="D204" s="4">
        <v>9134615</v>
      </c>
      <c r="E204" s="4">
        <v>2950480</v>
      </c>
      <c r="F204" s="4">
        <v>1926073</v>
      </c>
      <c r="G204" s="4">
        <v>1547407</v>
      </c>
      <c r="H204" s="7">
        <f>VLOOKUP($B204,'Channel wise traffic'!$B$3:$C$368,2,0)</f>
        <v>15352294</v>
      </c>
      <c r="I204" s="7">
        <f>VLOOKUP($B204,'Channel wise traffic'!$B$3:$D$368,3,0)</f>
        <v>11514221</v>
      </c>
      <c r="J204" s="7">
        <f>VLOOKUP($B204,'Channel wise traffic'!$B$3:$E$368,4,0)</f>
        <v>4690978</v>
      </c>
      <c r="K204" s="7">
        <f>VLOOKUP($B204,'Channel wise traffic'!$B$3:$F$368,5,0)</f>
        <v>11087768</v>
      </c>
      <c r="L204" s="7">
        <f t="shared" si="42"/>
        <v>42645261</v>
      </c>
      <c r="M204" s="8">
        <f t="shared" si="43"/>
        <v>3.6285554154045198E-2</v>
      </c>
      <c r="N204" s="10">
        <f t="shared" si="44"/>
        <v>43660</v>
      </c>
      <c r="O204" s="11">
        <f t="shared" si="45"/>
        <v>1801336</v>
      </c>
      <c r="P204" s="11">
        <f t="shared" si="46"/>
        <v>43094158</v>
      </c>
      <c r="Q204" s="11">
        <f t="shared" si="47"/>
        <v>4.1800002598960044E-2</v>
      </c>
      <c r="R204" s="8">
        <f t="shared" si="48"/>
        <v>-0.14096703779861175</v>
      </c>
      <c r="S204" s="8">
        <f t="shared" si="49"/>
        <v>-1.0416655547603404E-2</v>
      </c>
      <c r="T204" s="8">
        <f t="shared" si="50"/>
        <v>-0.13192459574277737</v>
      </c>
      <c r="U204" s="8">
        <f t="shared" si="51"/>
        <v>0.2141999921538765</v>
      </c>
      <c r="V204" s="8">
        <f t="shared" si="52"/>
        <v>0.3229999293894707</v>
      </c>
      <c r="W204" s="8">
        <f t="shared" si="53"/>
        <v>0.65279988340880124</v>
      </c>
      <c r="X204" s="8">
        <f t="shared" si="54"/>
        <v>0.80339997497498794</v>
      </c>
      <c r="Y204" s="8" t="str" cm="1">
        <f t="array" ref="Y204">INDEX($U$2:$X$2,MATCH(MAX(ABS($U204:$X204-_xlfn.XLOOKUP($N204,$B$3:$B$368,$U$3:$X$368,0,0))),ABS($U204:$X204-_xlfn.XLOOKUP($N204,$B$3:$B$368,$U$3:$X$368,0,0)),0))</f>
        <v>C2P</v>
      </c>
      <c r="Z204" s="8" t="str" cm="1">
        <f t="array" ref="Z204">INDEX($H$2:$K$2,MATCH(MAX(ABS($H204:$K204-_xlfn.XLOOKUP($N204,$B$3:$B$368,$H$3:$K$368,0,0))),ABS($H204:$K204-_xlfn.XLOOKUP($N204,$B$3:$B$368,$H$3:$K$368,0,0)),0))</f>
        <v>Facebook</v>
      </c>
      <c r="AA204" t="str" cm="1">
        <f t="array" ref="AA204">_xlfn.IFNA(_xlfn.IFS(R204&gt;0.2,"High",R204&lt;-0.2,"Low"),"Neglect value")</f>
        <v>Neglect value</v>
      </c>
    </row>
    <row r="205" spans="1:27" x14ac:dyDescent="0.3">
      <c r="A205" s="3" t="str">
        <f t="shared" si="55"/>
        <v>Monday</v>
      </c>
      <c r="B205" s="3">
        <v>43668</v>
      </c>
      <c r="C205" s="4">
        <v>21500167</v>
      </c>
      <c r="D205" s="4">
        <v>5321291</v>
      </c>
      <c r="E205" s="4">
        <v>2128516</v>
      </c>
      <c r="F205" s="4">
        <v>1553817</v>
      </c>
      <c r="G205" s="4">
        <v>1286871</v>
      </c>
      <c r="H205" s="7">
        <f>VLOOKUP($B205,'Channel wise traffic'!$B$3:$C$368,2,0)</f>
        <v>7740060</v>
      </c>
      <c r="I205" s="7">
        <f>VLOOKUP($B205,'Channel wise traffic'!$B$3:$D$368,3,0)</f>
        <v>5805045</v>
      </c>
      <c r="J205" s="7">
        <f>VLOOKUP($B205,'Channel wise traffic'!$B$3:$E$368,4,0)</f>
        <v>2365018</v>
      </c>
      <c r="K205" s="7">
        <f>VLOOKUP($B205,'Channel wise traffic'!$B$3:$F$368,5,0)</f>
        <v>5590043</v>
      </c>
      <c r="L205" s="7">
        <f t="shared" si="42"/>
        <v>21500166</v>
      </c>
      <c r="M205" s="8">
        <f t="shared" si="43"/>
        <v>5.9854000203812367E-2</v>
      </c>
      <c r="N205" s="10">
        <f t="shared" si="44"/>
        <v>43661</v>
      </c>
      <c r="O205" s="11">
        <f t="shared" si="45"/>
        <v>1298593</v>
      </c>
      <c r="P205" s="11">
        <f t="shared" si="46"/>
        <v>21500166</v>
      </c>
      <c r="Q205" s="11">
        <f t="shared" si="47"/>
        <v>6.0399205271289287E-2</v>
      </c>
      <c r="R205" s="8">
        <f t="shared" si="48"/>
        <v>-9.0266927359072824E-3</v>
      </c>
      <c r="S205" s="8">
        <f t="shared" si="49"/>
        <v>0</v>
      </c>
      <c r="T205" s="8">
        <f t="shared" si="50"/>
        <v>-9.0266927359072824E-3</v>
      </c>
      <c r="U205" s="8">
        <f t="shared" si="51"/>
        <v>0.24749998453500385</v>
      </c>
      <c r="V205" s="8">
        <f t="shared" si="52"/>
        <v>0.39999992483027147</v>
      </c>
      <c r="W205" s="8">
        <f t="shared" si="53"/>
        <v>0.7300001503394854</v>
      </c>
      <c r="X205" s="8">
        <f t="shared" si="54"/>
        <v>0.82819984592780227</v>
      </c>
      <c r="Y205" s="8" t="str" cm="1">
        <f t="array" ref="Y205">INDEX($U$2:$X$2,MATCH(MAX(ABS($U205:$X205-_xlfn.XLOOKUP($N205,$B$3:$B$368,$U$3:$X$368,0,0))),ABS($U205:$X205-_xlfn.XLOOKUP($N205,$B$3:$B$368,$U$3:$X$368,0,0)),0))</f>
        <v>P2O</v>
      </c>
      <c r="Z205" s="8" t="str" cm="1">
        <f t="array" ref="Z205">INDEX($H$2:$K$2,MATCH(MAX(ABS($H205:$K205-_xlfn.XLOOKUP($N205,$B$3:$B$368,$H$3:$K$368,0,0))),ABS($H205:$K205-_xlfn.XLOOKUP($N205,$B$3:$B$368,$H$3:$K$368,0,0)),0))</f>
        <v>Facebook</v>
      </c>
      <c r="AA205" t="str" cm="1">
        <f t="array" ref="AA205">_xlfn.IFNA(_xlfn.IFS(R205&gt;0.2,"High",R205&lt;-0.2,"Low"),"Neglect value")</f>
        <v>Neglect value</v>
      </c>
    </row>
    <row r="206" spans="1:27" x14ac:dyDescent="0.3">
      <c r="A206" s="3" t="str">
        <f t="shared" si="55"/>
        <v>Tuesday</v>
      </c>
      <c r="B206" s="3">
        <v>43669</v>
      </c>
      <c r="C206" s="4">
        <v>21282993</v>
      </c>
      <c r="D206" s="4">
        <v>5054710</v>
      </c>
      <c r="E206" s="4">
        <v>2001665</v>
      </c>
      <c r="F206" s="4">
        <v>1505052</v>
      </c>
      <c r="G206" s="4">
        <v>1172435</v>
      </c>
      <c r="H206" s="7">
        <f>VLOOKUP($B206,'Channel wise traffic'!$B$3:$C$368,2,0)</f>
        <v>7661877</v>
      </c>
      <c r="I206" s="7">
        <f>VLOOKUP($B206,'Channel wise traffic'!$B$3:$D$368,3,0)</f>
        <v>5746408</v>
      </c>
      <c r="J206" s="7">
        <f>VLOOKUP($B206,'Channel wise traffic'!$B$3:$E$368,4,0)</f>
        <v>2341129</v>
      </c>
      <c r="K206" s="7">
        <f>VLOOKUP($B206,'Channel wise traffic'!$B$3:$F$368,5,0)</f>
        <v>5533578</v>
      </c>
      <c r="L206" s="7">
        <f t="shared" si="42"/>
        <v>21282992</v>
      </c>
      <c r="M206" s="8">
        <f t="shared" si="43"/>
        <v>5.5087881671529941E-2</v>
      </c>
      <c r="N206" s="10">
        <f t="shared" si="44"/>
        <v>43662</v>
      </c>
      <c r="O206" s="11">
        <f t="shared" si="45"/>
        <v>498841</v>
      </c>
      <c r="P206" s="11">
        <f t="shared" si="46"/>
        <v>20631472</v>
      </c>
      <c r="Q206" s="11">
        <f t="shared" si="47"/>
        <v>2.4178642019404045E-2</v>
      </c>
      <c r="R206" s="8">
        <f t="shared" si="48"/>
        <v>1.3503180372102532</v>
      </c>
      <c r="S206" s="8">
        <f t="shared" si="49"/>
        <v>3.1578939205113343E-2</v>
      </c>
      <c r="T206" s="8">
        <f t="shared" si="50"/>
        <v>1.2783695472773182</v>
      </c>
      <c r="U206" s="8">
        <f t="shared" si="51"/>
        <v>0.2374999606493316</v>
      </c>
      <c r="V206" s="8">
        <f t="shared" si="52"/>
        <v>0.3959999683463542</v>
      </c>
      <c r="W206" s="8">
        <f t="shared" si="53"/>
        <v>0.75190004321402437</v>
      </c>
      <c r="X206" s="8">
        <f t="shared" si="54"/>
        <v>0.77899966247013397</v>
      </c>
      <c r="Y206" s="8" t="str" cm="1">
        <f t="array" ref="Y206">INDEX($U$2:$X$2,MATCH(MAX(ABS($U206:$X206-_xlfn.XLOOKUP($N206,$B$3:$B$368,$U$3:$X$368,0,0))),ABS($U206:$X206-_xlfn.XLOOKUP($N206,$B$3:$B$368,$U$3:$X$368,0,0)),0))</f>
        <v>L2M</v>
      </c>
      <c r="Z206" s="8" t="str" cm="1">
        <f t="array" ref="Z206">INDEX($H$2:$K$2,MATCH(MAX(ABS($H206:$K206-_xlfn.XLOOKUP($N206,$B$3:$B$368,$H$3:$K$368,0,0))),ABS($H206:$K206-_xlfn.XLOOKUP($N206,$B$3:$B$368,$H$3:$K$368,0,0)),0))</f>
        <v>Facebook</v>
      </c>
      <c r="AA206" t="str" cm="1">
        <f t="array" ref="AA206">_xlfn.IFNA(_xlfn.IFS(R206&gt;0.2,"High",R206&lt;-0.2,"Low"),"Neglect value")</f>
        <v>High</v>
      </c>
    </row>
    <row r="207" spans="1:27" x14ac:dyDescent="0.3">
      <c r="A207" s="3" t="str">
        <f t="shared" si="55"/>
        <v>Wednesday</v>
      </c>
      <c r="B207" s="3">
        <v>43670</v>
      </c>
      <c r="C207" s="4">
        <v>21934513</v>
      </c>
      <c r="D207" s="4">
        <v>5593301</v>
      </c>
      <c r="E207" s="4">
        <v>2192574</v>
      </c>
      <c r="F207" s="4">
        <v>1536555</v>
      </c>
      <c r="G207" s="4">
        <v>1297775</v>
      </c>
      <c r="H207" s="7">
        <f>VLOOKUP($B207,'Channel wise traffic'!$B$3:$C$368,2,0)</f>
        <v>7896424</v>
      </c>
      <c r="I207" s="7">
        <f>VLOOKUP($B207,'Channel wise traffic'!$B$3:$D$368,3,0)</f>
        <v>5922318</v>
      </c>
      <c r="J207" s="7">
        <f>VLOOKUP($B207,'Channel wise traffic'!$B$3:$E$368,4,0)</f>
        <v>2412796</v>
      </c>
      <c r="K207" s="7">
        <f>VLOOKUP($B207,'Channel wise traffic'!$B$3:$F$368,5,0)</f>
        <v>5702973</v>
      </c>
      <c r="L207" s="7">
        <f t="shared" si="42"/>
        <v>21934511</v>
      </c>
      <c r="M207" s="8">
        <f t="shared" si="43"/>
        <v>5.9165890758550235E-2</v>
      </c>
      <c r="N207" s="10">
        <f t="shared" si="44"/>
        <v>43663</v>
      </c>
      <c r="O207" s="11">
        <f t="shared" si="45"/>
        <v>1285847</v>
      </c>
      <c r="P207" s="11">
        <f t="shared" si="46"/>
        <v>21500166</v>
      </c>
      <c r="Q207" s="11">
        <f t="shared" si="47"/>
        <v>5.9806372666779753E-2</v>
      </c>
      <c r="R207" s="8">
        <f t="shared" si="48"/>
        <v>9.2763758052085699E-3</v>
      </c>
      <c r="S207" s="8">
        <f t="shared" si="49"/>
        <v>2.0201937045509322E-2</v>
      </c>
      <c r="T207" s="8">
        <f t="shared" si="50"/>
        <v>-1.0709258556743761E-2</v>
      </c>
      <c r="U207" s="8">
        <f t="shared" si="51"/>
        <v>0.25500000843419685</v>
      </c>
      <c r="V207" s="8">
        <f t="shared" si="52"/>
        <v>0.39200000143028241</v>
      </c>
      <c r="W207" s="8">
        <f t="shared" si="53"/>
        <v>0.70079960813181219</v>
      </c>
      <c r="X207" s="8">
        <f t="shared" si="54"/>
        <v>0.84460042107181321</v>
      </c>
      <c r="Y207" s="8" t="str" cm="1">
        <f t="array" ref="Y207">INDEX($U$2:$X$2,MATCH(MAX(ABS($U207:$X207-_xlfn.XLOOKUP($N207,$B$3:$B$368,$U$3:$X$368,0,0))),ABS($U207:$X207-_xlfn.XLOOKUP($N207,$B$3:$B$368,$U$3:$X$368,0,0)),0))</f>
        <v>C2P</v>
      </c>
      <c r="Z207" s="8" t="str" cm="1">
        <f t="array" ref="Z207">INDEX($H$2:$K$2,MATCH(MAX(ABS($H207:$K207-_xlfn.XLOOKUP($N207,$B$3:$B$368,$H$3:$K$368,0,0))),ABS($H207:$K207-_xlfn.XLOOKUP($N207,$B$3:$B$368,$H$3:$K$368,0,0)),0))</f>
        <v>Facebook</v>
      </c>
      <c r="AA207" t="str" cm="1">
        <f t="array" ref="AA207">_xlfn.IFNA(_xlfn.IFS(R207&gt;0.2,"High",R207&lt;-0.2,"Low"),"Neglect value")</f>
        <v>Neglect value</v>
      </c>
    </row>
    <row r="208" spans="1:27" x14ac:dyDescent="0.3">
      <c r="A208" s="3" t="str">
        <f t="shared" si="55"/>
        <v>Thursday</v>
      </c>
      <c r="B208" s="3">
        <v>43671</v>
      </c>
      <c r="C208" s="4">
        <v>20631473</v>
      </c>
      <c r="D208" s="4">
        <v>5415761</v>
      </c>
      <c r="E208" s="4">
        <v>2122978</v>
      </c>
      <c r="F208" s="4">
        <v>1580769</v>
      </c>
      <c r="G208" s="4">
        <v>1296231</v>
      </c>
      <c r="H208" s="7">
        <f>VLOOKUP($B208,'Channel wise traffic'!$B$3:$C$368,2,0)</f>
        <v>7427330</v>
      </c>
      <c r="I208" s="7">
        <f>VLOOKUP($B208,'Channel wise traffic'!$B$3:$D$368,3,0)</f>
        <v>5570497</v>
      </c>
      <c r="J208" s="7">
        <f>VLOOKUP($B208,'Channel wise traffic'!$B$3:$E$368,4,0)</f>
        <v>2269462</v>
      </c>
      <c r="K208" s="7">
        <f>VLOOKUP($B208,'Channel wise traffic'!$B$3:$F$368,5,0)</f>
        <v>5364183</v>
      </c>
      <c r="L208" s="7">
        <f t="shared" si="42"/>
        <v>20631472</v>
      </c>
      <c r="M208" s="8">
        <f t="shared" si="43"/>
        <v>6.2827845592992801E-2</v>
      </c>
      <c r="N208" s="10">
        <f t="shared" si="44"/>
        <v>43664</v>
      </c>
      <c r="O208" s="11">
        <f t="shared" si="45"/>
        <v>1445675</v>
      </c>
      <c r="P208" s="11">
        <f t="shared" si="46"/>
        <v>22151685</v>
      </c>
      <c r="Q208" s="11">
        <f t="shared" si="47"/>
        <v>6.5262523797848901E-2</v>
      </c>
      <c r="R208" s="8">
        <f t="shared" si="48"/>
        <v>-0.10337316478461622</v>
      </c>
      <c r="S208" s="8">
        <f t="shared" si="49"/>
        <v>-6.8627420442282427E-2</v>
      </c>
      <c r="T208" s="8">
        <f t="shared" si="50"/>
        <v>-3.730591560322627E-2</v>
      </c>
      <c r="U208" s="8">
        <f t="shared" si="51"/>
        <v>0.2624999678888657</v>
      </c>
      <c r="V208" s="8">
        <f t="shared" si="52"/>
        <v>0.39199994239036767</v>
      </c>
      <c r="W208" s="8">
        <f t="shared" si="53"/>
        <v>0.74459980272993875</v>
      </c>
      <c r="X208" s="8">
        <f t="shared" si="54"/>
        <v>0.8200002656934694</v>
      </c>
      <c r="Y208" s="8" t="str" cm="1">
        <f t="array" ref="Y208">INDEX($U$2:$X$2,MATCH(MAX(ABS($U208:$X208-_xlfn.XLOOKUP($N208,$B$3:$B$368,$U$3:$X$368,0,0))),ABS($U208:$X208-_xlfn.XLOOKUP($N208,$B$3:$B$368,$U$3:$X$368,0,0)),0))</f>
        <v>P2O</v>
      </c>
      <c r="Z208" s="8" t="str" cm="1">
        <f t="array" ref="Z208">INDEX($H$2:$K$2,MATCH(MAX(ABS($H208:$K208-_xlfn.XLOOKUP($N208,$B$3:$B$368,$H$3:$K$368,0,0))),ABS($H208:$K208-_xlfn.XLOOKUP($N208,$B$3:$B$368,$H$3:$K$368,0,0)),0))</f>
        <v>Facebook</v>
      </c>
      <c r="AA208" t="str" cm="1">
        <f t="array" ref="AA208">_xlfn.IFNA(_xlfn.IFS(R208&gt;0.2,"High",R208&lt;-0.2,"Low"),"Neglect value")</f>
        <v>Neglect value</v>
      </c>
    </row>
    <row r="209" spans="1:27" x14ac:dyDescent="0.3">
      <c r="A209" s="3" t="str">
        <f t="shared" si="55"/>
        <v>Friday</v>
      </c>
      <c r="B209" s="3">
        <v>43672</v>
      </c>
      <c r="C209" s="4">
        <v>21065820</v>
      </c>
      <c r="D209" s="4">
        <v>5319119</v>
      </c>
      <c r="E209" s="4">
        <v>2063818</v>
      </c>
      <c r="F209" s="4">
        <v>1566850</v>
      </c>
      <c r="G209" s="4">
        <v>1246273</v>
      </c>
      <c r="H209" s="7">
        <f>VLOOKUP($B209,'Channel wise traffic'!$B$3:$C$368,2,0)</f>
        <v>7583695</v>
      </c>
      <c r="I209" s="7">
        <f>VLOOKUP($B209,'Channel wise traffic'!$B$3:$D$368,3,0)</f>
        <v>5687771</v>
      </c>
      <c r="J209" s="7">
        <f>VLOOKUP($B209,'Channel wise traffic'!$B$3:$E$368,4,0)</f>
        <v>2317240</v>
      </c>
      <c r="K209" s="7">
        <f>VLOOKUP($B209,'Channel wise traffic'!$B$3:$F$368,5,0)</f>
        <v>5477113</v>
      </c>
      <c r="L209" s="7">
        <f t="shared" si="42"/>
        <v>21065819</v>
      </c>
      <c r="M209" s="8">
        <f t="shared" si="43"/>
        <v>5.916090615034212E-2</v>
      </c>
      <c r="N209" s="10">
        <f t="shared" si="44"/>
        <v>43665</v>
      </c>
      <c r="O209" s="11">
        <f t="shared" si="45"/>
        <v>1491569</v>
      </c>
      <c r="P209" s="11">
        <f t="shared" si="46"/>
        <v>22586032</v>
      </c>
      <c r="Q209" s="11">
        <f t="shared" si="47"/>
        <v>6.6039438353807489E-2</v>
      </c>
      <c r="R209" s="8">
        <f t="shared" si="48"/>
        <v>-0.16445501347909486</v>
      </c>
      <c r="S209" s="8">
        <f t="shared" si="49"/>
        <v>-6.7307661655664042E-2</v>
      </c>
      <c r="T209" s="8">
        <f t="shared" si="50"/>
        <v>-0.10415794523589839</v>
      </c>
      <c r="U209" s="8">
        <f t="shared" si="51"/>
        <v>0.25249997389135576</v>
      </c>
      <c r="V209" s="8">
        <f t="shared" si="52"/>
        <v>0.387999967663818</v>
      </c>
      <c r="W209" s="8">
        <f t="shared" si="53"/>
        <v>0.75919969687249556</v>
      </c>
      <c r="X209" s="8">
        <f t="shared" si="54"/>
        <v>0.79540032549382522</v>
      </c>
      <c r="Y209" s="8" t="str" cm="1">
        <f t="array" ref="Y209">INDEX($U$2:$X$2,MATCH(MAX(ABS($U209:$X209-_xlfn.XLOOKUP($N209,$B$3:$B$368,$U$3:$X$368,0,0))),ABS($U209:$X209-_xlfn.XLOOKUP($N209,$B$3:$B$368,$U$3:$X$368,0,0)),0))</f>
        <v>P2O</v>
      </c>
      <c r="Z209" s="8" t="str" cm="1">
        <f t="array" ref="Z209">INDEX($H$2:$K$2,MATCH(MAX(ABS($H209:$K209-_xlfn.XLOOKUP($N209,$B$3:$B$368,$H$3:$K$368,0,0))),ABS($H209:$K209-_xlfn.XLOOKUP($N209,$B$3:$B$368,$H$3:$K$368,0,0)),0))</f>
        <v>Facebook</v>
      </c>
      <c r="AA209" t="str" cm="1">
        <f t="array" ref="AA209">_xlfn.IFNA(_xlfn.IFS(R209&gt;0.2,"High",R209&lt;-0.2,"Low"),"Neglect value")</f>
        <v>Neglect value</v>
      </c>
    </row>
    <row r="210" spans="1:27" x14ac:dyDescent="0.3">
      <c r="A210" s="3" t="str">
        <f t="shared" si="55"/>
        <v>Saturday</v>
      </c>
      <c r="B210" s="3">
        <v>43673</v>
      </c>
      <c r="C210" s="4">
        <v>44889750</v>
      </c>
      <c r="D210" s="4">
        <v>9615384</v>
      </c>
      <c r="E210" s="4">
        <v>3171153</v>
      </c>
      <c r="F210" s="4">
        <v>2156384</v>
      </c>
      <c r="G210" s="4">
        <v>1698799</v>
      </c>
      <c r="H210" s="7">
        <f>VLOOKUP($B210,'Channel wise traffic'!$B$3:$C$368,2,0)</f>
        <v>16160310</v>
      </c>
      <c r="I210" s="7">
        <f>VLOOKUP($B210,'Channel wise traffic'!$B$3:$D$368,3,0)</f>
        <v>12120232</v>
      </c>
      <c r="J210" s="7">
        <f>VLOOKUP($B210,'Channel wise traffic'!$B$3:$E$368,4,0)</f>
        <v>4937872</v>
      </c>
      <c r="K210" s="7">
        <f>VLOOKUP($B210,'Channel wise traffic'!$B$3:$F$368,5,0)</f>
        <v>11671335</v>
      </c>
      <c r="L210" s="7">
        <f t="shared" si="42"/>
        <v>44889749</v>
      </c>
      <c r="M210" s="8">
        <f t="shared" si="43"/>
        <v>3.7843806214113464E-2</v>
      </c>
      <c r="N210" s="10">
        <f t="shared" si="44"/>
        <v>43666</v>
      </c>
      <c r="O210" s="11">
        <f t="shared" si="45"/>
        <v>1729156</v>
      </c>
      <c r="P210" s="11">
        <f t="shared" si="46"/>
        <v>44440851</v>
      </c>
      <c r="Q210" s="11">
        <f t="shared" si="47"/>
        <v>3.8909154151474099E-2</v>
      </c>
      <c r="R210" s="8">
        <f t="shared" si="48"/>
        <v>-1.7555963718715928E-2</v>
      </c>
      <c r="S210" s="8">
        <f t="shared" si="49"/>
        <v>1.0101021692856316E-2</v>
      </c>
      <c r="T210" s="8">
        <f t="shared" si="50"/>
        <v>-2.7380393138674131E-2</v>
      </c>
      <c r="U210" s="8">
        <f t="shared" si="51"/>
        <v>0.21419998997543982</v>
      </c>
      <c r="V210" s="8">
        <f t="shared" si="52"/>
        <v>0.32979993310719574</v>
      </c>
      <c r="W210" s="8">
        <f t="shared" si="53"/>
        <v>0.6799999873862913</v>
      </c>
      <c r="X210" s="8">
        <f t="shared" si="54"/>
        <v>0.78779985382937356</v>
      </c>
      <c r="Y210" s="8" t="str" cm="1">
        <f t="array" ref="Y210">INDEX($U$2:$X$2,MATCH(MAX(ABS($U210:$X210-_xlfn.XLOOKUP($N210,$B$3:$B$368,$U$3:$X$368,0,0))),ABS($U210:$X210-_xlfn.XLOOKUP($N210,$B$3:$B$368,$U$3:$X$368,0,0)),0))</f>
        <v>C2P</v>
      </c>
      <c r="Z210" s="8" t="str" cm="1">
        <f t="array" ref="Z210">INDEX($H$2:$K$2,MATCH(MAX(ABS($H210:$K210-_xlfn.XLOOKUP($N210,$B$3:$B$368,$H$3:$K$368,0,0))),ABS($H210:$K210-_xlfn.XLOOKUP($N210,$B$3:$B$368,$H$3:$K$368,0,0)),0))</f>
        <v>Facebook</v>
      </c>
      <c r="AA210" t="str" cm="1">
        <f t="array" ref="AA210">_xlfn.IFNA(_xlfn.IFS(R210&gt;0.2,"High",R210&lt;-0.2,"Low"),"Neglect value")</f>
        <v>Neglect value</v>
      </c>
    </row>
    <row r="211" spans="1:27" x14ac:dyDescent="0.3">
      <c r="A211" s="3" t="str">
        <f t="shared" si="55"/>
        <v>Sunday</v>
      </c>
      <c r="B211" s="3">
        <v>43674</v>
      </c>
      <c r="C211" s="4">
        <v>43543058</v>
      </c>
      <c r="D211" s="4">
        <v>8778280</v>
      </c>
      <c r="E211" s="4">
        <v>3074153</v>
      </c>
      <c r="F211" s="4">
        <v>2027711</v>
      </c>
      <c r="G211" s="4">
        <v>1660696</v>
      </c>
      <c r="H211" s="7">
        <f>VLOOKUP($B211,'Channel wise traffic'!$B$3:$C$368,2,0)</f>
        <v>15675500</v>
      </c>
      <c r="I211" s="7">
        <f>VLOOKUP($B211,'Channel wise traffic'!$B$3:$D$368,3,0)</f>
        <v>11756625</v>
      </c>
      <c r="J211" s="7">
        <f>VLOOKUP($B211,'Channel wise traffic'!$B$3:$E$368,4,0)</f>
        <v>4789736</v>
      </c>
      <c r="K211" s="7">
        <f>VLOOKUP($B211,'Channel wise traffic'!$B$3:$F$368,5,0)</f>
        <v>11321195</v>
      </c>
      <c r="L211" s="7">
        <f t="shared" si="42"/>
        <v>43543056</v>
      </c>
      <c r="M211" s="8">
        <f t="shared" si="43"/>
        <v>3.8139167901344917E-2</v>
      </c>
      <c r="N211" s="10">
        <f t="shared" si="44"/>
        <v>43667</v>
      </c>
      <c r="O211" s="11">
        <f t="shared" si="45"/>
        <v>1547407</v>
      </c>
      <c r="P211" s="11">
        <f t="shared" si="46"/>
        <v>42645261</v>
      </c>
      <c r="Q211" s="11">
        <f t="shared" si="47"/>
        <v>3.6285554154045198E-2</v>
      </c>
      <c r="R211" s="8">
        <f t="shared" si="48"/>
        <v>7.3212154268398777E-2</v>
      </c>
      <c r="S211" s="8">
        <f t="shared" si="49"/>
        <v>2.1052632319450426E-2</v>
      </c>
      <c r="T211" s="8">
        <f t="shared" si="50"/>
        <v>5.1084068867474519E-2</v>
      </c>
      <c r="U211" s="8">
        <f t="shared" si="51"/>
        <v>0.2015999886824669</v>
      </c>
      <c r="V211" s="8">
        <f t="shared" si="52"/>
        <v>0.35019992527009847</v>
      </c>
      <c r="W211" s="8">
        <f t="shared" si="53"/>
        <v>0.65959989629663851</v>
      </c>
      <c r="X211" s="8">
        <f t="shared" si="54"/>
        <v>0.8190003407783456</v>
      </c>
      <c r="Y211" s="8" t="str" cm="1">
        <f t="array" ref="Y211">INDEX($U$2:$X$2,MATCH(MAX(ABS($U211:$X211-_xlfn.XLOOKUP($N211,$B$3:$B$368,$U$3:$X$368,0,0))),ABS($U211:$X211-_xlfn.XLOOKUP($N211,$B$3:$B$368,$U$3:$X$368,0,0)),0))</f>
        <v>M2C</v>
      </c>
      <c r="Z211" s="8" t="str" cm="1">
        <f t="array" ref="Z211">INDEX($H$2:$K$2,MATCH(MAX(ABS($H211:$K211-_xlfn.XLOOKUP($N211,$B$3:$B$368,$H$3:$K$368,0,0))),ABS($H211:$K211-_xlfn.XLOOKUP($N211,$B$3:$B$368,$H$3:$K$368,0,0)),0))</f>
        <v>Facebook</v>
      </c>
      <c r="AA211" t="str" cm="1">
        <f t="array" ref="AA211">_xlfn.IFNA(_xlfn.IFS(R211&gt;0.2,"High",R211&lt;-0.2,"Low"),"Neglect value")</f>
        <v>Neglect value</v>
      </c>
    </row>
    <row r="212" spans="1:27" x14ac:dyDescent="0.3">
      <c r="A212" s="3" t="str">
        <f t="shared" si="55"/>
        <v>Monday</v>
      </c>
      <c r="B212" s="3">
        <v>43675</v>
      </c>
      <c r="C212" s="4">
        <v>21500167</v>
      </c>
      <c r="D212" s="4">
        <v>5536293</v>
      </c>
      <c r="E212" s="4">
        <v>2214517</v>
      </c>
      <c r="F212" s="4">
        <v>1551933</v>
      </c>
      <c r="G212" s="4">
        <v>1298037</v>
      </c>
      <c r="H212" s="7">
        <f>VLOOKUP($B212,'Channel wise traffic'!$B$3:$C$368,2,0)</f>
        <v>7740060</v>
      </c>
      <c r="I212" s="7">
        <f>VLOOKUP($B212,'Channel wise traffic'!$B$3:$D$368,3,0)</f>
        <v>5805045</v>
      </c>
      <c r="J212" s="7">
        <f>VLOOKUP($B212,'Channel wise traffic'!$B$3:$E$368,4,0)</f>
        <v>2365018</v>
      </c>
      <c r="K212" s="7">
        <f>VLOOKUP($B212,'Channel wise traffic'!$B$3:$F$368,5,0)</f>
        <v>5590043</v>
      </c>
      <c r="L212" s="7">
        <f t="shared" si="42"/>
        <v>21500166</v>
      </c>
      <c r="M212" s="8">
        <f t="shared" si="43"/>
        <v>6.0373345007041106E-2</v>
      </c>
      <c r="N212" s="10">
        <f t="shared" si="44"/>
        <v>43668</v>
      </c>
      <c r="O212" s="11">
        <f t="shared" si="45"/>
        <v>1286871</v>
      </c>
      <c r="P212" s="11">
        <f t="shared" si="46"/>
        <v>21500166</v>
      </c>
      <c r="Q212" s="11">
        <f t="shared" si="47"/>
        <v>5.9854000203812367E-2</v>
      </c>
      <c r="R212" s="8">
        <f t="shared" si="48"/>
        <v>8.6768603846072434E-3</v>
      </c>
      <c r="S212" s="8">
        <f t="shared" si="49"/>
        <v>0</v>
      </c>
      <c r="T212" s="8">
        <f t="shared" si="50"/>
        <v>8.6768603846072434E-3</v>
      </c>
      <c r="U212" s="8">
        <f t="shared" si="51"/>
        <v>0.25749999988372185</v>
      </c>
      <c r="V212" s="8">
        <f t="shared" si="52"/>
        <v>0.39999996387474435</v>
      </c>
      <c r="W212" s="8">
        <f t="shared" si="53"/>
        <v>0.70079976807583777</v>
      </c>
      <c r="X212" s="8">
        <f t="shared" si="54"/>
        <v>0.83640015387262212</v>
      </c>
      <c r="Y212" s="8" t="str" cm="1">
        <f t="array" ref="Y212">INDEX($U$2:$X$2,MATCH(MAX(ABS($U212:$X212-_xlfn.XLOOKUP($N212,$B$3:$B$368,$U$3:$X$368,0,0))),ABS($U212:$X212-_xlfn.XLOOKUP($N212,$B$3:$B$368,$U$3:$X$368,0,0)),0))</f>
        <v>C2P</v>
      </c>
      <c r="Z212" s="8" t="str" cm="1">
        <f t="array" ref="Z212">INDEX($H$2:$K$2,MATCH(MAX(ABS($H212:$K212-_xlfn.XLOOKUP($N212,$B$3:$B$368,$H$3:$K$368,0,0))),ABS($H212:$K212-_xlfn.XLOOKUP($N212,$B$3:$B$368,$H$3:$K$368,0,0)),0))</f>
        <v>Facebook</v>
      </c>
      <c r="AA212" t="str" cm="1">
        <f t="array" ref="AA212">_xlfn.IFNA(_xlfn.IFS(R212&gt;0.2,"High",R212&lt;-0.2,"Low"),"Neglect value")</f>
        <v>Neglect value</v>
      </c>
    </row>
    <row r="213" spans="1:27" x14ac:dyDescent="0.3">
      <c r="A213" s="3" t="str">
        <f t="shared" si="55"/>
        <v>Tuesday</v>
      </c>
      <c r="B213" s="3">
        <v>43676</v>
      </c>
      <c r="C213" s="4">
        <v>20848646</v>
      </c>
      <c r="D213" s="4">
        <v>5212161</v>
      </c>
      <c r="E213" s="4">
        <v>2043167</v>
      </c>
      <c r="F213" s="4">
        <v>1416936</v>
      </c>
      <c r="G213" s="4">
        <v>1208363</v>
      </c>
      <c r="H213" s="7">
        <f>VLOOKUP($B213,'Channel wise traffic'!$B$3:$C$368,2,0)</f>
        <v>7505512</v>
      </c>
      <c r="I213" s="7">
        <f>VLOOKUP($B213,'Channel wise traffic'!$B$3:$D$368,3,0)</f>
        <v>5629134</v>
      </c>
      <c r="J213" s="7">
        <f>VLOOKUP($B213,'Channel wise traffic'!$B$3:$E$368,4,0)</f>
        <v>2293351</v>
      </c>
      <c r="K213" s="7">
        <f>VLOOKUP($B213,'Channel wise traffic'!$B$3:$F$368,5,0)</f>
        <v>5420648</v>
      </c>
      <c r="L213" s="7">
        <f t="shared" si="42"/>
        <v>20848645</v>
      </c>
      <c r="M213" s="8">
        <f t="shared" si="43"/>
        <v>5.7958823800835793E-2</v>
      </c>
      <c r="N213" s="10">
        <f t="shared" si="44"/>
        <v>43669</v>
      </c>
      <c r="O213" s="11">
        <f t="shared" si="45"/>
        <v>1172435</v>
      </c>
      <c r="P213" s="11">
        <f t="shared" si="46"/>
        <v>21282992</v>
      </c>
      <c r="Q213" s="11">
        <f t="shared" si="47"/>
        <v>5.5087881671529941E-2</v>
      </c>
      <c r="R213" s="8">
        <f t="shared" si="48"/>
        <v>3.064391629386698E-2</v>
      </c>
      <c r="S213" s="8">
        <f t="shared" si="49"/>
        <v>-2.0408173813155628E-2</v>
      </c>
      <c r="T213" s="8">
        <f t="shared" si="50"/>
        <v>5.2115674848858706E-2</v>
      </c>
      <c r="U213" s="8">
        <f t="shared" si="51"/>
        <v>0.24999997601762725</v>
      </c>
      <c r="V213" s="8">
        <f t="shared" si="52"/>
        <v>0.39199997851179197</v>
      </c>
      <c r="W213" s="8">
        <f t="shared" si="53"/>
        <v>0.69349984607229853</v>
      </c>
      <c r="X213" s="8">
        <f t="shared" si="54"/>
        <v>0.85279998532043788</v>
      </c>
      <c r="Y213" s="8" t="str" cm="1">
        <f t="array" ref="Y213">INDEX($U$2:$X$2,MATCH(MAX(ABS($U213:$X213-_xlfn.XLOOKUP($N213,$B$3:$B$368,$U$3:$X$368,0,0))),ABS($U213:$X213-_xlfn.XLOOKUP($N213,$B$3:$B$368,$U$3:$X$368,0,0)),0))</f>
        <v>P2O</v>
      </c>
      <c r="Z213" s="8" t="str" cm="1">
        <f t="array" ref="Z213">INDEX($H$2:$K$2,MATCH(MAX(ABS($H213:$K213-_xlfn.XLOOKUP($N213,$B$3:$B$368,$H$3:$K$368,0,0))),ABS($H213:$K213-_xlfn.XLOOKUP($N213,$B$3:$B$368,$H$3:$K$368,0,0)),0))</f>
        <v>Facebook</v>
      </c>
      <c r="AA213" t="str" cm="1">
        <f t="array" ref="AA213">_xlfn.IFNA(_xlfn.IFS(R213&gt;0.2,"High",R213&lt;-0.2,"Low"),"Neglect value")</f>
        <v>Neglect value</v>
      </c>
    </row>
    <row r="214" spans="1:27" x14ac:dyDescent="0.3">
      <c r="A214" s="3" t="str">
        <f t="shared" si="55"/>
        <v>Wednesday</v>
      </c>
      <c r="B214" s="3">
        <v>43677</v>
      </c>
      <c r="C214" s="4">
        <v>22368860</v>
      </c>
      <c r="D214" s="4">
        <v>5592215</v>
      </c>
      <c r="E214" s="4">
        <v>2214517</v>
      </c>
      <c r="F214" s="4">
        <v>1535767</v>
      </c>
      <c r="G214" s="4">
        <v>1322295</v>
      </c>
      <c r="H214" s="7">
        <f>VLOOKUP($B214,'Channel wise traffic'!$B$3:$C$368,2,0)</f>
        <v>8052789</v>
      </c>
      <c r="I214" s="7">
        <f>VLOOKUP($B214,'Channel wise traffic'!$B$3:$D$368,3,0)</f>
        <v>6039592</v>
      </c>
      <c r="J214" s="7">
        <f>VLOOKUP($B214,'Channel wise traffic'!$B$3:$E$368,4,0)</f>
        <v>2460574</v>
      </c>
      <c r="K214" s="7">
        <f>VLOOKUP($B214,'Channel wise traffic'!$B$3:$F$368,5,0)</f>
        <v>5815903</v>
      </c>
      <c r="L214" s="7">
        <f t="shared" si="42"/>
        <v>22368858</v>
      </c>
      <c r="M214" s="8">
        <f t="shared" si="43"/>
        <v>5.9113204696171373E-2</v>
      </c>
      <c r="N214" s="10">
        <f t="shared" si="44"/>
        <v>43670</v>
      </c>
      <c r="O214" s="11">
        <f t="shared" si="45"/>
        <v>1297775</v>
      </c>
      <c r="P214" s="11">
        <f t="shared" si="46"/>
        <v>21934511</v>
      </c>
      <c r="Q214" s="11">
        <f t="shared" si="47"/>
        <v>5.9165890758550235E-2</v>
      </c>
      <c r="R214" s="8">
        <f t="shared" si="48"/>
        <v>1.8893876057097803E-2</v>
      </c>
      <c r="S214" s="8">
        <f t="shared" si="49"/>
        <v>1.980199148273698E-2</v>
      </c>
      <c r="T214" s="8">
        <f t="shared" si="50"/>
        <v>-8.9048033763017287E-4</v>
      </c>
      <c r="U214" s="8">
        <f t="shared" si="51"/>
        <v>0.25</v>
      </c>
      <c r="V214" s="8">
        <f t="shared" si="52"/>
        <v>0.39599997496519718</v>
      </c>
      <c r="W214" s="8">
        <f t="shared" si="53"/>
        <v>0.69349975638028516</v>
      </c>
      <c r="X214" s="8">
        <f t="shared" si="54"/>
        <v>0.86099974800864976</v>
      </c>
      <c r="Y214" s="8" t="str" cm="1">
        <f t="array" ref="Y214">INDEX($U$2:$X$2,MATCH(MAX(ABS($U214:$X214-_xlfn.XLOOKUP($N214,$B$3:$B$368,$U$3:$X$368,0,0))),ABS($U214:$X214-_xlfn.XLOOKUP($N214,$B$3:$B$368,$U$3:$X$368,0,0)),0))</f>
        <v>P2O</v>
      </c>
      <c r="Z214" s="8" t="str" cm="1">
        <f t="array" ref="Z214">INDEX($H$2:$K$2,MATCH(MAX(ABS($H214:$K214-_xlfn.XLOOKUP($N214,$B$3:$B$368,$H$3:$K$368,0,0))),ABS($H214:$K214-_xlfn.XLOOKUP($N214,$B$3:$B$368,$H$3:$K$368,0,0)),0))</f>
        <v>Facebook</v>
      </c>
      <c r="AA214" t="str" cm="1">
        <f t="array" ref="AA214">_xlfn.IFNA(_xlfn.IFS(R214&gt;0.2,"High",R214&lt;-0.2,"Low"),"Neglect value")</f>
        <v>Neglect value</v>
      </c>
    </row>
    <row r="215" spans="1:27" x14ac:dyDescent="0.3">
      <c r="A215" s="3" t="str">
        <f t="shared" si="55"/>
        <v>Thursday</v>
      </c>
      <c r="B215" s="3">
        <v>43678</v>
      </c>
      <c r="C215" s="4">
        <v>22151687</v>
      </c>
      <c r="D215" s="4">
        <v>5704059</v>
      </c>
      <c r="E215" s="4">
        <v>2327256</v>
      </c>
      <c r="F215" s="4">
        <v>1749863</v>
      </c>
      <c r="G215" s="4">
        <v>1506632</v>
      </c>
      <c r="H215" s="7">
        <f>VLOOKUP($B215,'Channel wise traffic'!$B$3:$C$368,2,0)</f>
        <v>7974607</v>
      </c>
      <c r="I215" s="7">
        <f>VLOOKUP($B215,'Channel wise traffic'!$B$3:$D$368,3,0)</f>
        <v>5980955</v>
      </c>
      <c r="J215" s="7">
        <f>VLOOKUP($B215,'Channel wise traffic'!$B$3:$E$368,4,0)</f>
        <v>2436685</v>
      </c>
      <c r="K215" s="7">
        <f>VLOOKUP($B215,'Channel wise traffic'!$B$3:$F$368,5,0)</f>
        <v>5759438</v>
      </c>
      <c r="L215" s="7">
        <f t="shared" si="42"/>
        <v>22151685</v>
      </c>
      <c r="M215" s="8">
        <f t="shared" si="43"/>
        <v>6.8014323243191371E-2</v>
      </c>
      <c r="N215" s="10">
        <f t="shared" si="44"/>
        <v>43671</v>
      </c>
      <c r="O215" s="11">
        <f t="shared" si="45"/>
        <v>1296231</v>
      </c>
      <c r="P215" s="11">
        <f t="shared" si="46"/>
        <v>20631472</v>
      </c>
      <c r="Q215" s="11">
        <f t="shared" si="47"/>
        <v>6.2827845592992801E-2</v>
      </c>
      <c r="R215" s="8">
        <f t="shared" si="48"/>
        <v>0.16231751902245817</v>
      </c>
      <c r="S215" s="8">
        <f t="shared" si="49"/>
        <v>7.3684175322051626E-2</v>
      </c>
      <c r="T215" s="8">
        <f t="shared" si="50"/>
        <v>8.2550620688114362E-2</v>
      </c>
      <c r="U215" s="8">
        <f t="shared" si="51"/>
        <v>0.25749998182982631</v>
      </c>
      <c r="V215" s="8">
        <f t="shared" si="52"/>
        <v>0.40799998737740967</v>
      </c>
      <c r="W215" s="8">
        <f t="shared" si="53"/>
        <v>0.75189966209132131</v>
      </c>
      <c r="X215" s="8">
        <f t="shared" si="54"/>
        <v>0.86099997542664763</v>
      </c>
      <c r="Y215" s="8" t="str" cm="1">
        <f t="array" ref="Y215">INDEX($U$2:$X$2,MATCH(MAX(ABS($U215:$X215-_xlfn.XLOOKUP($N215,$B$3:$B$368,$U$3:$X$368,0,0))),ABS($U215:$X215-_xlfn.XLOOKUP($N215,$B$3:$B$368,$U$3:$X$368,0,0)),0))</f>
        <v>P2O</v>
      </c>
      <c r="Z215" s="8" t="str" cm="1">
        <f t="array" ref="Z215">INDEX($H$2:$K$2,MATCH(MAX(ABS($H215:$K215-_xlfn.XLOOKUP($N215,$B$3:$B$368,$H$3:$K$368,0,0))),ABS($H215:$K215-_xlfn.XLOOKUP($N215,$B$3:$B$368,$H$3:$K$368,0,0)),0))</f>
        <v>Facebook</v>
      </c>
      <c r="AA215" t="str" cm="1">
        <f t="array" ref="AA215">_xlfn.IFNA(_xlfn.IFS(R215&gt;0.2,"High",R215&lt;-0.2,"Low"),"Neglect value")</f>
        <v>Neglect value</v>
      </c>
    </row>
    <row r="216" spans="1:27" x14ac:dyDescent="0.3">
      <c r="A216" s="3" t="str">
        <f t="shared" si="55"/>
        <v>Friday</v>
      </c>
      <c r="B216" s="3">
        <v>43679</v>
      </c>
      <c r="C216" s="4">
        <v>22803207</v>
      </c>
      <c r="D216" s="4">
        <v>5814817</v>
      </c>
      <c r="E216" s="4">
        <v>2256149</v>
      </c>
      <c r="F216" s="4">
        <v>1581109</v>
      </c>
      <c r="G216" s="4">
        <v>1322439</v>
      </c>
      <c r="H216" s="7">
        <f>VLOOKUP($B216,'Channel wise traffic'!$B$3:$C$368,2,0)</f>
        <v>8209154</v>
      </c>
      <c r="I216" s="7">
        <f>VLOOKUP($B216,'Channel wise traffic'!$B$3:$D$368,3,0)</f>
        <v>6156866</v>
      </c>
      <c r="J216" s="7">
        <f>VLOOKUP($B216,'Channel wise traffic'!$B$3:$E$368,4,0)</f>
        <v>2508352</v>
      </c>
      <c r="K216" s="7">
        <f>VLOOKUP($B216,'Channel wise traffic'!$B$3:$F$368,5,0)</f>
        <v>5928833</v>
      </c>
      <c r="L216" s="7">
        <f t="shared" si="42"/>
        <v>22803205</v>
      </c>
      <c r="M216" s="8">
        <f t="shared" si="43"/>
        <v>5.7993553275203794E-2</v>
      </c>
      <c r="N216" s="10">
        <f t="shared" si="44"/>
        <v>43672</v>
      </c>
      <c r="O216" s="11">
        <f t="shared" si="45"/>
        <v>1246273</v>
      </c>
      <c r="P216" s="11">
        <f t="shared" si="46"/>
        <v>21065819</v>
      </c>
      <c r="Q216" s="11">
        <f t="shared" si="47"/>
        <v>5.916090615034212E-2</v>
      </c>
      <c r="R216" s="8">
        <f t="shared" si="48"/>
        <v>6.1115020545257748E-2</v>
      </c>
      <c r="S216" s="8">
        <f t="shared" si="49"/>
        <v>8.247417297186499E-2</v>
      </c>
      <c r="T216" s="8">
        <f t="shared" si="50"/>
        <v>-1.9731828856234923E-2</v>
      </c>
      <c r="U216" s="8">
        <f t="shared" si="51"/>
        <v>0.25499996557501758</v>
      </c>
      <c r="V216" s="8">
        <f t="shared" si="52"/>
        <v>0.38800000068789781</v>
      </c>
      <c r="W216" s="8">
        <f t="shared" si="53"/>
        <v>0.7007999028432963</v>
      </c>
      <c r="X216" s="8">
        <f t="shared" si="54"/>
        <v>0.83639964101146724</v>
      </c>
      <c r="Y216" s="8" t="str" cm="1">
        <f t="array" ref="Y216">INDEX($U$2:$X$2,MATCH(MAX(ABS($U216:$X216-_xlfn.XLOOKUP($N216,$B$3:$B$368,$U$3:$X$368,0,0))),ABS($U216:$X216-_xlfn.XLOOKUP($N216,$B$3:$B$368,$U$3:$X$368,0,0)),0))</f>
        <v>C2P</v>
      </c>
      <c r="Z216" s="8" t="str" cm="1">
        <f t="array" ref="Z216">INDEX($H$2:$K$2,MATCH(MAX(ABS($H216:$K216-_xlfn.XLOOKUP($N216,$B$3:$B$368,$H$3:$K$368,0,0))),ABS($H216:$K216-_xlfn.XLOOKUP($N216,$B$3:$B$368,$H$3:$K$368,0,0)),0))</f>
        <v>Facebook</v>
      </c>
      <c r="AA216" t="str" cm="1">
        <f t="array" ref="AA216">_xlfn.IFNA(_xlfn.IFS(R216&gt;0.2,"High",R216&lt;-0.2,"Low"),"Neglect value")</f>
        <v>Neglect value</v>
      </c>
    </row>
    <row r="217" spans="1:27" x14ac:dyDescent="0.3">
      <c r="A217" s="3" t="str">
        <f t="shared" si="55"/>
        <v>Saturday</v>
      </c>
      <c r="B217" s="3">
        <v>43680</v>
      </c>
      <c r="C217" s="4">
        <v>45338648</v>
      </c>
      <c r="D217" s="4">
        <v>9045060</v>
      </c>
      <c r="E217" s="4">
        <v>3167580</v>
      </c>
      <c r="F217" s="4">
        <v>2240112</v>
      </c>
      <c r="G217" s="4">
        <v>1782233</v>
      </c>
      <c r="H217" s="7">
        <f>VLOOKUP($B217,'Channel wise traffic'!$B$3:$C$368,2,0)</f>
        <v>16321913</v>
      </c>
      <c r="I217" s="7">
        <f>VLOOKUP($B217,'Channel wise traffic'!$B$3:$D$368,3,0)</f>
        <v>12241435</v>
      </c>
      <c r="J217" s="7">
        <f>VLOOKUP($B217,'Channel wise traffic'!$B$3:$E$368,4,0)</f>
        <v>4987251</v>
      </c>
      <c r="K217" s="7">
        <f>VLOOKUP($B217,'Channel wise traffic'!$B$3:$F$368,5,0)</f>
        <v>11788048</v>
      </c>
      <c r="L217" s="7">
        <f t="shared" si="42"/>
        <v>45338647</v>
      </c>
      <c r="M217" s="8">
        <f t="shared" si="43"/>
        <v>3.930935479152356E-2</v>
      </c>
      <c r="N217" s="10">
        <f t="shared" si="44"/>
        <v>43673</v>
      </c>
      <c r="O217" s="11">
        <f t="shared" si="45"/>
        <v>1698799</v>
      </c>
      <c r="P217" s="11">
        <f t="shared" si="46"/>
        <v>44889749</v>
      </c>
      <c r="Q217" s="11">
        <f t="shared" si="47"/>
        <v>3.7843806214113464E-2</v>
      </c>
      <c r="R217" s="8">
        <f t="shared" si="48"/>
        <v>4.9113520787332776E-2</v>
      </c>
      <c r="S217" s="8">
        <f t="shared" si="49"/>
        <v>1.0000011361168459E-2</v>
      </c>
      <c r="T217" s="8">
        <f t="shared" si="50"/>
        <v>3.8726246750083293E-2</v>
      </c>
      <c r="U217" s="8">
        <f t="shared" si="51"/>
        <v>0.19949999391247838</v>
      </c>
      <c r="V217" s="8">
        <f t="shared" si="52"/>
        <v>0.35019999867330898</v>
      </c>
      <c r="W217" s="8">
        <f t="shared" si="53"/>
        <v>0.70719981815771027</v>
      </c>
      <c r="X217" s="8">
        <f t="shared" si="54"/>
        <v>0.79559995214524992</v>
      </c>
      <c r="Y217" s="8" t="str" cm="1">
        <f t="array" ref="Y217">INDEX($U$2:$X$2,MATCH(MAX(ABS($U217:$X217-_xlfn.XLOOKUP($N217,$B$3:$B$368,$U$3:$X$368,0,0))),ABS($U217:$X217-_xlfn.XLOOKUP($N217,$B$3:$B$368,$U$3:$X$368,0,0)),0))</f>
        <v>C2P</v>
      </c>
      <c r="Z217" s="8" t="str" cm="1">
        <f t="array" ref="Z217">INDEX($H$2:$K$2,MATCH(MAX(ABS($H217:$K217-_xlfn.XLOOKUP($N217,$B$3:$B$368,$H$3:$K$368,0,0))),ABS($H217:$K217-_xlfn.XLOOKUP($N217,$B$3:$B$368,$H$3:$K$368,0,0)),0))</f>
        <v>Facebook</v>
      </c>
      <c r="AA217" t="str" cm="1">
        <f t="array" ref="AA217">_xlfn.IFNA(_xlfn.IFS(R217&gt;0.2,"High",R217&lt;-0.2,"Low"),"Neglect value")</f>
        <v>Neglect value</v>
      </c>
    </row>
    <row r="218" spans="1:27" x14ac:dyDescent="0.3">
      <c r="A218" s="3" t="str">
        <f t="shared" si="55"/>
        <v>Sunday</v>
      </c>
      <c r="B218" s="3">
        <v>43681</v>
      </c>
      <c r="C218" s="4">
        <v>43991955</v>
      </c>
      <c r="D218" s="4">
        <v>9053544</v>
      </c>
      <c r="E218" s="4">
        <v>2924294</v>
      </c>
      <c r="F218" s="4">
        <v>2068061</v>
      </c>
      <c r="G218" s="4">
        <v>1677611</v>
      </c>
      <c r="H218" s="7">
        <f>VLOOKUP($B218,'Channel wise traffic'!$B$3:$C$368,2,0)</f>
        <v>15837104</v>
      </c>
      <c r="I218" s="7">
        <f>VLOOKUP($B218,'Channel wise traffic'!$B$3:$D$368,3,0)</f>
        <v>11877828</v>
      </c>
      <c r="J218" s="7">
        <f>VLOOKUP($B218,'Channel wise traffic'!$B$3:$E$368,4,0)</f>
        <v>4839115</v>
      </c>
      <c r="K218" s="7">
        <f>VLOOKUP($B218,'Channel wise traffic'!$B$3:$F$368,5,0)</f>
        <v>11437908</v>
      </c>
      <c r="L218" s="7">
        <f t="shared" si="42"/>
        <v>43991955</v>
      </c>
      <c r="M218" s="8">
        <f t="shared" si="43"/>
        <v>3.8134495273056179E-2</v>
      </c>
      <c r="N218" s="10">
        <f t="shared" si="44"/>
        <v>43674</v>
      </c>
      <c r="O218" s="11">
        <f t="shared" si="45"/>
        <v>1660696</v>
      </c>
      <c r="P218" s="11">
        <f t="shared" si="46"/>
        <v>43543056</v>
      </c>
      <c r="Q218" s="11">
        <f t="shared" si="47"/>
        <v>3.8139167901344917E-2</v>
      </c>
      <c r="R218" s="8">
        <f t="shared" si="48"/>
        <v>1.0185488493980932E-2</v>
      </c>
      <c r="S218" s="8">
        <f t="shared" si="49"/>
        <v>1.0309313154317934E-2</v>
      </c>
      <c r="T218" s="8">
        <f t="shared" si="50"/>
        <v>-1.2251521325334913E-4</v>
      </c>
      <c r="U218" s="8">
        <f t="shared" si="51"/>
        <v>0.20579999229404558</v>
      </c>
      <c r="V218" s="8">
        <f t="shared" si="52"/>
        <v>0.3229999213567637</v>
      </c>
      <c r="W218" s="8">
        <f t="shared" si="53"/>
        <v>0.70720009684388774</v>
      </c>
      <c r="X218" s="8">
        <f t="shared" si="54"/>
        <v>0.81119995976907833</v>
      </c>
      <c r="Y218" s="8" t="str" cm="1">
        <f t="array" ref="Y218">INDEX($U$2:$X$2,MATCH(MAX(ABS($U218:$X218-_xlfn.XLOOKUP($N218,$B$3:$B$368,$U$3:$X$368,0,0))),ABS($U218:$X218-_xlfn.XLOOKUP($N218,$B$3:$B$368,$U$3:$X$368,0,0)),0))</f>
        <v>C2P</v>
      </c>
      <c r="Z218" s="8" t="str" cm="1">
        <f t="array" ref="Z218">INDEX($H$2:$K$2,MATCH(MAX(ABS($H218:$K218-_xlfn.XLOOKUP($N218,$B$3:$B$368,$H$3:$K$368,0,0))),ABS($H218:$K218-_xlfn.XLOOKUP($N218,$B$3:$B$368,$H$3:$K$368,0,0)),0))</f>
        <v>Facebook</v>
      </c>
      <c r="AA218" t="str" cm="1">
        <f t="array" ref="AA218">_xlfn.IFNA(_xlfn.IFS(R218&gt;0.2,"High",R218&lt;-0.2,"Low"),"Neglect value")</f>
        <v>Neglect value</v>
      </c>
    </row>
    <row r="219" spans="1:27" x14ac:dyDescent="0.3">
      <c r="A219" s="3" t="str">
        <f t="shared" si="55"/>
        <v>Monday</v>
      </c>
      <c r="B219" s="3">
        <v>43682</v>
      </c>
      <c r="C219" s="4">
        <v>22368860</v>
      </c>
      <c r="D219" s="4">
        <v>5592215</v>
      </c>
      <c r="E219" s="4">
        <v>2214517</v>
      </c>
      <c r="F219" s="4">
        <v>1551933</v>
      </c>
      <c r="G219" s="4">
        <v>1208956</v>
      </c>
      <c r="H219" s="7">
        <f>VLOOKUP($B219,'Channel wise traffic'!$B$3:$C$368,2,0)</f>
        <v>8052789</v>
      </c>
      <c r="I219" s="7">
        <f>VLOOKUP($B219,'Channel wise traffic'!$B$3:$D$368,3,0)</f>
        <v>6039592</v>
      </c>
      <c r="J219" s="7">
        <f>VLOOKUP($B219,'Channel wise traffic'!$B$3:$E$368,4,0)</f>
        <v>2460574</v>
      </c>
      <c r="K219" s="7">
        <f>VLOOKUP($B219,'Channel wise traffic'!$B$3:$F$368,5,0)</f>
        <v>5815903</v>
      </c>
      <c r="L219" s="7">
        <f t="shared" si="42"/>
        <v>22368858</v>
      </c>
      <c r="M219" s="8">
        <f t="shared" si="43"/>
        <v>5.4046384125073878E-2</v>
      </c>
      <c r="N219" s="10">
        <f t="shared" si="44"/>
        <v>43675</v>
      </c>
      <c r="O219" s="11">
        <f t="shared" si="45"/>
        <v>1298037</v>
      </c>
      <c r="P219" s="11">
        <f t="shared" si="46"/>
        <v>21500166</v>
      </c>
      <c r="Q219" s="11">
        <f t="shared" si="47"/>
        <v>6.0373345007041106E-2</v>
      </c>
      <c r="R219" s="8">
        <f t="shared" si="48"/>
        <v>-6.8627473639041092E-2</v>
      </c>
      <c r="S219" s="8">
        <f t="shared" si="49"/>
        <v>4.0403967113556316E-2</v>
      </c>
      <c r="T219" s="8">
        <f t="shared" si="50"/>
        <v>-0.10479725582919641</v>
      </c>
      <c r="U219" s="8">
        <f t="shared" si="51"/>
        <v>0.25</v>
      </c>
      <c r="V219" s="8">
        <f t="shared" si="52"/>
        <v>0.39599997496519718</v>
      </c>
      <c r="W219" s="8">
        <f t="shared" si="53"/>
        <v>0.70079976807583777</v>
      </c>
      <c r="X219" s="8">
        <f t="shared" si="54"/>
        <v>0.77900012436103883</v>
      </c>
      <c r="Y219" s="8" t="str" cm="1">
        <f t="array" ref="Y219">INDEX($U$2:$X$2,MATCH(MAX(ABS($U219:$X219-_xlfn.XLOOKUP($N219,$B$3:$B$368,$U$3:$X$368,0,0))),ABS($U219:$X219-_xlfn.XLOOKUP($N219,$B$3:$B$368,$U$3:$X$368,0,0)),0))</f>
        <v>P2O</v>
      </c>
      <c r="Z219" s="8" t="str" cm="1">
        <f t="array" ref="Z219">INDEX($H$2:$K$2,MATCH(MAX(ABS($H219:$K219-_xlfn.XLOOKUP($N219,$B$3:$B$368,$H$3:$K$368,0,0))),ABS($H219:$K219-_xlfn.XLOOKUP($N219,$B$3:$B$368,$H$3:$K$368,0,0)),0))</f>
        <v>Facebook</v>
      </c>
      <c r="AA219" t="str" cm="1">
        <f t="array" ref="AA219">_xlfn.IFNA(_xlfn.IFS(R219&gt;0.2,"High",R219&lt;-0.2,"Low"),"Neglect value")</f>
        <v>Neglect value</v>
      </c>
    </row>
    <row r="220" spans="1:27" x14ac:dyDescent="0.3">
      <c r="A220" s="3" t="str">
        <f t="shared" si="55"/>
        <v>Tuesday</v>
      </c>
      <c r="B220" s="3">
        <v>43683</v>
      </c>
      <c r="C220" s="4">
        <v>22586034</v>
      </c>
      <c r="D220" s="4">
        <v>5420648</v>
      </c>
      <c r="E220" s="4">
        <v>2124894</v>
      </c>
      <c r="F220" s="4">
        <v>1535660</v>
      </c>
      <c r="G220" s="4">
        <v>1221464</v>
      </c>
      <c r="H220" s="7">
        <f>VLOOKUP($B220,'Channel wise traffic'!$B$3:$C$368,2,0)</f>
        <v>8130972</v>
      </c>
      <c r="I220" s="7">
        <f>VLOOKUP($B220,'Channel wise traffic'!$B$3:$D$368,3,0)</f>
        <v>6098229</v>
      </c>
      <c r="J220" s="7">
        <f>VLOOKUP($B220,'Channel wise traffic'!$B$3:$E$368,4,0)</f>
        <v>2484463</v>
      </c>
      <c r="K220" s="7">
        <f>VLOOKUP($B220,'Channel wise traffic'!$B$3:$F$368,5,0)</f>
        <v>5872368</v>
      </c>
      <c r="L220" s="7">
        <f t="shared" si="42"/>
        <v>22586032</v>
      </c>
      <c r="M220" s="8">
        <f t="shared" si="43"/>
        <v>5.4080499480342589E-2</v>
      </c>
      <c r="N220" s="10">
        <f t="shared" si="44"/>
        <v>43676</v>
      </c>
      <c r="O220" s="11">
        <f t="shared" si="45"/>
        <v>1208363</v>
      </c>
      <c r="P220" s="11">
        <f t="shared" si="46"/>
        <v>20848645</v>
      </c>
      <c r="Q220" s="11">
        <f t="shared" si="47"/>
        <v>5.7958823800835793E-2</v>
      </c>
      <c r="R220" s="8">
        <f t="shared" si="48"/>
        <v>1.0841940708214315E-2</v>
      </c>
      <c r="S220" s="8">
        <f t="shared" si="49"/>
        <v>8.3333329336271023E-2</v>
      </c>
      <c r="T220" s="8">
        <f t="shared" si="50"/>
        <v>-6.6915166081014887E-2</v>
      </c>
      <c r="U220" s="8">
        <f t="shared" si="51"/>
        <v>0.23999999291597632</v>
      </c>
      <c r="V220" s="8">
        <f t="shared" si="52"/>
        <v>0.39199999704832339</v>
      </c>
      <c r="W220" s="8">
        <f t="shared" si="53"/>
        <v>0.72269957936725315</v>
      </c>
      <c r="X220" s="8">
        <f t="shared" si="54"/>
        <v>0.79540002344268912</v>
      </c>
      <c r="Y220" s="8" t="str" cm="1">
        <f t="array" ref="Y220">INDEX($U$2:$X$2,MATCH(MAX(ABS($U220:$X220-_xlfn.XLOOKUP($N220,$B$3:$B$368,$U$3:$X$368,0,0))),ABS($U220:$X220-_xlfn.XLOOKUP($N220,$B$3:$B$368,$U$3:$X$368,0,0)),0))</f>
        <v>P2O</v>
      </c>
      <c r="Z220" s="8" t="str" cm="1">
        <f t="array" ref="Z220">INDEX($H$2:$K$2,MATCH(MAX(ABS($H220:$K220-_xlfn.XLOOKUP($N220,$B$3:$B$368,$H$3:$K$368,0,0))),ABS($H220:$K220-_xlfn.XLOOKUP($N220,$B$3:$B$368,$H$3:$K$368,0,0)),0))</f>
        <v>Facebook</v>
      </c>
      <c r="AA220" t="str" cm="1">
        <f t="array" ref="AA220">_xlfn.IFNA(_xlfn.IFS(R220&gt;0.2,"High",R220&lt;-0.2,"Low"),"Neglect value")</f>
        <v>Neglect value</v>
      </c>
    </row>
    <row r="221" spans="1:27" x14ac:dyDescent="0.3">
      <c r="A221" s="3" t="str">
        <f t="shared" si="55"/>
        <v>Wednesday</v>
      </c>
      <c r="B221" s="3">
        <v>43684</v>
      </c>
      <c r="C221" s="4">
        <v>22586034</v>
      </c>
      <c r="D221" s="4">
        <v>5364183</v>
      </c>
      <c r="E221" s="4">
        <v>2124216</v>
      </c>
      <c r="F221" s="4">
        <v>1488650</v>
      </c>
      <c r="G221" s="4">
        <v>1184072</v>
      </c>
      <c r="H221" s="7">
        <f>VLOOKUP($B221,'Channel wise traffic'!$B$3:$C$368,2,0)</f>
        <v>8130972</v>
      </c>
      <c r="I221" s="7">
        <f>VLOOKUP($B221,'Channel wise traffic'!$B$3:$D$368,3,0)</f>
        <v>6098229</v>
      </c>
      <c r="J221" s="7">
        <f>VLOOKUP($B221,'Channel wise traffic'!$B$3:$E$368,4,0)</f>
        <v>2484463</v>
      </c>
      <c r="K221" s="7">
        <f>VLOOKUP($B221,'Channel wise traffic'!$B$3:$F$368,5,0)</f>
        <v>5872368</v>
      </c>
      <c r="L221" s="7">
        <f t="shared" si="42"/>
        <v>22586032</v>
      </c>
      <c r="M221" s="8">
        <f t="shared" si="43"/>
        <v>5.2424963143152974E-2</v>
      </c>
      <c r="N221" s="10">
        <f t="shared" si="44"/>
        <v>43677</v>
      </c>
      <c r="O221" s="11">
        <f t="shared" si="45"/>
        <v>1322295</v>
      </c>
      <c r="P221" s="11">
        <f t="shared" si="46"/>
        <v>22368858</v>
      </c>
      <c r="Q221" s="11">
        <f t="shared" si="47"/>
        <v>5.9113204696171373E-2</v>
      </c>
      <c r="R221" s="8">
        <f t="shared" si="48"/>
        <v>-0.10453264967348441</v>
      </c>
      <c r="S221" s="8">
        <f t="shared" si="49"/>
        <v>9.7087656419474477E-3</v>
      </c>
      <c r="T221" s="8">
        <f t="shared" si="50"/>
        <v>-0.1131429362930747</v>
      </c>
      <c r="U221" s="8">
        <f t="shared" si="51"/>
        <v>0.23749999667936389</v>
      </c>
      <c r="V221" s="8">
        <f t="shared" si="52"/>
        <v>0.39599991275465435</v>
      </c>
      <c r="W221" s="8">
        <f t="shared" si="53"/>
        <v>0.70079973034757292</v>
      </c>
      <c r="X221" s="8">
        <f t="shared" si="54"/>
        <v>0.79539985893258991</v>
      </c>
      <c r="Y221" s="8" t="str" cm="1">
        <f t="array" ref="Y221">INDEX($U$2:$X$2,MATCH(MAX(ABS($U221:$X221-_xlfn.XLOOKUP($N221,$B$3:$B$368,$U$3:$X$368,0,0))),ABS($U221:$X221-_xlfn.XLOOKUP($N221,$B$3:$B$368,$U$3:$X$368,0,0)),0))</f>
        <v>P2O</v>
      </c>
      <c r="Z221" s="8" t="str" cm="1">
        <f t="array" ref="Z221">INDEX($H$2:$K$2,MATCH(MAX(ABS($H221:$K221-_xlfn.XLOOKUP($N221,$B$3:$B$368,$H$3:$K$368,0,0))),ABS($H221:$K221-_xlfn.XLOOKUP($N221,$B$3:$B$368,$H$3:$K$368,0,0)),0))</f>
        <v>Facebook</v>
      </c>
      <c r="AA221" t="str" cm="1">
        <f t="array" ref="AA221">_xlfn.IFNA(_xlfn.IFS(R221&gt;0.2,"High",R221&lt;-0.2,"Low"),"Neglect value")</f>
        <v>Neglect value</v>
      </c>
    </row>
    <row r="222" spans="1:27" x14ac:dyDescent="0.3">
      <c r="A222" s="3" t="str">
        <f t="shared" si="55"/>
        <v>Thursday</v>
      </c>
      <c r="B222" s="3">
        <v>43685</v>
      </c>
      <c r="C222" s="4">
        <v>20848646</v>
      </c>
      <c r="D222" s="4">
        <v>5264283</v>
      </c>
      <c r="E222" s="4">
        <v>2168884</v>
      </c>
      <c r="F222" s="4">
        <v>1519954</v>
      </c>
      <c r="G222" s="4">
        <v>1233898</v>
      </c>
      <c r="H222" s="7">
        <f>VLOOKUP($B222,'Channel wise traffic'!$B$3:$C$368,2,0)</f>
        <v>7505512</v>
      </c>
      <c r="I222" s="7">
        <f>VLOOKUP($B222,'Channel wise traffic'!$B$3:$D$368,3,0)</f>
        <v>5629134</v>
      </c>
      <c r="J222" s="7">
        <f>VLOOKUP($B222,'Channel wise traffic'!$B$3:$E$368,4,0)</f>
        <v>2293351</v>
      </c>
      <c r="K222" s="7">
        <f>VLOOKUP($B222,'Channel wise traffic'!$B$3:$F$368,5,0)</f>
        <v>5420648</v>
      </c>
      <c r="L222" s="7">
        <f t="shared" si="42"/>
        <v>20848645</v>
      </c>
      <c r="M222" s="8">
        <f t="shared" si="43"/>
        <v>5.9183603577901416E-2</v>
      </c>
      <c r="N222" s="10">
        <f t="shared" si="44"/>
        <v>43678</v>
      </c>
      <c r="O222" s="11">
        <f t="shared" si="45"/>
        <v>1506632</v>
      </c>
      <c r="P222" s="11">
        <f t="shared" si="46"/>
        <v>22151685</v>
      </c>
      <c r="Q222" s="11">
        <f t="shared" si="47"/>
        <v>6.8014323243191371E-2</v>
      </c>
      <c r="R222" s="8">
        <f t="shared" si="48"/>
        <v>-0.18102230670794195</v>
      </c>
      <c r="S222" s="8">
        <f t="shared" si="49"/>
        <v>-5.8823516134325682E-2</v>
      </c>
      <c r="T222" s="8">
        <f t="shared" si="50"/>
        <v>-0.12983617632590294</v>
      </c>
      <c r="U222" s="8">
        <f t="shared" si="51"/>
        <v>0.25249999448405425</v>
      </c>
      <c r="V222" s="8">
        <f t="shared" si="52"/>
        <v>0.41199988678420213</v>
      </c>
      <c r="W222" s="8">
        <f t="shared" si="53"/>
        <v>0.70080004278698171</v>
      </c>
      <c r="X222" s="8">
        <f t="shared" si="54"/>
        <v>0.8117995676184937</v>
      </c>
      <c r="Y222" s="8" t="str" cm="1">
        <f t="array" ref="Y222">INDEX($U$2:$X$2,MATCH(MAX(ABS($U222:$X222-_xlfn.XLOOKUP($N222,$B$3:$B$368,$U$3:$X$368,0,0))),ABS($U222:$X222-_xlfn.XLOOKUP($N222,$B$3:$B$368,$U$3:$X$368,0,0)),0))</f>
        <v>C2P</v>
      </c>
      <c r="Z222" s="8" t="str" cm="1">
        <f t="array" ref="Z222">INDEX($H$2:$K$2,MATCH(MAX(ABS($H222:$K222-_xlfn.XLOOKUP($N222,$B$3:$B$368,$H$3:$K$368,0,0))),ABS($H222:$K222-_xlfn.XLOOKUP($N222,$B$3:$B$368,$H$3:$K$368,0,0)),0))</f>
        <v>Facebook</v>
      </c>
      <c r="AA222" t="str" cm="1">
        <f t="array" ref="AA222">_xlfn.IFNA(_xlfn.IFS(R222&gt;0.2,"High",R222&lt;-0.2,"Low"),"Neglect value")</f>
        <v>Neglect value</v>
      </c>
    </row>
    <row r="223" spans="1:27" x14ac:dyDescent="0.3">
      <c r="A223" s="3" t="str">
        <f t="shared" si="55"/>
        <v>Friday</v>
      </c>
      <c r="B223" s="3">
        <v>43686</v>
      </c>
      <c r="C223" s="4">
        <v>22586034</v>
      </c>
      <c r="D223" s="4">
        <v>5590043</v>
      </c>
      <c r="E223" s="4">
        <v>2124216</v>
      </c>
      <c r="F223" s="4">
        <v>1566184</v>
      </c>
      <c r="G223" s="4">
        <v>1322799</v>
      </c>
      <c r="H223" s="7">
        <f>VLOOKUP($B223,'Channel wise traffic'!$B$3:$C$368,2,0)</f>
        <v>8130972</v>
      </c>
      <c r="I223" s="7">
        <f>VLOOKUP($B223,'Channel wise traffic'!$B$3:$D$368,3,0)</f>
        <v>6098229</v>
      </c>
      <c r="J223" s="7">
        <f>VLOOKUP($B223,'Channel wise traffic'!$B$3:$E$368,4,0)</f>
        <v>2484463</v>
      </c>
      <c r="K223" s="7">
        <f>VLOOKUP($B223,'Channel wise traffic'!$B$3:$F$368,5,0)</f>
        <v>5872368</v>
      </c>
      <c r="L223" s="7">
        <f t="shared" si="42"/>
        <v>22586032</v>
      </c>
      <c r="M223" s="8">
        <f t="shared" si="43"/>
        <v>5.8567121611523297E-2</v>
      </c>
      <c r="N223" s="10">
        <f t="shared" si="44"/>
        <v>43679</v>
      </c>
      <c r="O223" s="11">
        <f t="shared" si="45"/>
        <v>1322439</v>
      </c>
      <c r="P223" s="11">
        <f t="shared" si="46"/>
        <v>22803205</v>
      </c>
      <c r="Q223" s="11">
        <f t="shared" si="47"/>
        <v>5.7993553275203794E-2</v>
      </c>
      <c r="R223" s="8">
        <f t="shared" si="48"/>
        <v>2.7222427650719361E-4</v>
      </c>
      <c r="S223" s="8">
        <f t="shared" si="49"/>
        <v>-9.5237928177200892E-3</v>
      </c>
      <c r="T223" s="8">
        <f t="shared" si="50"/>
        <v>9.8902085477963197E-3</v>
      </c>
      <c r="U223" s="8">
        <f t="shared" si="51"/>
        <v>0.24749998162581355</v>
      </c>
      <c r="V223" s="8">
        <f t="shared" si="52"/>
        <v>0.37999993917756986</v>
      </c>
      <c r="W223" s="8">
        <f t="shared" si="53"/>
        <v>0.7372997849559555</v>
      </c>
      <c r="X223" s="8">
        <f t="shared" si="54"/>
        <v>0.84459999591363466</v>
      </c>
      <c r="Y223" s="8" t="str" cm="1">
        <f t="array" ref="Y223">INDEX($U$2:$X$2,MATCH(MAX(ABS($U223:$X223-_xlfn.XLOOKUP($N223,$B$3:$B$368,$U$3:$X$368,0,0))),ABS($U223:$X223-_xlfn.XLOOKUP($N223,$B$3:$B$368,$U$3:$X$368,0,0)),0))</f>
        <v>C2P</v>
      </c>
      <c r="Z223" s="8" t="str" cm="1">
        <f t="array" ref="Z223">INDEX($H$2:$K$2,MATCH(MAX(ABS($H223:$K223-_xlfn.XLOOKUP($N223,$B$3:$B$368,$H$3:$K$368,0,0))),ABS($H223:$K223-_xlfn.XLOOKUP($N223,$B$3:$B$368,$H$3:$K$368,0,0)),0))</f>
        <v>Facebook</v>
      </c>
      <c r="AA223" t="str" cm="1">
        <f t="array" ref="AA223">_xlfn.IFNA(_xlfn.IFS(R223&gt;0.2,"High",R223&lt;-0.2,"Low"),"Neglect value")</f>
        <v>Neglect value</v>
      </c>
    </row>
    <row r="224" spans="1:27" x14ac:dyDescent="0.3">
      <c r="A224" s="3" t="str">
        <f t="shared" si="55"/>
        <v>Saturday</v>
      </c>
      <c r="B224" s="3">
        <v>43687</v>
      </c>
      <c r="C224" s="4">
        <v>46685340</v>
      </c>
      <c r="D224" s="4">
        <v>9411764</v>
      </c>
      <c r="E224" s="4">
        <v>3328000</v>
      </c>
      <c r="F224" s="4">
        <v>2330931</v>
      </c>
      <c r="G224" s="4">
        <v>1890851</v>
      </c>
      <c r="H224" s="7">
        <f>VLOOKUP($B224,'Channel wise traffic'!$B$3:$C$368,2,0)</f>
        <v>16806722</v>
      </c>
      <c r="I224" s="7">
        <f>VLOOKUP($B224,'Channel wise traffic'!$B$3:$D$368,3,0)</f>
        <v>12605042</v>
      </c>
      <c r="J224" s="7">
        <f>VLOOKUP($B224,'Channel wise traffic'!$B$3:$E$368,4,0)</f>
        <v>5135387</v>
      </c>
      <c r="K224" s="7">
        <f>VLOOKUP($B224,'Channel wise traffic'!$B$3:$F$368,5,0)</f>
        <v>12138188</v>
      </c>
      <c r="L224" s="7">
        <f t="shared" si="42"/>
        <v>46685339</v>
      </c>
      <c r="M224" s="8">
        <f t="shared" si="43"/>
        <v>4.0502029116634898E-2</v>
      </c>
      <c r="N224" s="10">
        <f t="shared" si="44"/>
        <v>43680</v>
      </c>
      <c r="O224" s="11">
        <f t="shared" si="45"/>
        <v>1782233</v>
      </c>
      <c r="P224" s="11">
        <f t="shared" si="46"/>
        <v>45338647</v>
      </c>
      <c r="Q224" s="11">
        <f t="shared" si="47"/>
        <v>3.930935479152356E-2</v>
      </c>
      <c r="R224" s="8">
        <f t="shared" si="48"/>
        <v>6.0944893288363611E-2</v>
      </c>
      <c r="S224" s="8">
        <f t="shared" si="49"/>
        <v>2.9702959596478395E-2</v>
      </c>
      <c r="T224" s="8">
        <f t="shared" si="50"/>
        <v>3.034072503699603E-2</v>
      </c>
      <c r="U224" s="8">
        <f t="shared" si="51"/>
        <v>0.2015999883475198</v>
      </c>
      <c r="V224" s="8">
        <f t="shared" si="52"/>
        <v>0.353600026520002</v>
      </c>
      <c r="W224" s="8">
        <f t="shared" si="53"/>
        <v>0.70039993990384619</v>
      </c>
      <c r="X224" s="8">
        <f t="shared" si="54"/>
        <v>0.81119990252821728</v>
      </c>
      <c r="Y224" s="8" t="str" cm="1">
        <f t="array" ref="Y224">INDEX($U$2:$X$2,MATCH(MAX(ABS($U224:$X224-_xlfn.XLOOKUP($N224,$B$3:$B$368,$U$3:$X$368,0,0))),ABS($U224:$X224-_xlfn.XLOOKUP($N224,$B$3:$B$368,$U$3:$X$368,0,0)),0))</f>
        <v>P2O</v>
      </c>
      <c r="Z224" s="8" t="str" cm="1">
        <f t="array" ref="Z224">INDEX($H$2:$K$2,MATCH(MAX(ABS($H224:$K224-_xlfn.XLOOKUP($N224,$B$3:$B$368,$H$3:$K$368,0,0))),ABS($H224:$K224-_xlfn.XLOOKUP($N224,$B$3:$B$368,$H$3:$K$368,0,0)),0))</f>
        <v>Facebook</v>
      </c>
      <c r="AA224" t="str" cm="1">
        <f t="array" ref="AA224">_xlfn.IFNA(_xlfn.IFS(R224&gt;0.2,"High",R224&lt;-0.2,"Low"),"Neglect value")</f>
        <v>Neglect value</v>
      </c>
    </row>
    <row r="225" spans="1:27" x14ac:dyDescent="0.3">
      <c r="A225" s="3" t="str">
        <f t="shared" si="55"/>
        <v>Sunday</v>
      </c>
      <c r="B225" s="3">
        <v>43688</v>
      </c>
      <c r="C225" s="4">
        <v>43991955</v>
      </c>
      <c r="D225" s="4">
        <v>9700226</v>
      </c>
      <c r="E225" s="4">
        <v>3166153</v>
      </c>
      <c r="F225" s="4">
        <v>1033432</v>
      </c>
      <c r="G225" s="4">
        <v>765773</v>
      </c>
      <c r="H225" s="7">
        <f>VLOOKUP($B225,'Channel wise traffic'!$B$3:$C$368,2,0)</f>
        <v>15837104</v>
      </c>
      <c r="I225" s="7">
        <f>VLOOKUP($B225,'Channel wise traffic'!$B$3:$D$368,3,0)</f>
        <v>11877828</v>
      </c>
      <c r="J225" s="7">
        <f>VLOOKUP($B225,'Channel wise traffic'!$B$3:$E$368,4,0)</f>
        <v>4839115</v>
      </c>
      <c r="K225" s="7">
        <f>VLOOKUP($B225,'Channel wise traffic'!$B$3:$F$368,5,0)</f>
        <v>11437908</v>
      </c>
      <c r="L225" s="7">
        <f t="shared" si="42"/>
        <v>43991955</v>
      </c>
      <c r="M225" s="8">
        <f t="shared" si="43"/>
        <v>1.7407114550830941E-2</v>
      </c>
      <c r="N225" s="10">
        <f t="shared" si="44"/>
        <v>43681</v>
      </c>
      <c r="O225" s="11">
        <f t="shared" si="45"/>
        <v>1677611</v>
      </c>
      <c r="P225" s="11">
        <f t="shared" si="46"/>
        <v>43991955</v>
      </c>
      <c r="Q225" s="11">
        <f t="shared" si="47"/>
        <v>3.8134495273056179E-2</v>
      </c>
      <c r="R225" s="8">
        <f t="shared" si="48"/>
        <v>-0.54353363205176886</v>
      </c>
      <c r="S225" s="8">
        <f t="shared" si="49"/>
        <v>0</v>
      </c>
      <c r="T225" s="8">
        <f t="shared" si="50"/>
        <v>-0.54353363205176897</v>
      </c>
      <c r="U225" s="8">
        <f t="shared" si="51"/>
        <v>0.22049999823831426</v>
      </c>
      <c r="V225" s="8">
        <f t="shared" si="52"/>
        <v>0.32639992099153153</v>
      </c>
      <c r="W225" s="8">
        <f t="shared" si="53"/>
        <v>0.32639989286683241</v>
      </c>
      <c r="X225" s="8">
        <f t="shared" si="54"/>
        <v>0.74099989162325142</v>
      </c>
      <c r="Y225" s="8" t="str" cm="1">
        <f t="array" ref="Y225">INDEX($U$2:$X$2,MATCH(MAX(ABS($U225:$X225-_xlfn.XLOOKUP($N225,$B$3:$B$368,$U$3:$X$368,0,0))),ABS($U225:$X225-_xlfn.XLOOKUP($N225,$B$3:$B$368,$U$3:$X$368,0,0)),0))</f>
        <v>C2P</v>
      </c>
      <c r="Z225" s="8" t="str" cm="1">
        <f t="array" ref="Z225">INDEX($H$2:$K$2,MATCH(MAX(ABS($H225:$K225-_xlfn.XLOOKUP($N225,$B$3:$B$368,$H$3:$K$368,0,0))),ABS($H225:$K225-_xlfn.XLOOKUP($N225,$B$3:$B$368,$H$3:$K$368,0,0)),0))</f>
        <v>Facebook</v>
      </c>
      <c r="AA225" t="str" cm="1">
        <f t="array" ref="AA225">_xlfn.IFNA(_xlfn.IFS(R225&gt;0.2,"High",R225&lt;-0.2,"Low"),"Neglect value")</f>
        <v>Low</v>
      </c>
    </row>
    <row r="226" spans="1:27" x14ac:dyDescent="0.3">
      <c r="A226" s="3" t="str">
        <f t="shared" si="55"/>
        <v>Monday</v>
      </c>
      <c r="B226" s="3">
        <v>43689</v>
      </c>
      <c r="C226" s="4">
        <v>20631473</v>
      </c>
      <c r="D226" s="4">
        <v>5157868</v>
      </c>
      <c r="E226" s="4">
        <v>2063147</v>
      </c>
      <c r="F226" s="4">
        <v>1445853</v>
      </c>
      <c r="G226" s="4">
        <v>1244880</v>
      </c>
      <c r="H226" s="7">
        <f>VLOOKUP($B226,'Channel wise traffic'!$B$3:$C$368,2,0)</f>
        <v>7427330</v>
      </c>
      <c r="I226" s="7">
        <f>VLOOKUP($B226,'Channel wise traffic'!$B$3:$D$368,3,0)</f>
        <v>5570497</v>
      </c>
      <c r="J226" s="7">
        <f>VLOOKUP($B226,'Channel wise traffic'!$B$3:$E$368,4,0)</f>
        <v>2269462</v>
      </c>
      <c r="K226" s="7">
        <f>VLOOKUP($B226,'Channel wise traffic'!$B$3:$F$368,5,0)</f>
        <v>5364183</v>
      </c>
      <c r="L226" s="7">
        <f t="shared" si="42"/>
        <v>20631472</v>
      </c>
      <c r="M226" s="8">
        <f t="shared" si="43"/>
        <v>6.0338881281040861E-2</v>
      </c>
      <c r="N226" s="10">
        <f t="shared" si="44"/>
        <v>43682</v>
      </c>
      <c r="O226" s="11">
        <f t="shared" si="45"/>
        <v>1208956</v>
      </c>
      <c r="P226" s="11">
        <f t="shared" si="46"/>
        <v>22368858</v>
      </c>
      <c r="Q226" s="11">
        <f t="shared" si="47"/>
        <v>5.4046384125073878E-2</v>
      </c>
      <c r="R226" s="8">
        <f t="shared" si="48"/>
        <v>2.971489450401843E-2</v>
      </c>
      <c r="S226" s="8">
        <f t="shared" si="49"/>
        <v>-7.7669856905524637E-2</v>
      </c>
      <c r="T226" s="8">
        <f t="shared" si="50"/>
        <v>0.11642771774342786</v>
      </c>
      <c r="U226" s="8">
        <f t="shared" si="51"/>
        <v>0.24999998788259084</v>
      </c>
      <c r="V226" s="8">
        <f t="shared" si="52"/>
        <v>0.39999996122428877</v>
      </c>
      <c r="W226" s="8">
        <f t="shared" si="53"/>
        <v>0.70079979759076794</v>
      </c>
      <c r="X226" s="8">
        <f t="shared" si="54"/>
        <v>0.86100039215604907</v>
      </c>
      <c r="Y226" s="8" t="str" cm="1">
        <f t="array" ref="Y226">INDEX($U$2:$X$2,MATCH(MAX(ABS($U226:$X226-_xlfn.XLOOKUP($N226,$B$3:$B$368,$U$3:$X$368,0,0))),ABS($U226:$X226-_xlfn.XLOOKUP($N226,$B$3:$B$368,$U$3:$X$368,0,0)),0))</f>
        <v>P2O</v>
      </c>
      <c r="Z226" s="8" t="str" cm="1">
        <f t="array" ref="Z226">INDEX($H$2:$K$2,MATCH(MAX(ABS($H226:$K226-_xlfn.XLOOKUP($N226,$B$3:$B$368,$H$3:$K$368,0,0))),ABS($H226:$K226-_xlfn.XLOOKUP($N226,$B$3:$B$368,$H$3:$K$368,0,0)),0))</f>
        <v>Facebook</v>
      </c>
      <c r="AA226" t="str" cm="1">
        <f t="array" ref="AA226">_xlfn.IFNA(_xlfn.IFS(R226&gt;0.2,"High",R226&lt;-0.2,"Low"),"Neglect value")</f>
        <v>Neglect value</v>
      </c>
    </row>
    <row r="227" spans="1:27" x14ac:dyDescent="0.3">
      <c r="A227" s="3" t="str">
        <f t="shared" si="55"/>
        <v>Tuesday</v>
      </c>
      <c r="B227" s="3">
        <v>43690</v>
      </c>
      <c r="C227" s="4">
        <v>20848646</v>
      </c>
      <c r="D227" s="4">
        <v>5316404</v>
      </c>
      <c r="E227" s="4">
        <v>2211624</v>
      </c>
      <c r="F227" s="4">
        <v>1549906</v>
      </c>
      <c r="G227" s="4">
        <v>1334469</v>
      </c>
      <c r="H227" s="7">
        <f>VLOOKUP($B227,'Channel wise traffic'!$B$3:$C$368,2,0)</f>
        <v>7505512</v>
      </c>
      <c r="I227" s="7">
        <f>VLOOKUP($B227,'Channel wise traffic'!$B$3:$D$368,3,0)</f>
        <v>5629134</v>
      </c>
      <c r="J227" s="7">
        <f>VLOOKUP($B227,'Channel wise traffic'!$B$3:$E$368,4,0)</f>
        <v>2293351</v>
      </c>
      <c r="K227" s="7">
        <f>VLOOKUP($B227,'Channel wise traffic'!$B$3:$F$368,5,0)</f>
        <v>5420648</v>
      </c>
      <c r="L227" s="7">
        <f t="shared" si="42"/>
        <v>20848645</v>
      </c>
      <c r="M227" s="8">
        <f t="shared" si="43"/>
        <v>6.4007466000429961E-2</v>
      </c>
      <c r="N227" s="10">
        <f t="shared" si="44"/>
        <v>43683</v>
      </c>
      <c r="O227" s="11">
        <f t="shared" si="45"/>
        <v>1221464</v>
      </c>
      <c r="P227" s="11">
        <f t="shared" si="46"/>
        <v>22586032</v>
      </c>
      <c r="Q227" s="11">
        <f t="shared" si="47"/>
        <v>5.4080499480342589E-2</v>
      </c>
      <c r="R227" s="8">
        <f t="shared" si="48"/>
        <v>9.2516029944394562E-2</v>
      </c>
      <c r="S227" s="8">
        <f t="shared" si="49"/>
        <v>-7.6923073517295992E-2</v>
      </c>
      <c r="T227" s="8">
        <f t="shared" si="50"/>
        <v>0.18355907610830524</v>
      </c>
      <c r="U227" s="8">
        <f t="shared" si="51"/>
        <v>0.25499996498573574</v>
      </c>
      <c r="V227" s="8">
        <f t="shared" si="52"/>
        <v>0.41599998796178772</v>
      </c>
      <c r="W227" s="8">
        <f t="shared" si="53"/>
        <v>0.70079995514608273</v>
      </c>
      <c r="X227" s="8">
        <f t="shared" si="54"/>
        <v>0.86099995741677238</v>
      </c>
      <c r="Y227" s="8" t="str" cm="1">
        <f t="array" ref="Y227">INDEX($U$2:$X$2,MATCH(MAX(ABS($U227:$X227-_xlfn.XLOOKUP($N227,$B$3:$B$368,$U$3:$X$368,0,0))),ABS($U227:$X227-_xlfn.XLOOKUP($N227,$B$3:$B$368,$U$3:$X$368,0,0)),0))</f>
        <v>P2O</v>
      </c>
      <c r="Z227" s="8" t="str" cm="1">
        <f t="array" ref="Z227">INDEX($H$2:$K$2,MATCH(MAX(ABS($H227:$K227-_xlfn.XLOOKUP($N227,$B$3:$B$368,$H$3:$K$368,0,0))),ABS($H227:$K227-_xlfn.XLOOKUP($N227,$B$3:$B$368,$H$3:$K$368,0,0)),0))</f>
        <v>Facebook</v>
      </c>
      <c r="AA227" t="str" cm="1">
        <f t="array" ref="AA227">_xlfn.IFNA(_xlfn.IFS(R227&gt;0.2,"High",R227&lt;-0.2,"Low"),"Neglect value")</f>
        <v>Neglect value</v>
      </c>
    </row>
    <row r="228" spans="1:27" x14ac:dyDescent="0.3">
      <c r="A228" s="3" t="str">
        <f t="shared" si="55"/>
        <v>Wednesday</v>
      </c>
      <c r="B228" s="3">
        <v>43691</v>
      </c>
      <c r="C228" s="4">
        <v>22586034</v>
      </c>
      <c r="D228" s="4">
        <v>5477113</v>
      </c>
      <c r="E228" s="4">
        <v>2147028</v>
      </c>
      <c r="F228" s="4">
        <v>1551657</v>
      </c>
      <c r="G228" s="4">
        <v>1335977</v>
      </c>
      <c r="H228" s="7">
        <f>VLOOKUP($B228,'Channel wise traffic'!$B$3:$C$368,2,0)</f>
        <v>8130972</v>
      </c>
      <c r="I228" s="7">
        <f>VLOOKUP($B228,'Channel wise traffic'!$B$3:$D$368,3,0)</f>
        <v>6098229</v>
      </c>
      <c r="J228" s="7">
        <f>VLOOKUP($B228,'Channel wise traffic'!$B$3:$E$368,4,0)</f>
        <v>2484463</v>
      </c>
      <c r="K228" s="7">
        <f>VLOOKUP($B228,'Channel wise traffic'!$B$3:$F$368,5,0)</f>
        <v>5872368</v>
      </c>
      <c r="L228" s="7">
        <f t="shared" si="42"/>
        <v>22586032</v>
      </c>
      <c r="M228" s="8">
        <f t="shared" si="43"/>
        <v>5.9150579512985767E-2</v>
      </c>
      <c r="N228" s="10">
        <f t="shared" si="44"/>
        <v>43684</v>
      </c>
      <c r="O228" s="11">
        <f t="shared" si="45"/>
        <v>1184072</v>
      </c>
      <c r="P228" s="11">
        <f t="shared" si="46"/>
        <v>22586032</v>
      </c>
      <c r="Q228" s="11">
        <f t="shared" si="47"/>
        <v>5.2424963143152974E-2</v>
      </c>
      <c r="R228" s="8">
        <f t="shared" si="48"/>
        <v>0.12829034045226972</v>
      </c>
      <c r="S228" s="8">
        <f t="shared" si="49"/>
        <v>0</v>
      </c>
      <c r="T228" s="8">
        <f t="shared" si="50"/>
        <v>0.12829034045226972</v>
      </c>
      <c r="U228" s="8">
        <f t="shared" si="51"/>
        <v>0.24249998915258872</v>
      </c>
      <c r="V228" s="8">
        <f t="shared" si="52"/>
        <v>0.39199994595693022</v>
      </c>
      <c r="W228" s="8">
        <f t="shared" si="53"/>
        <v>0.72269993684292888</v>
      </c>
      <c r="X228" s="8">
        <f t="shared" si="54"/>
        <v>0.86100020816456213</v>
      </c>
      <c r="Y228" s="8" t="str" cm="1">
        <f t="array" ref="Y228">INDEX($U$2:$X$2,MATCH(MAX(ABS($U228:$X228-_xlfn.XLOOKUP($N228,$B$3:$B$368,$U$3:$X$368,0,0))),ABS($U228:$X228-_xlfn.XLOOKUP($N228,$B$3:$B$368,$U$3:$X$368,0,0)),0))</f>
        <v>P2O</v>
      </c>
      <c r="Z228" s="8" t="str" cm="1">
        <f t="array" ref="Z228">INDEX($H$2:$K$2,MATCH(MAX(ABS($H228:$K228-_xlfn.XLOOKUP($N228,$B$3:$B$368,$H$3:$K$368,0,0))),ABS($H228:$K228-_xlfn.XLOOKUP($N228,$B$3:$B$368,$H$3:$K$368,0,0)),0))</f>
        <v>Facebook</v>
      </c>
      <c r="AA228" t="str" cm="1">
        <f t="array" ref="AA228">_xlfn.IFNA(_xlfn.IFS(R228&gt;0.2,"High",R228&lt;-0.2,"Low"),"Neglect value")</f>
        <v>Neglect value</v>
      </c>
    </row>
    <row r="229" spans="1:27" x14ac:dyDescent="0.3">
      <c r="A229" s="3" t="str">
        <f t="shared" si="55"/>
        <v>Thursday</v>
      </c>
      <c r="B229" s="3">
        <v>43692</v>
      </c>
      <c r="C229" s="4">
        <v>21934513</v>
      </c>
      <c r="D229" s="4">
        <v>5702973</v>
      </c>
      <c r="E229" s="4">
        <v>2235565</v>
      </c>
      <c r="F229" s="4">
        <v>1615643</v>
      </c>
      <c r="G229" s="4">
        <v>1298330</v>
      </c>
      <c r="H229" s="7">
        <f>VLOOKUP($B229,'Channel wise traffic'!$B$3:$C$368,2,0)</f>
        <v>7896424</v>
      </c>
      <c r="I229" s="7">
        <f>VLOOKUP($B229,'Channel wise traffic'!$B$3:$D$368,3,0)</f>
        <v>5922318</v>
      </c>
      <c r="J229" s="7">
        <f>VLOOKUP($B229,'Channel wise traffic'!$B$3:$E$368,4,0)</f>
        <v>2412796</v>
      </c>
      <c r="K229" s="7">
        <f>VLOOKUP($B229,'Channel wise traffic'!$B$3:$F$368,5,0)</f>
        <v>5702973</v>
      </c>
      <c r="L229" s="7">
        <f t="shared" si="42"/>
        <v>21934511</v>
      </c>
      <c r="M229" s="8">
        <f t="shared" si="43"/>
        <v>5.9191193349038565E-2</v>
      </c>
      <c r="N229" s="10">
        <f t="shared" si="44"/>
        <v>43685</v>
      </c>
      <c r="O229" s="11">
        <f t="shared" si="45"/>
        <v>1233898</v>
      </c>
      <c r="P229" s="11">
        <f t="shared" si="46"/>
        <v>20848645</v>
      </c>
      <c r="Q229" s="11">
        <f t="shared" si="47"/>
        <v>5.9183603577901416E-2</v>
      </c>
      <c r="R229" s="8">
        <f t="shared" si="48"/>
        <v>5.2218254669348596E-2</v>
      </c>
      <c r="S229" s="8">
        <f t="shared" si="49"/>
        <v>5.2083288866014987E-2</v>
      </c>
      <c r="T229" s="8">
        <f t="shared" si="50"/>
        <v>1.282411120364646E-4</v>
      </c>
      <c r="U229" s="8">
        <f t="shared" si="51"/>
        <v>0.25999998267570379</v>
      </c>
      <c r="V229" s="8">
        <f t="shared" si="52"/>
        <v>0.39199992705559011</v>
      </c>
      <c r="W229" s="8">
        <f t="shared" si="53"/>
        <v>0.7227000780563303</v>
      </c>
      <c r="X229" s="8">
        <f t="shared" si="54"/>
        <v>0.8035995575755287</v>
      </c>
      <c r="Y229" s="8" t="str" cm="1">
        <f t="array" ref="Y229">INDEX($U$2:$X$2,MATCH(MAX(ABS($U229:$X229-_xlfn.XLOOKUP($N229,$B$3:$B$368,$U$3:$X$368,0,0))),ABS($U229:$X229-_xlfn.XLOOKUP($N229,$B$3:$B$368,$U$3:$X$368,0,0)),0))</f>
        <v>C2P</v>
      </c>
      <c r="Z229" s="8" t="str" cm="1">
        <f t="array" ref="Z229">INDEX($H$2:$K$2,MATCH(MAX(ABS($H229:$K229-_xlfn.XLOOKUP($N229,$B$3:$B$368,$H$3:$K$368,0,0))),ABS($H229:$K229-_xlfn.XLOOKUP($N229,$B$3:$B$368,$H$3:$K$368,0,0)),0))</f>
        <v>Facebook</v>
      </c>
      <c r="AA229" t="str" cm="1">
        <f t="array" ref="AA229">_xlfn.IFNA(_xlfn.IFS(R229&gt;0.2,"High",R229&lt;-0.2,"Low"),"Neglect value")</f>
        <v>Neglect value</v>
      </c>
    </row>
    <row r="230" spans="1:27" x14ac:dyDescent="0.3">
      <c r="A230" s="3" t="str">
        <f t="shared" si="55"/>
        <v>Friday</v>
      </c>
      <c r="B230" s="3">
        <v>43693</v>
      </c>
      <c r="C230" s="4">
        <v>21282993</v>
      </c>
      <c r="D230" s="4">
        <v>5480370</v>
      </c>
      <c r="E230" s="4">
        <v>2279834</v>
      </c>
      <c r="F230" s="4">
        <v>1581065</v>
      </c>
      <c r="G230" s="4">
        <v>1257579</v>
      </c>
      <c r="H230" s="7">
        <f>VLOOKUP($B230,'Channel wise traffic'!$B$3:$C$368,2,0)</f>
        <v>7661877</v>
      </c>
      <c r="I230" s="7">
        <f>VLOOKUP($B230,'Channel wise traffic'!$B$3:$D$368,3,0)</f>
        <v>5746408</v>
      </c>
      <c r="J230" s="7">
        <f>VLOOKUP($B230,'Channel wise traffic'!$B$3:$E$368,4,0)</f>
        <v>2341129</v>
      </c>
      <c r="K230" s="7">
        <f>VLOOKUP($B230,'Channel wise traffic'!$B$3:$F$368,5,0)</f>
        <v>5533578</v>
      </c>
      <c r="L230" s="7">
        <f t="shared" si="42"/>
        <v>21282992</v>
      </c>
      <c r="M230" s="8">
        <f t="shared" si="43"/>
        <v>5.9088446817606902E-2</v>
      </c>
      <c r="N230" s="10">
        <f t="shared" si="44"/>
        <v>43686</v>
      </c>
      <c r="O230" s="11">
        <f t="shared" si="45"/>
        <v>1322799</v>
      </c>
      <c r="P230" s="11">
        <f t="shared" si="46"/>
        <v>22586032</v>
      </c>
      <c r="Q230" s="11">
        <f t="shared" si="47"/>
        <v>5.8567121611523297E-2</v>
      </c>
      <c r="R230" s="8">
        <f t="shared" si="48"/>
        <v>-4.9304542867056877E-2</v>
      </c>
      <c r="S230" s="8">
        <f t="shared" si="49"/>
        <v>-5.7692294069183969E-2</v>
      </c>
      <c r="T230" s="8">
        <f t="shared" si="50"/>
        <v>8.9013287957289133E-3</v>
      </c>
      <c r="U230" s="8">
        <f t="shared" si="51"/>
        <v>0.2574999672273538</v>
      </c>
      <c r="V230" s="8">
        <f t="shared" si="52"/>
        <v>0.41600001459755453</v>
      </c>
      <c r="W230" s="8">
        <f t="shared" si="53"/>
        <v>0.69350005307403961</v>
      </c>
      <c r="X230" s="8">
        <f t="shared" si="54"/>
        <v>0.79539993611900839</v>
      </c>
      <c r="Y230" s="8" t="str" cm="1">
        <f t="array" ref="Y230">INDEX($U$2:$X$2,MATCH(MAX(ABS($U230:$X230-_xlfn.XLOOKUP($N230,$B$3:$B$368,$U$3:$X$368,0,0))),ABS($U230:$X230-_xlfn.XLOOKUP($N230,$B$3:$B$368,$U$3:$X$368,0,0)),0))</f>
        <v>P2O</v>
      </c>
      <c r="Z230" s="8" t="str" cm="1">
        <f t="array" ref="Z230">INDEX($H$2:$K$2,MATCH(MAX(ABS($H230:$K230-_xlfn.XLOOKUP($N230,$B$3:$B$368,$H$3:$K$368,0,0))),ABS($H230:$K230-_xlfn.XLOOKUP($N230,$B$3:$B$368,$H$3:$K$368,0,0)),0))</f>
        <v>Facebook</v>
      </c>
      <c r="AA230" t="str" cm="1">
        <f t="array" ref="AA230">_xlfn.IFNA(_xlfn.IFS(R230&gt;0.2,"High",R230&lt;-0.2,"Low"),"Neglect value")</f>
        <v>Neglect value</v>
      </c>
    </row>
    <row r="231" spans="1:27" x14ac:dyDescent="0.3">
      <c r="A231" s="3" t="str">
        <f t="shared" si="55"/>
        <v>Saturday</v>
      </c>
      <c r="B231" s="3">
        <v>43694</v>
      </c>
      <c r="C231" s="4">
        <v>46685340</v>
      </c>
      <c r="D231" s="4">
        <v>10098039</v>
      </c>
      <c r="E231" s="4">
        <v>3399000</v>
      </c>
      <c r="F231" s="4">
        <v>2357546</v>
      </c>
      <c r="G231" s="4">
        <v>1857275</v>
      </c>
      <c r="H231" s="7">
        <f>VLOOKUP($B231,'Channel wise traffic'!$B$3:$C$368,2,0)</f>
        <v>16806722</v>
      </c>
      <c r="I231" s="7">
        <f>VLOOKUP($B231,'Channel wise traffic'!$B$3:$D$368,3,0)</f>
        <v>12605042</v>
      </c>
      <c r="J231" s="7">
        <f>VLOOKUP($B231,'Channel wise traffic'!$B$3:$E$368,4,0)</f>
        <v>5135387</v>
      </c>
      <c r="K231" s="7">
        <f>VLOOKUP($B231,'Channel wise traffic'!$B$3:$F$368,5,0)</f>
        <v>12138188</v>
      </c>
      <c r="L231" s="7">
        <f t="shared" si="42"/>
        <v>46685339</v>
      </c>
      <c r="M231" s="8">
        <f t="shared" si="43"/>
        <v>3.9782831184264698E-2</v>
      </c>
      <c r="N231" s="10">
        <f t="shared" si="44"/>
        <v>43687</v>
      </c>
      <c r="O231" s="11">
        <f t="shared" si="45"/>
        <v>1890851</v>
      </c>
      <c r="P231" s="11">
        <f t="shared" si="46"/>
        <v>46685339</v>
      </c>
      <c r="Q231" s="11">
        <f t="shared" si="47"/>
        <v>4.0502029116634898E-2</v>
      </c>
      <c r="R231" s="8">
        <f t="shared" si="48"/>
        <v>-1.7757083979647259E-2</v>
      </c>
      <c r="S231" s="8">
        <f t="shared" si="49"/>
        <v>0</v>
      </c>
      <c r="T231" s="8">
        <f t="shared" si="50"/>
        <v>-1.7757083979647148E-2</v>
      </c>
      <c r="U231" s="8">
        <f t="shared" si="51"/>
        <v>0.21629999910035999</v>
      </c>
      <c r="V231" s="8">
        <f t="shared" si="52"/>
        <v>0.33660000718951472</v>
      </c>
      <c r="W231" s="8">
        <f t="shared" si="53"/>
        <v>0.69359988231832892</v>
      </c>
      <c r="X231" s="8">
        <f t="shared" si="54"/>
        <v>0.78780011079317225</v>
      </c>
      <c r="Y231" s="8" t="str" cm="1">
        <f t="array" ref="Y231">INDEX($U$2:$X$2,MATCH(MAX(ABS($U231:$X231-_xlfn.XLOOKUP($N231,$B$3:$B$368,$U$3:$X$368,0,0))),ABS($U231:$X231-_xlfn.XLOOKUP($N231,$B$3:$B$368,$U$3:$X$368,0,0)),0))</f>
        <v>P2O</v>
      </c>
      <c r="Z231" s="8" t="str" cm="1">
        <f t="array" ref="Z231">INDEX($H$2:$K$2,MATCH(MAX(ABS($H231:$K231-_xlfn.XLOOKUP($N231,$B$3:$B$368,$H$3:$K$368,0,0))),ABS($H231:$K231-_xlfn.XLOOKUP($N231,$B$3:$B$368,$H$3:$K$368,0,0)),0))</f>
        <v>Facebook</v>
      </c>
      <c r="AA231" t="str" cm="1">
        <f t="array" ref="AA231">_xlfn.IFNA(_xlfn.IFS(R231&gt;0.2,"High",R231&lt;-0.2,"Low"),"Neglect value")</f>
        <v>Neglect value</v>
      </c>
    </row>
    <row r="232" spans="1:27" x14ac:dyDescent="0.3">
      <c r="A232" s="3" t="str">
        <f t="shared" si="55"/>
        <v>Sunday</v>
      </c>
      <c r="B232" s="3">
        <v>43695</v>
      </c>
      <c r="C232" s="4">
        <v>45338648</v>
      </c>
      <c r="D232" s="4">
        <v>9521116</v>
      </c>
      <c r="E232" s="4">
        <v>3140064</v>
      </c>
      <c r="F232" s="4">
        <v>2028481</v>
      </c>
      <c r="G232" s="4">
        <v>1582215</v>
      </c>
      <c r="H232" s="7">
        <f>VLOOKUP($B232,'Channel wise traffic'!$B$3:$C$368,2,0)</f>
        <v>16321913</v>
      </c>
      <c r="I232" s="7">
        <f>VLOOKUP($B232,'Channel wise traffic'!$B$3:$D$368,3,0)</f>
        <v>12241435</v>
      </c>
      <c r="J232" s="7">
        <f>VLOOKUP($B232,'Channel wise traffic'!$B$3:$E$368,4,0)</f>
        <v>4987251</v>
      </c>
      <c r="K232" s="7">
        <f>VLOOKUP($B232,'Channel wise traffic'!$B$3:$F$368,5,0)</f>
        <v>11788048</v>
      </c>
      <c r="L232" s="7">
        <f t="shared" si="42"/>
        <v>45338647</v>
      </c>
      <c r="M232" s="8">
        <f t="shared" si="43"/>
        <v>3.4897710227265712E-2</v>
      </c>
      <c r="N232" s="10">
        <f t="shared" si="44"/>
        <v>43688</v>
      </c>
      <c r="O232" s="11">
        <f t="shared" si="45"/>
        <v>765773</v>
      </c>
      <c r="P232" s="11">
        <f t="shared" si="46"/>
        <v>43991955</v>
      </c>
      <c r="Q232" s="11">
        <f t="shared" si="47"/>
        <v>1.7407114550830941E-2</v>
      </c>
      <c r="R232" s="8">
        <f t="shared" si="48"/>
        <v>1.0661671278564273</v>
      </c>
      <c r="S232" s="8">
        <f t="shared" si="49"/>
        <v>3.0612233532244737E-2</v>
      </c>
      <c r="T232" s="8">
        <f t="shared" si="50"/>
        <v>1.0047958049198824</v>
      </c>
      <c r="U232" s="8">
        <f t="shared" si="51"/>
        <v>0.20999999823550097</v>
      </c>
      <c r="V232" s="8">
        <f t="shared" si="52"/>
        <v>0.32979999403431276</v>
      </c>
      <c r="W232" s="8">
        <f t="shared" si="53"/>
        <v>0.64599989044809281</v>
      </c>
      <c r="X232" s="8">
        <f t="shared" si="54"/>
        <v>0.77999991126364998</v>
      </c>
      <c r="Y232" s="8" t="str" cm="1">
        <f t="array" ref="Y232">INDEX($U$2:$X$2,MATCH(MAX(ABS($U232:$X232-_xlfn.XLOOKUP($N232,$B$3:$B$368,$U$3:$X$368,0,0))),ABS($U232:$X232-_xlfn.XLOOKUP($N232,$B$3:$B$368,$U$3:$X$368,0,0)),0))</f>
        <v>C2P</v>
      </c>
      <c r="Z232" s="8" t="str" cm="1">
        <f t="array" ref="Z232">INDEX($H$2:$K$2,MATCH(MAX(ABS($H232:$K232-_xlfn.XLOOKUP($N232,$B$3:$B$368,$H$3:$K$368,0,0))),ABS($H232:$K232-_xlfn.XLOOKUP($N232,$B$3:$B$368,$H$3:$K$368,0,0)),0))</f>
        <v>Facebook</v>
      </c>
      <c r="AA232" t="str" cm="1">
        <f t="array" ref="AA232">_xlfn.IFNA(_xlfn.IFS(R232&gt;0.2,"High",R232&lt;-0.2,"Low"),"Neglect value")</f>
        <v>High</v>
      </c>
    </row>
    <row r="233" spans="1:27" x14ac:dyDescent="0.3">
      <c r="A233" s="3" t="str">
        <f t="shared" si="55"/>
        <v>Monday</v>
      </c>
      <c r="B233" s="3">
        <v>43696</v>
      </c>
      <c r="C233" s="4">
        <v>21065820</v>
      </c>
      <c r="D233" s="4">
        <v>5003132</v>
      </c>
      <c r="E233" s="4">
        <v>2041277</v>
      </c>
      <c r="F233" s="4">
        <v>1534836</v>
      </c>
      <c r="G233" s="4">
        <v>1233394</v>
      </c>
      <c r="H233" s="7">
        <f>VLOOKUP($B233,'Channel wise traffic'!$B$3:$C$368,2,0)</f>
        <v>7583695</v>
      </c>
      <c r="I233" s="7">
        <f>VLOOKUP($B233,'Channel wise traffic'!$B$3:$D$368,3,0)</f>
        <v>5687771</v>
      </c>
      <c r="J233" s="7">
        <f>VLOOKUP($B233,'Channel wise traffic'!$B$3:$E$368,4,0)</f>
        <v>2317240</v>
      </c>
      <c r="K233" s="7">
        <f>VLOOKUP($B233,'Channel wise traffic'!$B$3:$F$368,5,0)</f>
        <v>5477113</v>
      </c>
      <c r="L233" s="7">
        <f t="shared" si="42"/>
        <v>21065819</v>
      </c>
      <c r="M233" s="8">
        <f t="shared" si="43"/>
        <v>5.8549536642770135E-2</v>
      </c>
      <c r="N233" s="10">
        <f t="shared" si="44"/>
        <v>43689</v>
      </c>
      <c r="O233" s="11">
        <f t="shared" si="45"/>
        <v>1244880</v>
      </c>
      <c r="P233" s="11">
        <f t="shared" si="46"/>
        <v>20631472</v>
      </c>
      <c r="Q233" s="11">
        <f t="shared" si="47"/>
        <v>6.0338881281040861E-2</v>
      </c>
      <c r="R233" s="8">
        <f t="shared" si="48"/>
        <v>-9.2265921213289248E-3</v>
      </c>
      <c r="S233" s="8">
        <f t="shared" si="49"/>
        <v>2.1052642293288626E-2</v>
      </c>
      <c r="T233" s="8">
        <f t="shared" si="50"/>
        <v>-2.9654919022056192E-2</v>
      </c>
      <c r="U233" s="8">
        <f t="shared" si="51"/>
        <v>0.23749998813243445</v>
      </c>
      <c r="V233" s="8">
        <f t="shared" si="52"/>
        <v>0.40799982890717257</v>
      </c>
      <c r="W233" s="8">
        <f t="shared" si="53"/>
        <v>0.75189991363249575</v>
      </c>
      <c r="X233" s="8">
        <f t="shared" si="54"/>
        <v>0.80359986343817846</v>
      </c>
      <c r="Y233" s="8" t="str" cm="1">
        <f t="array" ref="Y233">INDEX($U$2:$X$2,MATCH(MAX(ABS($U233:$X233-_xlfn.XLOOKUP($N233,$B$3:$B$368,$U$3:$X$368,0,0))),ABS($U233:$X233-_xlfn.XLOOKUP($N233,$B$3:$B$368,$U$3:$X$368,0,0)),0))</f>
        <v>P2O</v>
      </c>
      <c r="Z233" s="8" t="str" cm="1">
        <f t="array" ref="Z233">INDEX($H$2:$K$2,MATCH(MAX(ABS($H233:$K233-_xlfn.XLOOKUP($N233,$B$3:$B$368,$H$3:$K$368,0,0))),ABS($H233:$K233-_xlfn.XLOOKUP($N233,$B$3:$B$368,$H$3:$K$368,0,0)),0))</f>
        <v>Facebook</v>
      </c>
      <c r="AA233" t="str" cm="1">
        <f t="array" ref="AA233">_xlfn.IFNA(_xlfn.IFS(R233&gt;0.2,"High",R233&lt;-0.2,"Low"),"Neglect value")</f>
        <v>Neglect value</v>
      </c>
    </row>
    <row r="234" spans="1:27" x14ac:dyDescent="0.3">
      <c r="A234" s="3" t="str">
        <f t="shared" si="55"/>
        <v>Tuesday</v>
      </c>
      <c r="B234" s="3">
        <v>43697</v>
      </c>
      <c r="C234" s="4">
        <v>21934513</v>
      </c>
      <c r="D234" s="4">
        <v>5757809</v>
      </c>
      <c r="E234" s="4">
        <v>2303123</v>
      </c>
      <c r="F234" s="4">
        <v>1714906</v>
      </c>
      <c r="G234" s="4">
        <v>1392160</v>
      </c>
      <c r="H234" s="7">
        <f>VLOOKUP($B234,'Channel wise traffic'!$B$3:$C$368,2,0)</f>
        <v>7896424</v>
      </c>
      <c r="I234" s="7">
        <f>VLOOKUP($B234,'Channel wise traffic'!$B$3:$D$368,3,0)</f>
        <v>5922318</v>
      </c>
      <c r="J234" s="7">
        <f>VLOOKUP($B234,'Channel wise traffic'!$B$3:$E$368,4,0)</f>
        <v>2412796</v>
      </c>
      <c r="K234" s="7">
        <f>VLOOKUP($B234,'Channel wise traffic'!$B$3:$F$368,5,0)</f>
        <v>5702973</v>
      </c>
      <c r="L234" s="7">
        <f t="shared" si="42"/>
        <v>21934511</v>
      </c>
      <c r="M234" s="8">
        <f t="shared" si="43"/>
        <v>6.3468926800426345E-2</v>
      </c>
      <c r="N234" s="10">
        <f t="shared" si="44"/>
        <v>43690</v>
      </c>
      <c r="O234" s="11">
        <f t="shared" si="45"/>
        <v>1334469</v>
      </c>
      <c r="P234" s="11">
        <f t="shared" si="46"/>
        <v>20848645</v>
      </c>
      <c r="Q234" s="11">
        <f t="shared" si="47"/>
        <v>6.4007466000429961E-2</v>
      </c>
      <c r="R234" s="8">
        <f t="shared" si="48"/>
        <v>4.3231427631514885E-2</v>
      </c>
      <c r="S234" s="8">
        <f t="shared" si="49"/>
        <v>5.2083288866014987E-2</v>
      </c>
      <c r="T234" s="8">
        <f t="shared" si="50"/>
        <v>-8.4136934900688187E-3</v>
      </c>
      <c r="U234" s="8">
        <f t="shared" si="51"/>
        <v>0.26249996979645729</v>
      </c>
      <c r="V234" s="8">
        <f t="shared" si="52"/>
        <v>0.39999989579369516</v>
      </c>
      <c r="W234" s="8">
        <f t="shared" si="53"/>
        <v>0.74460026668137136</v>
      </c>
      <c r="X234" s="8">
        <f t="shared" si="54"/>
        <v>0.81179959717908734</v>
      </c>
      <c r="Y234" s="8" t="str" cm="1">
        <f t="array" ref="Y234">INDEX($U$2:$X$2,MATCH(MAX(ABS($U234:$X234-_xlfn.XLOOKUP($N234,$B$3:$B$368,$U$3:$X$368,0,0))),ABS($U234:$X234-_xlfn.XLOOKUP($N234,$B$3:$B$368,$U$3:$X$368,0,0)),0))</f>
        <v>P2O</v>
      </c>
      <c r="Z234" s="8" t="str" cm="1">
        <f t="array" ref="Z234">INDEX($H$2:$K$2,MATCH(MAX(ABS($H234:$K234-_xlfn.XLOOKUP($N234,$B$3:$B$368,$H$3:$K$368,0,0))),ABS($H234:$K234-_xlfn.XLOOKUP($N234,$B$3:$B$368,$H$3:$K$368,0,0)),0))</f>
        <v>Facebook</v>
      </c>
      <c r="AA234" t="str" cm="1">
        <f t="array" ref="AA234">_xlfn.IFNA(_xlfn.IFS(R234&gt;0.2,"High",R234&lt;-0.2,"Low"),"Neglect value")</f>
        <v>Neglect value</v>
      </c>
    </row>
    <row r="235" spans="1:27" x14ac:dyDescent="0.3">
      <c r="A235" s="3" t="str">
        <f t="shared" si="55"/>
        <v>Wednesday</v>
      </c>
      <c r="B235" s="3">
        <v>43698</v>
      </c>
      <c r="C235" s="4">
        <v>22368860</v>
      </c>
      <c r="D235" s="4">
        <v>5592215</v>
      </c>
      <c r="E235" s="4">
        <v>2259254</v>
      </c>
      <c r="F235" s="4">
        <v>1599778</v>
      </c>
      <c r="G235" s="4">
        <v>1351172</v>
      </c>
      <c r="H235" s="7">
        <f>VLOOKUP($B235,'Channel wise traffic'!$B$3:$C$368,2,0)</f>
        <v>8052789</v>
      </c>
      <c r="I235" s="7">
        <f>VLOOKUP($B235,'Channel wise traffic'!$B$3:$D$368,3,0)</f>
        <v>6039592</v>
      </c>
      <c r="J235" s="7">
        <f>VLOOKUP($B235,'Channel wise traffic'!$B$3:$E$368,4,0)</f>
        <v>2460574</v>
      </c>
      <c r="K235" s="7">
        <f>VLOOKUP($B235,'Channel wise traffic'!$B$3:$F$368,5,0)</f>
        <v>5815903</v>
      </c>
      <c r="L235" s="7">
        <f t="shared" si="42"/>
        <v>22368858</v>
      </c>
      <c r="M235" s="8">
        <f t="shared" si="43"/>
        <v>6.0404151127951985E-2</v>
      </c>
      <c r="N235" s="10">
        <f t="shared" si="44"/>
        <v>43691</v>
      </c>
      <c r="O235" s="11">
        <f t="shared" si="45"/>
        <v>1335977</v>
      </c>
      <c r="P235" s="11">
        <f t="shared" si="46"/>
        <v>22586032</v>
      </c>
      <c r="Q235" s="11">
        <f t="shared" si="47"/>
        <v>5.9150579512985767E-2</v>
      </c>
      <c r="R235" s="8">
        <f t="shared" si="48"/>
        <v>1.1373698798706755E-2</v>
      </c>
      <c r="S235" s="8">
        <f t="shared" si="49"/>
        <v>-9.6154118616319506E-3</v>
      </c>
      <c r="T235" s="8">
        <f t="shared" si="50"/>
        <v>2.1192888138839239E-2</v>
      </c>
      <c r="U235" s="8">
        <f t="shared" si="51"/>
        <v>0.25</v>
      </c>
      <c r="V235" s="8">
        <f t="shared" si="52"/>
        <v>0.40399984621478252</v>
      </c>
      <c r="W235" s="8">
        <f t="shared" si="53"/>
        <v>0.70810010738057783</v>
      </c>
      <c r="X235" s="8">
        <f t="shared" si="54"/>
        <v>0.8445996882067387</v>
      </c>
      <c r="Y235" s="8" t="str" cm="1">
        <f t="array" ref="Y235">INDEX($U$2:$X$2,MATCH(MAX(ABS($U235:$X235-_xlfn.XLOOKUP($N235,$B$3:$B$368,$U$3:$X$368,0,0))),ABS($U235:$X235-_xlfn.XLOOKUP($N235,$B$3:$B$368,$U$3:$X$368,0,0)),0))</f>
        <v>P2O</v>
      </c>
      <c r="Z235" s="8" t="str" cm="1">
        <f t="array" ref="Z235">INDEX($H$2:$K$2,MATCH(MAX(ABS($H235:$K235-_xlfn.XLOOKUP($N235,$B$3:$B$368,$H$3:$K$368,0,0))),ABS($H235:$K235-_xlfn.XLOOKUP($N235,$B$3:$B$368,$H$3:$K$368,0,0)),0))</f>
        <v>Facebook</v>
      </c>
      <c r="AA235" t="str" cm="1">
        <f t="array" ref="AA235">_xlfn.IFNA(_xlfn.IFS(R235&gt;0.2,"High",R235&lt;-0.2,"Low"),"Neglect value")</f>
        <v>Neglect value</v>
      </c>
    </row>
    <row r="236" spans="1:27" x14ac:dyDescent="0.3">
      <c r="A236" s="3" t="str">
        <f t="shared" si="55"/>
        <v>Thursday</v>
      </c>
      <c r="B236" s="3">
        <v>43699</v>
      </c>
      <c r="C236" s="4">
        <v>21934513</v>
      </c>
      <c r="D236" s="4">
        <v>5483628</v>
      </c>
      <c r="E236" s="4">
        <v>2193451</v>
      </c>
      <c r="F236" s="4">
        <v>1617231</v>
      </c>
      <c r="G236" s="4">
        <v>1392436</v>
      </c>
      <c r="H236" s="7">
        <f>VLOOKUP($B236,'Channel wise traffic'!$B$3:$C$368,2,0)</f>
        <v>7896424</v>
      </c>
      <c r="I236" s="7">
        <f>VLOOKUP($B236,'Channel wise traffic'!$B$3:$D$368,3,0)</f>
        <v>5922318</v>
      </c>
      <c r="J236" s="7">
        <f>VLOOKUP($B236,'Channel wise traffic'!$B$3:$E$368,4,0)</f>
        <v>2412796</v>
      </c>
      <c r="K236" s="7">
        <f>VLOOKUP($B236,'Channel wise traffic'!$B$3:$F$368,5,0)</f>
        <v>5702973</v>
      </c>
      <c r="L236" s="7">
        <f t="shared" si="42"/>
        <v>21934511</v>
      </c>
      <c r="M236" s="8">
        <f t="shared" si="43"/>
        <v>6.3481509710290804E-2</v>
      </c>
      <c r="N236" s="10">
        <f t="shared" si="44"/>
        <v>43692</v>
      </c>
      <c r="O236" s="11">
        <f t="shared" si="45"/>
        <v>1298330</v>
      </c>
      <c r="P236" s="11">
        <f t="shared" si="46"/>
        <v>21934511</v>
      </c>
      <c r="Q236" s="11">
        <f t="shared" si="47"/>
        <v>5.9191193349038565E-2</v>
      </c>
      <c r="R236" s="8">
        <f t="shared" si="48"/>
        <v>7.2482342701778446E-2</v>
      </c>
      <c r="S236" s="8">
        <f t="shared" si="49"/>
        <v>0</v>
      </c>
      <c r="T236" s="8">
        <f t="shared" si="50"/>
        <v>7.2482342701778446E-2</v>
      </c>
      <c r="U236" s="8">
        <f t="shared" si="51"/>
        <v>0.24999998860243672</v>
      </c>
      <c r="V236" s="8">
        <f t="shared" si="52"/>
        <v>0.39999996352779582</v>
      </c>
      <c r="W236" s="8">
        <f t="shared" si="53"/>
        <v>0.7372998074723347</v>
      </c>
      <c r="X236" s="8">
        <f t="shared" si="54"/>
        <v>0.86100006739915325</v>
      </c>
      <c r="Y236" s="8" t="str" cm="1">
        <f t="array" ref="Y236">INDEX($U$2:$X$2,MATCH(MAX(ABS($U236:$X236-_xlfn.XLOOKUP($N236,$B$3:$B$368,$U$3:$X$368,0,0))),ABS($U236:$X236-_xlfn.XLOOKUP($N236,$B$3:$B$368,$U$3:$X$368,0,0)),0))</f>
        <v>P2O</v>
      </c>
      <c r="Z236" s="8" t="str" cm="1">
        <f t="array" ref="Z236">INDEX($H$2:$K$2,MATCH(MAX(ABS($H236:$K236-_xlfn.XLOOKUP($N236,$B$3:$B$368,$H$3:$K$368,0,0))),ABS($H236:$K236-_xlfn.XLOOKUP($N236,$B$3:$B$368,$H$3:$K$368,0,0)),0))</f>
        <v>Facebook</v>
      </c>
      <c r="AA236" t="str" cm="1">
        <f t="array" ref="AA236">_xlfn.IFNA(_xlfn.IFS(R236&gt;0.2,"High",R236&lt;-0.2,"Low"),"Neglect value")</f>
        <v>Neglect value</v>
      </c>
    </row>
    <row r="237" spans="1:27" x14ac:dyDescent="0.3">
      <c r="A237" s="3" t="str">
        <f t="shared" si="55"/>
        <v>Friday</v>
      </c>
      <c r="B237" s="3">
        <v>43700</v>
      </c>
      <c r="C237" s="4">
        <v>20848646</v>
      </c>
      <c r="D237" s="4">
        <v>5420648</v>
      </c>
      <c r="E237" s="4">
        <v>2146576</v>
      </c>
      <c r="F237" s="4">
        <v>1519990</v>
      </c>
      <c r="G237" s="4">
        <v>1296248</v>
      </c>
      <c r="H237" s="7">
        <f>VLOOKUP($B237,'Channel wise traffic'!$B$3:$C$368,2,0)</f>
        <v>7505512</v>
      </c>
      <c r="I237" s="7">
        <f>VLOOKUP($B237,'Channel wise traffic'!$B$3:$D$368,3,0)</f>
        <v>5629134</v>
      </c>
      <c r="J237" s="7">
        <f>VLOOKUP($B237,'Channel wise traffic'!$B$3:$E$368,4,0)</f>
        <v>2293351</v>
      </c>
      <c r="K237" s="7">
        <f>VLOOKUP($B237,'Channel wise traffic'!$B$3:$F$368,5,0)</f>
        <v>5420648</v>
      </c>
      <c r="L237" s="7">
        <f t="shared" si="42"/>
        <v>20848645</v>
      </c>
      <c r="M237" s="8">
        <f t="shared" si="43"/>
        <v>6.2174205461592087E-2</v>
      </c>
      <c r="N237" s="10">
        <f t="shared" si="44"/>
        <v>43693</v>
      </c>
      <c r="O237" s="11">
        <f t="shared" si="45"/>
        <v>1257579</v>
      </c>
      <c r="P237" s="11">
        <f t="shared" si="46"/>
        <v>21282992</v>
      </c>
      <c r="Q237" s="11">
        <f t="shared" si="47"/>
        <v>5.9088446817606902E-2</v>
      </c>
      <c r="R237" s="8">
        <f t="shared" si="48"/>
        <v>3.0748764093547987E-2</v>
      </c>
      <c r="S237" s="8">
        <f t="shared" si="49"/>
        <v>-2.0408173813155628E-2</v>
      </c>
      <c r="T237" s="8">
        <f t="shared" si="50"/>
        <v>5.2222706978747313E-2</v>
      </c>
      <c r="U237" s="8">
        <f t="shared" si="51"/>
        <v>0.2600000019185898</v>
      </c>
      <c r="V237" s="8">
        <f t="shared" si="52"/>
        <v>0.3959998878362882</v>
      </c>
      <c r="W237" s="8">
        <f t="shared" si="53"/>
        <v>0.70809978309642896</v>
      </c>
      <c r="X237" s="8">
        <f t="shared" si="54"/>
        <v>0.85280034737070642</v>
      </c>
      <c r="Y237" s="8" t="str" cm="1">
        <f t="array" ref="Y237">INDEX($U$2:$X$2,MATCH(MAX(ABS($U237:$X237-_xlfn.XLOOKUP($N237,$B$3:$B$368,$U$3:$X$368,0,0))),ABS($U237:$X237-_xlfn.XLOOKUP($N237,$B$3:$B$368,$U$3:$X$368,0,0)),0))</f>
        <v>P2O</v>
      </c>
      <c r="Z237" s="8" t="str" cm="1">
        <f t="array" ref="Z237">INDEX($H$2:$K$2,MATCH(MAX(ABS($H237:$K237-_xlfn.XLOOKUP($N237,$B$3:$B$368,$H$3:$K$368,0,0))),ABS($H237:$K237-_xlfn.XLOOKUP($N237,$B$3:$B$368,$H$3:$K$368,0,0)),0))</f>
        <v>Facebook</v>
      </c>
      <c r="AA237" t="str" cm="1">
        <f t="array" ref="AA237">_xlfn.IFNA(_xlfn.IFS(R237&gt;0.2,"High",R237&lt;-0.2,"Low"),"Neglect value")</f>
        <v>Neglect value</v>
      </c>
    </row>
    <row r="238" spans="1:27" x14ac:dyDescent="0.3">
      <c r="A238" s="3" t="str">
        <f t="shared" si="55"/>
        <v>Saturday</v>
      </c>
      <c r="B238" s="3">
        <v>43701</v>
      </c>
      <c r="C238" s="4">
        <v>43094160</v>
      </c>
      <c r="D238" s="4">
        <v>9321266</v>
      </c>
      <c r="E238" s="4">
        <v>3264307</v>
      </c>
      <c r="F238" s="4">
        <v>2108742</v>
      </c>
      <c r="G238" s="4">
        <v>1628371</v>
      </c>
      <c r="H238" s="7">
        <f>VLOOKUP($B238,'Channel wise traffic'!$B$3:$C$368,2,0)</f>
        <v>15513897</v>
      </c>
      <c r="I238" s="7">
        <f>VLOOKUP($B238,'Channel wise traffic'!$B$3:$D$368,3,0)</f>
        <v>11635423</v>
      </c>
      <c r="J238" s="7">
        <f>VLOOKUP($B238,'Channel wise traffic'!$B$3:$E$368,4,0)</f>
        <v>4740357</v>
      </c>
      <c r="K238" s="7">
        <f>VLOOKUP($B238,'Channel wise traffic'!$B$3:$F$368,5,0)</f>
        <v>11204481</v>
      </c>
      <c r="L238" s="7">
        <f t="shared" si="42"/>
        <v>43094158</v>
      </c>
      <c r="M238" s="8">
        <f t="shared" si="43"/>
        <v>3.7786349704925212E-2</v>
      </c>
      <c r="N238" s="10">
        <f t="shared" si="44"/>
        <v>43694</v>
      </c>
      <c r="O238" s="11">
        <f t="shared" si="45"/>
        <v>1857275</v>
      </c>
      <c r="P238" s="11">
        <f t="shared" si="46"/>
        <v>46685339</v>
      </c>
      <c r="Q238" s="11">
        <f t="shared" si="47"/>
        <v>3.9782831184264698E-2</v>
      </c>
      <c r="R238" s="8">
        <f t="shared" si="48"/>
        <v>-0.12324723048552311</v>
      </c>
      <c r="S238" s="8">
        <f t="shared" si="49"/>
        <v>-7.6923099990770072E-2</v>
      </c>
      <c r="T238" s="8">
        <f t="shared" si="50"/>
        <v>-5.0184499692650153E-2</v>
      </c>
      <c r="U238" s="8">
        <f t="shared" si="51"/>
        <v>0.21629998125035968</v>
      </c>
      <c r="V238" s="8">
        <f t="shared" si="52"/>
        <v>0.35019996210815141</v>
      </c>
      <c r="W238" s="8">
        <f t="shared" si="53"/>
        <v>0.64599990135731722</v>
      </c>
      <c r="X238" s="8">
        <f t="shared" si="54"/>
        <v>0.77220020277492463</v>
      </c>
      <c r="Y238" s="8" t="str" cm="1">
        <f t="array" ref="Y238">INDEX($U$2:$X$2,MATCH(MAX(ABS($U238:$X238-_xlfn.XLOOKUP($N238,$B$3:$B$368,$U$3:$X$368,0,0))),ABS($U238:$X238-_xlfn.XLOOKUP($N238,$B$3:$B$368,$U$3:$X$368,0,0)),0))</f>
        <v>C2P</v>
      </c>
      <c r="Z238" s="8" t="str" cm="1">
        <f t="array" ref="Z238">INDEX($H$2:$K$2,MATCH(MAX(ABS($H238:$K238-_xlfn.XLOOKUP($N238,$B$3:$B$368,$H$3:$K$368,0,0))),ABS($H238:$K238-_xlfn.XLOOKUP($N238,$B$3:$B$368,$H$3:$K$368,0,0)),0))</f>
        <v>Facebook</v>
      </c>
      <c r="AA238" t="str" cm="1">
        <f t="array" ref="AA238">_xlfn.IFNA(_xlfn.IFS(R238&gt;0.2,"High",R238&lt;-0.2,"Low"),"Neglect value")</f>
        <v>Neglect value</v>
      </c>
    </row>
    <row r="239" spans="1:27" x14ac:dyDescent="0.3">
      <c r="A239" s="3" t="str">
        <f t="shared" si="55"/>
        <v>Sunday</v>
      </c>
      <c r="B239" s="3">
        <v>43702</v>
      </c>
      <c r="C239" s="4">
        <v>44440853</v>
      </c>
      <c r="D239" s="4">
        <v>9332579</v>
      </c>
      <c r="E239" s="4">
        <v>3331730</v>
      </c>
      <c r="F239" s="4">
        <v>2288232</v>
      </c>
      <c r="G239" s="4">
        <v>1784821</v>
      </c>
      <c r="H239" s="7">
        <f>VLOOKUP($B239,'Channel wise traffic'!$B$3:$C$368,2,0)</f>
        <v>15998707</v>
      </c>
      <c r="I239" s="7">
        <f>VLOOKUP($B239,'Channel wise traffic'!$B$3:$D$368,3,0)</f>
        <v>11999030</v>
      </c>
      <c r="J239" s="7">
        <f>VLOOKUP($B239,'Channel wise traffic'!$B$3:$E$368,4,0)</f>
        <v>4888493</v>
      </c>
      <c r="K239" s="7">
        <f>VLOOKUP($B239,'Channel wise traffic'!$B$3:$F$368,5,0)</f>
        <v>11554621</v>
      </c>
      <c r="L239" s="7">
        <f t="shared" si="42"/>
        <v>44440851</v>
      </c>
      <c r="M239" s="8">
        <f t="shared" si="43"/>
        <v>4.0161717868016616E-2</v>
      </c>
      <c r="N239" s="10">
        <f t="shared" si="44"/>
        <v>43695</v>
      </c>
      <c r="O239" s="11">
        <f t="shared" si="45"/>
        <v>1582215</v>
      </c>
      <c r="P239" s="11">
        <f t="shared" si="46"/>
        <v>45338647</v>
      </c>
      <c r="Q239" s="11">
        <f t="shared" si="47"/>
        <v>3.4897710227265712E-2</v>
      </c>
      <c r="R239" s="8">
        <f t="shared" si="48"/>
        <v>0.12805212945143363</v>
      </c>
      <c r="S239" s="8">
        <f t="shared" si="49"/>
        <v>-1.9802002472636637E-2</v>
      </c>
      <c r="T239" s="8">
        <f t="shared" si="50"/>
        <v>0.15084106110314699</v>
      </c>
      <c r="U239" s="8">
        <f t="shared" si="51"/>
        <v>0.20999999707476361</v>
      </c>
      <c r="V239" s="8">
        <f t="shared" si="52"/>
        <v>0.35699992467248337</v>
      </c>
      <c r="W239" s="8">
        <f t="shared" si="53"/>
        <v>0.68679995077632339</v>
      </c>
      <c r="X239" s="8">
        <f t="shared" si="54"/>
        <v>0.78000001748074499</v>
      </c>
      <c r="Y239" s="8" t="str" cm="1">
        <f t="array" ref="Y239">INDEX($U$2:$X$2,MATCH(MAX(ABS($U239:$X239-_xlfn.XLOOKUP($N239,$B$3:$B$368,$U$3:$X$368,0,0))),ABS($U239:$X239-_xlfn.XLOOKUP($N239,$B$3:$B$368,$U$3:$X$368,0,0)),0))</f>
        <v>C2P</v>
      </c>
      <c r="Z239" s="8" t="str" cm="1">
        <f t="array" ref="Z239">INDEX($H$2:$K$2,MATCH(MAX(ABS($H239:$K239-_xlfn.XLOOKUP($N239,$B$3:$B$368,$H$3:$K$368,0,0))),ABS($H239:$K239-_xlfn.XLOOKUP($N239,$B$3:$B$368,$H$3:$K$368,0,0)),0))</f>
        <v>Facebook</v>
      </c>
      <c r="AA239" t="str" cm="1">
        <f t="array" ref="AA239">_xlfn.IFNA(_xlfn.IFS(R239&gt;0.2,"High",R239&lt;-0.2,"Low"),"Neglect value")</f>
        <v>Neglect value</v>
      </c>
    </row>
    <row r="240" spans="1:27" x14ac:dyDescent="0.3">
      <c r="A240" s="3" t="str">
        <f t="shared" si="55"/>
        <v>Monday</v>
      </c>
      <c r="B240" s="3">
        <v>43703</v>
      </c>
      <c r="C240" s="4">
        <v>22368860</v>
      </c>
      <c r="D240" s="4">
        <v>5424448</v>
      </c>
      <c r="E240" s="4">
        <v>2169779</v>
      </c>
      <c r="F240" s="4">
        <v>1568099</v>
      </c>
      <c r="G240" s="4">
        <v>1260124</v>
      </c>
      <c r="H240" s="7">
        <f>VLOOKUP($B240,'Channel wise traffic'!$B$3:$C$368,2,0)</f>
        <v>8052789</v>
      </c>
      <c r="I240" s="7">
        <f>VLOOKUP($B240,'Channel wise traffic'!$B$3:$D$368,3,0)</f>
        <v>6039592</v>
      </c>
      <c r="J240" s="7">
        <f>VLOOKUP($B240,'Channel wise traffic'!$B$3:$E$368,4,0)</f>
        <v>2460574</v>
      </c>
      <c r="K240" s="7">
        <f>VLOOKUP($B240,'Channel wise traffic'!$B$3:$F$368,5,0)</f>
        <v>5815903</v>
      </c>
      <c r="L240" s="7">
        <f t="shared" si="42"/>
        <v>22368858</v>
      </c>
      <c r="M240" s="8">
        <f t="shared" si="43"/>
        <v>5.6333849825158724E-2</v>
      </c>
      <c r="N240" s="10">
        <f t="shared" si="44"/>
        <v>43696</v>
      </c>
      <c r="O240" s="11">
        <f t="shared" si="45"/>
        <v>1233394</v>
      </c>
      <c r="P240" s="11">
        <f t="shared" si="46"/>
        <v>21065819</v>
      </c>
      <c r="Q240" s="11">
        <f t="shared" si="47"/>
        <v>5.8549536642770135E-2</v>
      </c>
      <c r="R240" s="8">
        <f t="shared" si="48"/>
        <v>2.1671906949441988E-2</v>
      </c>
      <c r="S240" s="8">
        <f t="shared" si="49"/>
        <v>6.1855605993766494E-2</v>
      </c>
      <c r="T240" s="8">
        <f t="shared" si="50"/>
        <v>-3.7842943679128327E-2</v>
      </c>
      <c r="U240" s="8">
        <f t="shared" si="51"/>
        <v>0.24249997541224722</v>
      </c>
      <c r="V240" s="8">
        <f t="shared" si="52"/>
        <v>0.399999963129889</v>
      </c>
      <c r="W240" s="8">
        <f t="shared" si="53"/>
        <v>0.72269986943370734</v>
      </c>
      <c r="X240" s="8">
        <f t="shared" si="54"/>
        <v>0.80359977271843164</v>
      </c>
      <c r="Y240" s="8" t="str" cm="1">
        <f t="array" ref="Y240">INDEX($U$2:$X$2,MATCH(MAX(ABS($U240:$X240-_xlfn.XLOOKUP($N240,$B$3:$B$368,$U$3:$X$368,0,0))),ABS($U240:$X240-_xlfn.XLOOKUP($N240,$B$3:$B$368,$U$3:$X$368,0,0)),0))</f>
        <v>C2P</v>
      </c>
      <c r="Z240" s="8" t="str" cm="1">
        <f t="array" ref="Z240">INDEX($H$2:$K$2,MATCH(MAX(ABS($H240:$K240-_xlfn.XLOOKUP($N240,$B$3:$B$368,$H$3:$K$368,0,0))),ABS($H240:$K240-_xlfn.XLOOKUP($N240,$B$3:$B$368,$H$3:$K$368,0,0)),0))</f>
        <v>Facebook</v>
      </c>
      <c r="AA240" t="str" cm="1">
        <f t="array" ref="AA240">_xlfn.IFNA(_xlfn.IFS(R240&gt;0.2,"High",R240&lt;-0.2,"Low"),"Neglect value")</f>
        <v>Neglect value</v>
      </c>
    </row>
    <row r="241" spans="1:27" x14ac:dyDescent="0.3">
      <c r="A241" s="3" t="str">
        <f t="shared" si="55"/>
        <v>Tuesday</v>
      </c>
      <c r="B241" s="3">
        <v>43704</v>
      </c>
      <c r="C241" s="4">
        <v>20848646</v>
      </c>
      <c r="D241" s="4">
        <v>5003675</v>
      </c>
      <c r="E241" s="4">
        <v>1961440</v>
      </c>
      <c r="F241" s="4">
        <v>1446170</v>
      </c>
      <c r="G241" s="4">
        <v>1150283</v>
      </c>
      <c r="H241" s="7">
        <f>VLOOKUP($B241,'Channel wise traffic'!$B$3:$C$368,2,0)</f>
        <v>7505512</v>
      </c>
      <c r="I241" s="7">
        <f>VLOOKUP($B241,'Channel wise traffic'!$B$3:$D$368,3,0)</f>
        <v>5629134</v>
      </c>
      <c r="J241" s="7">
        <f>VLOOKUP($B241,'Channel wise traffic'!$B$3:$E$368,4,0)</f>
        <v>2293351</v>
      </c>
      <c r="K241" s="7">
        <f>VLOOKUP($B241,'Channel wise traffic'!$B$3:$F$368,5,0)</f>
        <v>5420648</v>
      </c>
      <c r="L241" s="7">
        <f t="shared" si="42"/>
        <v>20848645</v>
      </c>
      <c r="M241" s="8">
        <f t="shared" si="43"/>
        <v>5.5173031380551046E-2</v>
      </c>
      <c r="N241" s="10">
        <f t="shared" si="44"/>
        <v>43697</v>
      </c>
      <c r="O241" s="11">
        <f t="shared" si="45"/>
        <v>1392160</v>
      </c>
      <c r="P241" s="11">
        <f t="shared" si="46"/>
        <v>21934511</v>
      </c>
      <c r="Q241" s="11">
        <f t="shared" si="47"/>
        <v>6.3468926800426345E-2</v>
      </c>
      <c r="R241" s="8">
        <f t="shared" si="48"/>
        <v>-0.17374224227100332</v>
      </c>
      <c r="S241" s="8">
        <f t="shared" si="49"/>
        <v>-4.950491032145643E-2</v>
      </c>
      <c r="T241" s="8">
        <f t="shared" si="50"/>
        <v>-0.13070798323030053</v>
      </c>
      <c r="U241" s="8">
        <f t="shared" si="51"/>
        <v>0.23999999808141018</v>
      </c>
      <c r="V241" s="8">
        <f t="shared" si="52"/>
        <v>0.39199988008813524</v>
      </c>
      <c r="W241" s="8">
        <f t="shared" si="53"/>
        <v>0.73730014683089973</v>
      </c>
      <c r="X241" s="8">
        <f t="shared" si="54"/>
        <v>0.79539957266434791</v>
      </c>
      <c r="Y241" s="8" t="str" cm="1">
        <f t="array" ref="Y241">INDEX($U$2:$X$2,MATCH(MAX(ABS($U241:$X241-_xlfn.XLOOKUP($N241,$B$3:$B$368,$U$3:$X$368,0,0))),ABS($U241:$X241-_xlfn.XLOOKUP($N241,$B$3:$B$368,$U$3:$X$368,0,0)),0))</f>
        <v>L2M</v>
      </c>
      <c r="Z241" s="8" t="str" cm="1">
        <f t="array" ref="Z241">INDEX($H$2:$K$2,MATCH(MAX(ABS($H241:$K241-_xlfn.XLOOKUP($N241,$B$3:$B$368,$H$3:$K$368,0,0))),ABS($H241:$K241-_xlfn.XLOOKUP($N241,$B$3:$B$368,$H$3:$K$368,0,0)),0))</f>
        <v>Facebook</v>
      </c>
      <c r="AA241" t="str" cm="1">
        <f t="array" ref="AA241">_xlfn.IFNA(_xlfn.IFS(R241&gt;0.2,"High",R241&lt;-0.2,"Low"),"Neglect value")</f>
        <v>Neglect value</v>
      </c>
    </row>
    <row r="242" spans="1:27" x14ac:dyDescent="0.3">
      <c r="A242" s="3" t="str">
        <f t="shared" si="55"/>
        <v>Wednesday</v>
      </c>
      <c r="B242" s="3">
        <v>43705</v>
      </c>
      <c r="C242" s="4">
        <v>21934513</v>
      </c>
      <c r="D242" s="4">
        <v>5593301</v>
      </c>
      <c r="E242" s="4">
        <v>2304440</v>
      </c>
      <c r="F242" s="4">
        <v>1699063</v>
      </c>
      <c r="G242" s="4">
        <v>1421096</v>
      </c>
      <c r="H242" s="7">
        <f>VLOOKUP($B242,'Channel wise traffic'!$B$3:$C$368,2,0)</f>
        <v>7896424</v>
      </c>
      <c r="I242" s="7">
        <f>VLOOKUP($B242,'Channel wise traffic'!$B$3:$D$368,3,0)</f>
        <v>5922318</v>
      </c>
      <c r="J242" s="7">
        <f>VLOOKUP($B242,'Channel wise traffic'!$B$3:$E$368,4,0)</f>
        <v>2412796</v>
      </c>
      <c r="K242" s="7">
        <f>VLOOKUP($B242,'Channel wise traffic'!$B$3:$F$368,5,0)</f>
        <v>5702973</v>
      </c>
      <c r="L242" s="7">
        <f t="shared" si="42"/>
        <v>21934511</v>
      </c>
      <c r="M242" s="8">
        <f t="shared" si="43"/>
        <v>6.4788126365057666E-2</v>
      </c>
      <c r="N242" s="10">
        <f t="shared" si="44"/>
        <v>43698</v>
      </c>
      <c r="O242" s="11">
        <f t="shared" si="45"/>
        <v>1351172</v>
      </c>
      <c r="P242" s="11">
        <f t="shared" si="46"/>
        <v>22368858</v>
      </c>
      <c r="Q242" s="11">
        <f t="shared" si="47"/>
        <v>6.0404151127951985E-2</v>
      </c>
      <c r="R242" s="8">
        <f t="shared" si="48"/>
        <v>5.1750628343393723E-2</v>
      </c>
      <c r="S242" s="8">
        <f t="shared" si="49"/>
        <v>-1.9417486578885645E-2</v>
      </c>
      <c r="T242" s="8">
        <f t="shared" si="50"/>
        <v>7.2577383428818587E-2</v>
      </c>
      <c r="U242" s="8">
        <f t="shared" si="51"/>
        <v>0.25500000843419685</v>
      </c>
      <c r="V242" s="8">
        <f t="shared" si="52"/>
        <v>0.41199999785457642</v>
      </c>
      <c r="W242" s="8">
        <f t="shared" si="53"/>
        <v>0.73729973442571728</v>
      </c>
      <c r="X242" s="8">
        <f t="shared" si="54"/>
        <v>0.83639982743429764</v>
      </c>
      <c r="Y242" s="8" t="str" cm="1">
        <f t="array" ref="Y242">INDEX($U$2:$X$2,MATCH(MAX(ABS($U242:$X242-_xlfn.XLOOKUP($N242,$B$3:$B$368,$U$3:$X$368,0,0))),ABS($U242:$X242-_xlfn.XLOOKUP($N242,$B$3:$B$368,$U$3:$X$368,0,0)),0))</f>
        <v>C2P</v>
      </c>
      <c r="Z242" s="8" t="str" cm="1">
        <f t="array" ref="Z242">INDEX($H$2:$K$2,MATCH(MAX(ABS($H242:$K242-_xlfn.XLOOKUP($N242,$B$3:$B$368,$H$3:$K$368,0,0))),ABS($H242:$K242-_xlfn.XLOOKUP($N242,$B$3:$B$368,$H$3:$K$368,0,0)),0))</f>
        <v>Facebook</v>
      </c>
      <c r="AA242" t="str" cm="1">
        <f t="array" ref="AA242">_xlfn.IFNA(_xlfn.IFS(R242&gt;0.2,"High",R242&lt;-0.2,"Low"),"Neglect value")</f>
        <v>Neglect value</v>
      </c>
    </row>
    <row r="243" spans="1:27" x14ac:dyDescent="0.3">
      <c r="A243" s="3" t="str">
        <f t="shared" si="55"/>
        <v>Thursday</v>
      </c>
      <c r="B243" s="3">
        <v>43706</v>
      </c>
      <c r="C243" s="4">
        <v>21282993</v>
      </c>
      <c r="D243" s="4">
        <v>5214333</v>
      </c>
      <c r="E243" s="4">
        <v>2044018</v>
      </c>
      <c r="F243" s="4">
        <v>1566740</v>
      </c>
      <c r="G243" s="4">
        <v>1310421</v>
      </c>
      <c r="H243" s="7">
        <f>VLOOKUP($B243,'Channel wise traffic'!$B$3:$C$368,2,0)</f>
        <v>7661877</v>
      </c>
      <c r="I243" s="7">
        <f>VLOOKUP($B243,'Channel wise traffic'!$B$3:$D$368,3,0)</f>
        <v>5746408</v>
      </c>
      <c r="J243" s="7">
        <f>VLOOKUP($B243,'Channel wise traffic'!$B$3:$E$368,4,0)</f>
        <v>2341129</v>
      </c>
      <c r="K243" s="7">
        <f>VLOOKUP($B243,'Channel wise traffic'!$B$3:$F$368,5,0)</f>
        <v>5533578</v>
      </c>
      <c r="L243" s="7">
        <f t="shared" si="42"/>
        <v>21282992</v>
      </c>
      <c r="M243" s="8">
        <f t="shared" si="43"/>
        <v>6.1571274303383924E-2</v>
      </c>
      <c r="N243" s="10">
        <f t="shared" si="44"/>
        <v>43699</v>
      </c>
      <c r="O243" s="11">
        <f t="shared" si="45"/>
        <v>1392436</v>
      </c>
      <c r="P243" s="11">
        <f t="shared" si="46"/>
        <v>21934511</v>
      </c>
      <c r="Q243" s="11">
        <f t="shared" si="47"/>
        <v>6.3481509710290804E-2</v>
      </c>
      <c r="R243" s="8">
        <f t="shared" si="48"/>
        <v>-5.8900373158981778E-2</v>
      </c>
      <c r="S243" s="8">
        <f t="shared" si="49"/>
        <v>-2.970291883871945E-2</v>
      </c>
      <c r="T243" s="8">
        <f t="shared" si="50"/>
        <v>-3.0091209481699188E-2</v>
      </c>
      <c r="U243" s="8">
        <f t="shared" si="51"/>
        <v>0.24499998660902628</v>
      </c>
      <c r="V243" s="8">
        <f t="shared" si="52"/>
        <v>0.39199989720641165</v>
      </c>
      <c r="W243" s="8">
        <f t="shared" si="53"/>
        <v>0.76650009931419394</v>
      </c>
      <c r="X243" s="8">
        <f t="shared" si="54"/>
        <v>0.83639978554195338</v>
      </c>
      <c r="Y243" s="8" t="str" cm="1">
        <f t="array" ref="Y243">INDEX($U$2:$X$2,MATCH(MAX(ABS($U243:$X243-_xlfn.XLOOKUP($N243,$B$3:$B$368,$U$3:$X$368,0,0))),ABS($U243:$X243-_xlfn.XLOOKUP($N243,$B$3:$B$368,$U$3:$X$368,0,0)),0))</f>
        <v>C2P</v>
      </c>
      <c r="Z243" s="8" t="str" cm="1">
        <f t="array" ref="Z243">INDEX($H$2:$K$2,MATCH(MAX(ABS($H243:$K243-_xlfn.XLOOKUP($N243,$B$3:$B$368,$H$3:$K$368,0,0))),ABS($H243:$K243-_xlfn.XLOOKUP($N243,$B$3:$B$368,$H$3:$K$368,0,0)),0))</f>
        <v>Facebook</v>
      </c>
      <c r="AA243" t="str" cm="1">
        <f t="array" ref="AA243">_xlfn.IFNA(_xlfn.IFS(R243&gt;0.2,"High",R243&lt;-0.2,"Low"),"Neglect value")</f>
        <v>Neglect value</v>
      </c>
    </row>
    <row r="244" spans="1:27" x14ac:dyDescent="0.3">
      <c r="A244" s="3" t="str">
        <f t="shared" si="55"/>
        <v>Friday</v>
      </c>
      <c r="B244" s="3">
        <v>43707</v>
      </c>
      <c r="C244" s="4">
        <v>21934513</v>
      </c>
      <c r="D244" s="4">
        <v>5319119</v>
      </c>
      <c r="E244" s="4">
        <v>2127647</v>
      </c>
      <c r="F244" s="4">
        <v>1522119</v>
      </c>
      <c r="G244" s="4">
        <v>1210693</v>
      </c>
      <c r="H244" s="7">
        <f>VLOOKUP($B244,'Channel wise traffic'!$B$3:$C$368,2,0)</f>
        <v>7896424</v>
      </c>
      <c r="I244" s="7">
        <f>VLOOKUP($B244,'Channel wise traffic'!$B$3:$D$368,3,0)</f>
        <v>5922318</v>
      </c>
      <c r="J244" s="7">
        <f>VLOOKUP($B244,'Channel wise traffic'!$B$3:$E$368,4,0)</f>
        <v>2412796</v>
      </c>
      <c r="K244" s="7">
        <f>VLOOKUP($B244,'Channel wise traffic'!$B$3:$F$368,5,0)</f>
        <v>5702973</v>
      </c>
      <c r="L244" s="7">
        <f t="shared" si="42"/>
        <v>21934511</v>
      </c>
      <c r="M244" s="8">
        <f t="shared" si="43"/>
        <v>5.5195800335298077E-2</v>
      </c>
      <c r="N244" s="10">
        <f t="shared" si="44"/>
        <v>43700</v>
      </c>
      <c r="O244" s="11">
        <f t="shared" si="45"/>
        <v>1296248</v>
      </c>
      <c r="P244" s="11">
        <f t="shared" si="46"/>
        <v>20848645</v>
      </c>
      <c r="Q244" s="11">
        <f t="shared" si="47"/>
        <v>6.2174205461592087E-2</v>
      </c>
      <c r="R244" s="8">
        <f t="shared" si="48"/>
        <v>-6.6002030475649676E-2</v>
      </c>
      <c r="S244" s="8">
        <f t="shared" si="49"/>
        <v>5.2083288866014987E-2</v>
      </c>
      <c r="T244" s="8">
        <f t="shared" si="50"/>
        <v>-0.11223955456262158</v>
      </c>
      <c r="U244" s="8">
        <f t="shared" si="51"/>
        <v>0.24249998164992312</v>
      </c>
      <c r="V244" s="8">
        <f t="shared" si="52"/>
        <v>0.39999988719936513</v>
      </c>
      <c r="W244" s="8">
        <f t="shared" si="53"/>
        <v>0.71540015801493384</v>
      </c>
      <c r="X244" s="8">
        <f t="shared" si="54"/>
        <v>0.79539970265136961</v>
      </c>
      <c r="Y244" s="8" t="str" cm="1">
        <f t="array" ref="Y244">INDEX($U$2:$X$2,MATCH(MAX(ABS($U244:$X244-_xlfn.XLOOKUP($N244,$B$3:$B$368,$U$3:$X$368,0,0))),ABS($U244:$X244-_xlfn.XLOOKUP($N244,$B$3:$B$368,$U$3:$X$368,0,0)),0))</f>
        <v>P2O</v>
      </c>
      <c r="Z244" s="8" t="str" cm="1">
        <f t="array" ref="Z244">INDEX($H$2:$K$2,MATCH(MAX(ABS($H244:$K244-_xlfn.XLOOKUP($N244,$B$3:$B$368,$H$3:$K$368,0,0))),ABS($H244:$K244-_xlfn.XLOOKUP($N244,$B$3:$B$368,$H$3:$K$368,0,0)),0))</f>
        <v>Facebook</v>
      </c>
      <c r="AA244" t="str" cm="1">
        <f t="array" ref="AA244">_xlfn.IFNA(_xlfn.IFS(R244&gt;0.2,"High",R244&lt;-0.2,"Low"),"Neglect value")</f>
        <v>Neglect value</v>
      </c>
    </row>
    <row r="245" spans="1:27" x14ac:dyDescent="0.3">
      <c r="A245" s="3" t="str">
        <f t="shared" si="55"/>
        <v>Saturday</v>
      </c>
      <c r="B245" s="3">
        <v>43708</v>
      </c>
      <c r="C245" s="4">
        <v>45338648</v>
      </c>
      <c r="D245" s="4">
        <v>9235482</v>
      </c>
      <c r="E245" s="4">
        <v>3265666</v>
      </c>
      <c r="F245" s="4">
        <v>2176240</v>
      </c>
      <c r="G245" s="4">
        <v>1663518</v>
      </c>
      <c r="H245" s="7">
        <f>VLOOKUP($B245,'Channel wise traffic'!$B$3:$C$368,2,0)</f>
        <v>16321913</v>
      </c>
      <c r="I245" s="7">
        <f>VLOOKUP($B245,'Channel wise traffic'!$B$3:$D$368,3,0)</f>
        <v>12241435</v>
      </c>
      <c r="J245" s="7">
        <f>VLOOKUP($B245,'Channel wise traffic'!$B$3:$E$368,4,0)</f>
        <v>4987251</v>
      </c>
      <c r="K245" s="7">
        <f>VLOOKUP($B245,'Channel wise traffic'!$B$3:$F$368,5,0)</f>
        <v>11788048</v>
      </c>
      <c r="L245" s="7">
        <f t="shared" si="42"/>
        <v>45338647</v>
      </c>
      <c r="M245" s="8">
        <f t="shared" si="43"/>
        <v>3.6690948525858115E-2</v>
      </c>
      <c r="N245" s="10">
        <f t="shared" si="44"/>
        <v>43701</v>
      </c>
      <c r="O245" s="11">
        <f t="shared" si="45"/>
        <v>1628371</v>
      </c>
      <c r="P245" s="11">
        <f t="shared" si="46"/>
        <v>43094158</v>
      </c>
      <c r="Q245" s="11">
        <f t="shared" si="47"/>
        <v>3.7786349704925212E-2</v>
      </c>
      <c r="R245" s="8">
        <f t="shared" si="48"/>
        <v>2.158414759290106E-2</v>
      </c>
      <c r="S245" s="8">
        <f t="shared" si="49"/>
        <v>5.2083370558023256E-2</v>
      </c>
      <c r="T245" s="8">
        <f t="shared" si="50"/>
        <v>-2.8989335768633939E-2</v>
      </c>
      <c r="U245" s="8">
        <f t="shared" si="51"/>
        <v>0.20369998681919232</v>
      </c>
      <c r="V245" s="8">
        <f t="shared" si="52"/>
        <v>0.35359995287739177</v>
      </c>
      <c r="W245" s="8">
        <f t="shared" si="53"/>
        <v>0.66640005438400618</v>
      </c>
      <c r="X245" s="8">
        <f t="shared" si="54"/>
        <v>0.76440006616917255</v>
      </c>
      <c r="Y245" s="8" t="str" cm="1">
        <f t="array" ref="Y245">INDEX($U$2:$X$2,MATCH(MAX(ABS($U245:$X245-_xlfn.XLOOKUP($N245,$B$3:$B$368,$U$3:$X$368,0,0))),ABS($U245:$X245-_xlfn.XLOOKUP($N245,$B$3:$B$368,$U$3:$X$368,0,0)),0))</f>
        <v>C2P</v>
      </c>
      <c r="Z245" s="8" t="str" cm="1">
        <f t="array" ref="Z245">INDEX($H$2:$K$2,MATCH(MAX(ABS($H245:$K245-_xlfn.XLOOKUP($N245,$B$3:$B$368,$H$3:$K$368,0,0))),ABS($H245:$K245-_xlfn.XLOOKUP($N245,$B$3:$B$368,$H$3:$K$368,0,0)),0))</f>
        <v>Facebook</v>
      </c>
      <c r="AA245" t="str" cm="1">
        <f t="array" ref="AA245">_xlfn.IFNA(_xlfn.IFS(R245&gt;0.2,"High",R245&lt;-0.2,"Low"),"Neglect value")</f>
        <v>Neglect value</v>
      </c>
    </row>
    <row r="246" spans="1:27" x14ac:dyDescent="0.3">
      <c r="A246" s="3" t="str">
        <f t="shared" si="55"/>
        <v>Sunday</v>
      </c>
      <c r="B246" s="3">
        <v>43709</v>
      </c>
      <c r="C246" s="4">
        <v>42645263</v>
      </c>
      <c r="D246" s="4">
        <v>9224170</v>
      </c>
      <c r="E246" s="4">
        <v>3261666</v>
      </c>
      <c r="F246" s="4">
        <v>2217933</v>
      </c>
      <c r="G246" s="4">
        <v>1660788</v>
      </c>
      <c r="H246" s="7">
        <f>VLOOKUP($B246,'Channel wise traffic'!$B$3:$C$368,2,0)</f>
        <v>15352294</v>
      </c>
      <c r="I246" s="7">
        <f>VLOOKUP($B246,'Channel wise traffic'!$B$3:$D$368,3,0)</f>
        <v>11514221</v>
      </c>
      <c r="J246" s="7">
        <f>VLOOKUP($B246,'Channel wise traffic'!$B$3:$E$368,4,0)</f>
        <v>4690978</v>
      </c>
      <c r="K246" s="7">
        <f>VLOOKUP($B246,'Channel wise traffic'!$B$3:$F$368,5,0)</f>
        <v>11087768</v>
      </c>
      <c r="L246" s="7">
        <f t="shared" si="42"/>
        <v>42645261</v>
      </c>
      <c r="M246" s="8">
        <f t="shared" si="43"/>
        <v>3.8944255074707827E-2</v>
      </c>
      <c r="N246" s="10">
        <f t="shared" si="44"/>
        <v>43702</v>
      </c>
      <c r="O246" s="11">
        <f t="shared" si="45"/>
        <v>1784821</v>
      </c>
      <c r="P246" s="11">
        <f t="shared" si="46"/>
        <v>44440851</v>
      </c>
      <c r="Q246" s="11">
        <f t="shared" si="47"/>
        <v>4.0161717868016616E-2</v>
      </c>
      <c r="R246" s="8">
        <f t="shared" si="48"/>
        <v>-6.9493243300028373E-2</v>
      </c>
      <c r="S246" s="8">
        <f t="shared" si="49"/>
        <v>-4.0404041767787002E-2</v>
      </c>
      <c r="T246" s="8">
        <f t="shared" si="50"/>
        <v>-3.0314011898338933E-2</v>
      </c>
      <c r="U246" s="8">
        <f t="shared" si="51"/>
        <v>0.21629999092748003</v>
      </c>
      <c r="V246" s="8">
        <f t="shared" si="52"/>
        <v>0.3535999444936509</v>
      </c>
      <c r="W246" s="8">
        <f t="shared" si="53"/>
        <v>0.68000003679101417</v>
      </c>
      <c r="X246" s="8">
        <f t="shared" si="54"/>
        <v>0.74879989611949505</v>
      </c>
      <c r="Y246" s="8" t="str" cm="1">
        <f t="array" ref="Y246">INDEX($U$2:$X$2,MATCH(MAX(ABS($U246:$X246-_xlfn.XLOOKUP($N246,$B$3:$B$368,$U$3:$X$368,0,0))),ABS($U246:$X246-_xlfn.XLOOKUP($N246,$B$3:$B$368,$U$3:$X$368,0,0)),0))</f>
        <v>P2O</v>
      </c>
      <c r="Z246" s="8" t="str" cm="1">
        <f t="array" ref="Z246">INDEX($H$2:$K$2,MATCH(MAX(ABS($H246:$K246-_xlfn.XLOOKUP($N246,$B$3:$B$368,$H$3:$K$368,0,0))),ABS($H246:$K246-_xlfn.XLOOKUP($N246,$B$3:$B$368,$H$3:$K$368,0,0)),0))</f>
        <v>Facebook</v>
      </c>
      <c r="AA246" t="str" cm="1">
        <f t="array" ref="AA246">_xlfn.IFNA(_xlfn.IFS(R246&gt;0.2,"High",R246&lt;-0.2,"Low"),"Neglect value")</f>
        <v>Neglect value</v>
      </c>
    </row>
    <row r="247" spans="1:27" x14ac:dyDescent="0.3">
      <c r="A247" s="3" t="str">
        <f t="shared" si="55"/>
        <v>Monday</v>
      </c>
      <c r="B247" s="3">
        <v>43710</v>
      </c>
      <c r="C247" s="4">
        <v>22803207</v>
      </c>
      <c r="D247" s="4">
        <v>5529777</v>
      </c>
      <c r="E247" s="4">
        <v>2278268</v>
      </c>
      <c r="F247" s="4">
        <v>1696398</v>
      </c>
      <c r="G247" s="4">
        <v>1335405</v>
      </c>
      <c r="H247" s="7">
        <f>VLOOKUP($B247,'Channel wise traffic'!$B$3:$C$368,2,0)</f>
        <v>8209154</v>
      </c>
      <c r="I247" s="7">
        <f>VLOOKUP($B247,'Channel wise traffic'!$B$3:$D$368,3,0)</f>
        <v>6156866</v>
      </c>
      <c r="J247" s="7">
        <f>VLOOKUP($B247,'Channel wise traffic'!$B$3:$E$368,4,0)</f>
        <v>2508352</v>
      </c>
      <c r="K247" s="7">
        <f>VLOOKUP($B247,'Channel wise traffic'!$B$3:$F$368,5,0)</f>
        <v>5928833</v>
      </c>
      <c r="L247" s="7">
        <f t="shared" si="42"/>
        <v>22803205</v>
      </c>
      <c r="M247" s="8">
        <f t="shared" si="43"/>
        <v>5.8562157507055915E-2</v>
      </c>
      <c r="N247" s="10">
        <f t="shared" si="44"/>
        <v>43703</v>
      </c>
      <c r="O247" s="11">
        <f t="shared" si="45"/>
        <v>1260124</v>
      </c>
      <c r="P247" s="11">
        <f t="shared" si="46"/>
        <v>22368858</v>
      </c>
      <c r="Q247" s="11">
        <f t="shared" si="47"/>
        <v>5.6333849825158724E-2</v>
      </c>
      <c r="R247" s="8">
        <f t="shared" si="48"/>
        <v>5.9740946129111183E-2</v>
      </c>
      <c r="S247" s="8">
        <f t="shared" si="49"/>
        <v>1.9417486578885645E-2</v>
      </c>
      <c r="T247" s="8">
        <f t="shared" si="50"/>
        <v>3.9555395003414651E-2</v>
      </c>
      <c r="U247" s="8">
        <f t="shared" si="51"/>
        <v>0.24249996941219715</v>
      </c>
      <c r="V247" s="8">
        <f t="shared" si="52"/>
        <v>0.41199997757594925</v>
      </c>
      <c r="W247" s="8">
        <f t="shared" si="53"/>
        <v>0.7445998451455228</v>
      </c>
      <c r="X247" s="8">
        <f t="shared" si="54"/>
        <v>0.78720029144104153</v>
      </c>
      <c r="Y247" s="8" t="str" cm="1">
        <f t="array" ref="Y247">INDEX($U$2:$X$2,MATCH(MAX(ABS($U247:$X247-_xlfn.XLOOKUP($N247,$B$3:$B$368,$U$3:$X$368,0,0))),ABS($U247:$X247-_xlfn.XLOOKUP($N247,$B$3:$B$368,$U$3:$X$368,0,0)),0))</f>
        <v>C2P</v>
      </c>
      <c r="Z247" s="8" t="str" cm="1">
        <f t="array" ref="Z247">INDEX($H$2:$K$2,MATCH(MAX(ABS($H247:$K247-_xlfn.XLOOKUP($N247,$B$3:$B$368,$H$3:$K$368,0,0))),ABS($H247:$K247-_xlfn.XLOOKUP($N247,$B$3:$B$368,$H$3:$K$368,0,0)),0))</f>
        <v>Facebook</v>
      </c>
      <c r="AA247" t="str" cm="1">
        <f t="array" ref="AA247">_xlfn.IFNA(_xlfn.IFS(R247&gt;0.2,"High",R247&lt;-0.2,"Low"),"Neglect value")</f>
        <v>Neglect value</v>
      </c>
    </row>
    <row r="248" spans="1:27" x14ac:dyDescent="0.3">
      <c r="A248" s="3" t="str">
        <f t="shared" si="55"/>
        <v>Tuesday</v>
      </c>
      <c r="B248" s="3">
        <v>43711</v>
      </c>
      <c r="C248" s="4">
        <v>22586034</v>
      </c>
      <c r="D248" s="4">
        <v>5702973</v>
      </c>
      <c r="E248" s="4">
        <v>2167129</v>
      </c>
      <c r="F248" s="4">
        <v>1502904</v>
      </c>
      <c r="G248" s="4">
        <v>1170762</v>
      </c>
      <c r="H248" s="7">
        <f>VLOOKUP($B248,'Channel wise traffic'!$B$3:$C$368,2,0)</f>
        <v>8130972</v>
      </c>
      <c r="I248" s="7">
        <f>VLOOKUP($B248,'Channel wise traffic'!$B$3:$D$368,3,0)</f>
        <v>6098229</v>
      </c>
      <c r="J248" s="7">
        <f>VLOOKUP($B248,'Channel wise traffic'!$B$3:$E$368,4,0)</f>
        <v>2484463</v>
      </c>
      <c r="K248" s="7">
        <f>VLOOKUP($B248,'Channel wise traffic'!$B$3:$F$368,5,0)</f>
        <v>5872368</v>
      </c>
      <c r="L248" s="7">
        <f t="shared" si="42"/>
        <v>22586032</v>
      </c>
      <c r="M248" s="8">
        <f t="shared" si="43"/>
        <v>5.1835660922143305E-2</v>
      </c>
      <c r="N248" s="10">
        <f t="shared" si="44"/>
        <v>43704</v>
      </c>
      <c r="O248" s="11">
        <f t="shared" si="45"/>
        <v>1150283</v>
      </c>
      <c r="P248" s="11">
        <f t="shared" si="46"/>
        <v>20848645</v>
      </c>
      <c r="Q248" s="11">
        <f t="shared" si="47"/>
        <v>5.5173031380551046E-2</v>
      </c>
      <c r="R248" s="8">
        <f t="shared" si="48"/>
        <v>1.7803444891387521E-2</v>
      </c>
      <c r="S248" s="8">
        <f t="shared" si="49"/>
        <v>8.3333329336271023E-2</v>
      </c>
      <c r="T248" s="8">
        <f t="shared" si="50"/>
        <v>-6.048916245671776E-2</v>
      </c>
      <c r="U248" s="8">
        <f t="shared" si="51"/>
        <v>0.25249997409903835</v>
      </c>
      <c r="V248" s="8">
        <f t="shared" si="52"/>
        <v>0.37999987024311704</v>
      </c>
      <c r="W248" s="8">
        <f t="shared" si="53"/>
        <v>0.6935000177654399</v>
      </c>
      <c r="X248" s="8">
        <f t="shared" si="54"/>
        <v>0.77899985627824531</v>
      </c>
      <c r="Y248" s="8" t="str" cm="1">
        <f t="array" ref="Y248">INDEX($U$2:$X$2,MATCH(MAX(ABS($U248:$X248-_xlfn.XLOOKUP($N248,$B$3:$B$368,$U$3:$X$368,0,0))),ABS($U248:$X248-_xlfn.XLOOKUP($N248,$B$3:$B$368,$U$3:$X$368,0,0)),0))</f>
        <v>C2P</v>
      </c>
      <c r="Z248" s="8" t="str" cm="1">
        <f t="array" ref="Z248">INDEX($H$2:$K$2,MATCH(MAX(ABS($H248:$K248-_xlfn.XLOOKUP($N248,$B$3:$B$368,$H$3:$K$368,0,0))),ABS($H248:$K248-_xlfn.XLOOKUP($N248,$B$3:$B$368,$H$3:$K$368,0,0)),0))</f>
        <v>Facebook</v>
      </c>
      <c r="AA248" t="str" cm="1">
        <f t="array" ref="AA248">_xlfn.IFNA(_xlfn.IFS(R248&gt;0.2,"High",R248&lt;-0.2,"Low"),"Neglect value")</f>
        <v>Neglect value</v>
      </c>
    </row>
    <row r="249" spans="1:27" x14ac:dyDescent="0.3">
      <c r="A249" s="3" t="str">
        <f t="shared" si="55"/>
        <v>Wednesday</v>
      </c>
      <c r="B249" s="3">
        <v>43712</v>
      </c>
      <c r="C249" s="4">
        <v>22368860</v>
      </c>
      <c r="D249" s="4">
        <v>5592215</v>
      </c>
      <c r="E249" s="4">
        <v>2259254</v>
      </c>
      <c r="F249" s="4">
        <v>1566793</v>
      </c>
      <c r="G249" s="4">
        <v>1310465</v>
      </c>
      <c r="H249" s="7">
        <f>VLOOKUP($B249,'Channel wise traffic'!$B$3:$C$368,2,0)</f>
        <v>8052789</v>
      </c>
      <c r="I249" s="7">
        <f>VLOOKUP($B249,'Channel wise traffic'!$B$3:$D$368,3,0)</f>
        <v>6039592</v>
      </c>
      <c r="J249" s="7">
        <f>VLOOKUP($B249,'Channel wise traffic'!$B$3:$E$368,4,0)</f>
        <v>2460574</v>
      </c>
      <c r="K249" s="7">
        <f>VLOOKUP($B249,'Channel wise traffic'!$B$3:$F$368,5,0)</f>
        <v>5815903</v>
      </c>
      <c r="L249" s="7">
        <f t="shared" si="42"/>
        <v>22368858</v>
      </c>
      <c r="M249" s="8">
        <f t="shared" si="43"/>
        <v>5.8584344486039969E-2</v>
      </c>
      <c r="N249" s="10">
        <f t="shared" si="44"/>
        <v>43705</v>
      </c>
      <c r="O249" s="11">
        <f t="shared" si="45"/>
        <v>1421096</v>
      </c>
      <c r="P249" s="11">
        <f t="shared" si="46"/>
        <v>21934511</v>
      </c>
      <c r="Q249" s="11">
        <f t="shared" si="47"/>
        <v>6.4788126365057666E-2</v>
      </c>
      <c r="R249" s="8">
        <f t="shared" si="48"/>
        <v>-7.7849068606202554E-2</v>
      </c>
      <c r="S249" s="8">
        <f t="shared" si="49"/>
        <v>1.980199148273698E-2</v>
      </c>
      <c r="T249" s="8">
        <f t="shared" si="50"/>
        <v>-9.575492033928612E-2</v>
      </c>
      <c r="U249" s="8">
        <f t="shared" si="51"/>
        <v>0.25</v>
      </c>
      <c r="V249" s="8">
        <f t="shared" si="52"/>
        <v>0.40399984621478252</v>
      </c>
      <c r="W249" s="8">
        <f t="shared" si="53"/>
        <v>0.69350015536101739</v>
      </c>
      <c r="X249" s="8">
        <f t="shared" si="54"/>
        <v>0.83639957543849119</v>
      </c>
      <c r="Y249" s="8" t="str" cm="1">
        <f t="array" ref="Y249">INDEX($U$2:$X$2,MATCH(MAX(ABS($U249:$X249-_xlfn.XLOOKUP($N249,$B$3:$B$368,$U$3:$X$368,0,0))),ABS($U249:$X249-_xlfn.XLOOKUP($N249,$B$3:$B$368,$U$3:$X$368,0,0)),0))</f>
        <v>C2P</v>
      </c>
      <c r="Z249" s="8" t="str" cm="1">
        <f t="array" ref="Z249">INDEX($H$2:$K$2,MATCH(MAX(ABS($H249:$K249-_xlfn.XLOOKUP($N249,$B$3:$B$368,$H$3:$K$368,0,0))),ABS($H249:$K249-_xlfn.XLOOKUP($N249,$B$3:$B$368,$H$3:$K$368,0,0)),0))</f>
        <v>Facebook</v>
      </c>
      <c r="AA249" t="str" cm="1">
        <f t="array" ref="AA249">_xlfn.IFNA(_xlfn.IFS(R249&gt;0.2,"High",R249&lt;-0.2,"Low"),"Neglect value")</f>
        <v>Neglect value</v>
      </c>
    </row>
    <row r="250" spans="1:27" x14ac:dyDescent="0.3">
      <c r="A250" s="3" t="str">
        <f t="shared" si="55"/>
        <v>Thursday</v>
      </c>
      <c r="B250" s="3">
        <v>43713</v>
      </c>
      <c r="C250" s="4">
        <v>20631473</v>
      </c>
      <c r="D250" s="4">
        <v>5261025</v>
      </c>
      <c r="E250" s="4">
        <v>2146498</v>
      </c>
      <c r="F250" s="4">
        <v>1598282</v>
      </c>
      <c r="G250" s="4">
        <v>1284380</v>
      </c>
      <c r="H250" s="7">
        <f>VLOOKUP($B250,'Channel wise traffic'!$B$3:$C$368,2,0)</f>
        <v>7427330</v>
      </c>
      <c r="I250" s="7">
        <f>VLOOKUP($B250,'Channel wise traffic'!$B$3:$D$368,3,0)</f>
        <v>5570497</v>
      </c>
      <c r="J250" s="7">
        <f>VLOOKUP($B250,'Channel wise traffic'!$B$3:$E$368,4,0)</f>
        <v>2269462</v>
      </c>
      <c r="K250" s="7">
        <f>VLOOKUP($B250,'Channel wise traffic'!$B$3:$F$368,5,0)</f>
        <v>5364183</v>
      </c>
      <c r="L250" s="7">
        <f t="shared" si="42"/>
        <v>20631472</v>
      </c>
      <c r="M250" s="8">
        <f t="shared" si="43"/>
        <v>6.22534319289757E-2</v>
      </c>
      <c r="N250" s="10">
        <f t="shared" si="44"/>
        <v>43706</v>
      </c>
      <c r="O250" s="11">
        <f t="shared" si="45"/>
        <v>1310421</v>
      </c>
      <c r="P250" s="11">
        <f t="shared" si="46"/>
        <v>21282992</v>
      </c>
      <c r="Q250" s="11">
        <f t="shared" si="47"/>
        <v>6.1571274303383924E-2</v>
      </c>
      <c r="R250" s="8">
        <f t="shared" si="48"/>
        <v>-1.9872239532180869E-2</v>
      </c>
      <c r="S250" s="8">
        <f t="shared" si="49"/>
        <v>-3.0612237226795957E-2</v>
      </c>
      <c r="T250" s="8">
        <f t="shared" si="50"/>
        <v>1.1079153928673646E-2</v>
      </c>
      <c r="U250" s="8">
        <f t="shared" si="51"/>
        <v>0.25499997019117343</v>
      </c>
      <c r="V250" s="8">
        <f t="shared" si="52"/>
        <v>0.40799996198459426</v>
      </c>
      <c r="W250" s="8">
        <f t="shared" si="53"/>
        <v>0.74459980861850328</v>
      </c>
      <c r="X250" s="8">
        <f t="shared" si="54"/>
        <v>0.80360036589287742</v>
      </c>
      <c r="Y250" s="8" t="str" cm="1">
        <f t="array" ref="Y250">INDEX($U$2:$X$2,MATCH(MAX(ABS($U250:$X250-_xlfn.XLOOKUP($N250,$B$3:$B$368,$U$3:$X$368,0,0))),ABS($U250:$X250-_xlfn.XLOOKUP($N250,$B$3:$B$368,$U$3:$X$368,0,0)),0))</f>
        <v>P2O</v>
      </c>
      <c r="Z250" s="8" t="str" cm="1">
        <f t="array" ref="Z250">INDEX($H$2:$K$2,MATCH(MAX(ABS($H250:$K250-_xlfn.XLOOKUP($N250,$B$3:$B$368,$H$3:$K$368,0,0))),ABS($H250:$K250-_xlfn.XLOOKUP($N250,$B$3:$B$368,$H$3:$K$368,0,0)),0))</f>
        <v>Facebook</v>
      </c>
      <c r="AA250" t="str" cm="1">
        <f t="array" ref="AA250">_xlfn.IFNA(_xlfn.IFS(R250&gt;0.2,"High",R250&lt;-0.2,"Low"),"Neglect value")</f>
        <v>Neglect value</v>
      </c>
    </row>
    <row r="251" spans="1:27" x14ac:dyDescent="0.3">
      <c r="A251" s="3" t="str">
        <f t="shared" si="55"/>
        <v>Friday</v>
      </c>
      <c r="B251" s="3">
        <v>43714</v>
      </c>
      <c r="C251" s="4">
        <v>20848646</v>
      </c>
      <c r="D251" s="4">
        <v>5264283</v>
      </c>
      <c r="E251" s="4">
        <v>2084656</v>
      </c>
      <c r="F251" s="4">
        <v>1460927</v>
      </c>
      <c r="G251" s="4">
        <v>1233898</v>
      </c>
      <c r="H251" s="7">
        <f>VLOOKUP($B251,'Channel wise traffic'!$B$3:$C$368,2,0)</f>
        <v>7505512</v>
      </c>
      <c r="I251" s="7">
        <f>VLOOKUP($B251,'Channel wise traffic'!$B$3:$D$368,3,0)</f>
        <v>5629134</v>
      </c>
      <c r="J251" s="7">
        <f>VLOOKUP($B251,'Channel wise traffic'!$B$3:$E$368,4,0)</f>
        <v>2293351</v>
      </c>
      <c r="K251" s="7">
        <f>VLOOKUP($B251,'Channel wise traffic'!$B$3:$F$368,5,0)</f>
        <v>5420648</v>
      </c>
      <c r="L251" s="7">
        <f t="shared" si="42"/>
        <v>20848645</v>
      </c>
      <c r="M251" s="8">
        <f t="shared" si="43"/>
        <v>5.9183603577901416E-2</v>
      </c>
      <c r="N251" s="10">
        <f t="shared" si="44"/>
        <v>43707</v>
      </c>
      <c r="O251" s="11">
        <f t="shared" si="45"/>
        <v>1210693</v>
      </c>
      <c r="P251" s="11">
        <f t="shared" si="46"/>
        <v>21934511</v>
      </c>
      <c r="Q251" s="11">
        <f t="shared" si="47"/>
        <v>5.5195800335298077E-2</v>
      </c>
      <c r="R251" s="8">
        <f t="shared" si="48"/>
        <v>1.9166708653638898E-2</v>
      </c>
      <c r="S251" s="8">
        <f t="shared" si="49"/>
        <v>-4.950491032145643E-2</v>
      </c>
      <c r="T251" s="8">
        <f t="shared" si="50"/>
        <v>7.2248309081100803E-2</v>
      </c>
      <c r="U251" s="8">
        <f t="shared" si="51"/>
        <v>0.25249999448405425</v>
      </c>
      <c r="V251" s="8">
        <f t="shared" si="52"/>
        <v>0.3959999870827613</v>
      </c>
      <c r="W251" s="8">
        <f t="shared" si="53"/>
        <v>0.70080003607309793</v>
      </c>
      <c r="X251" s="8">
        <f t="shared" si="54"/>
        <v>0.84459935369802874</v>
      </c>
      <c r="Y251" s="8" t="str" cm="1">
        <f t="array" ref="Y251">INDEX($U$2:$X$2,MATCH(MAX(ABS($U251:$X251-_xlfn.XLOOKUP($N251,$B$3:$B$368,$U$3:$X$368,0,0))),ABS($U251:$X251-_xlfn.XLOOKUP($N251,$B$3:$B$368,$U$3:$X$368,0,0)),0))</f>
        <v>P2O</v>
      </c>
      <c r="Z251" s="8" t="str" cm="1">
        <f t="array" ref="Z251">INDEX($H$2:$K$2,MATCH(MAX(ABS($H251:$K251-_xlfn.XLOOKUP($N251,$B$3:$B$368,$H$3:$K$368,0,0))),ABS($H251:$K251-_xlfn.XLOOKUP($N251,$B$3:$B$368,$H$3:$K$368,0,0)),0))</f>
        <v>Facebook</v>
      </c>
      <c r="AA251" t="str" cm="1">
        <f t="array" ref="AA251">_xlfn.IFNA(_xlfn.IFS(R251&gt;0.2,"High",R251&lt;-0.2,"Low"),"Neglect value")</f>
        <v>Neglect value</v>
      </c>
    </row>
    <row r="252" spans="1:27" x14ac:dyDescent="0.3">
      <c r="A252" s="3" t="str">
        <f t="shared" si="55"/>
        <v>Saturday</v>
      </c>
      <c r="B252" s="3">
        <v>43715</v>
      </c>
      <c r="C252" s="4">
        <v>46685340</v>
      </c>
      <c r="D252" s="4">
        <v>9313725</v>
      </c>
      <c r="E252" s="4">
        <v>3135000</v>
      </c>
      <c r="F252" s="4">
        <v>2025210</v>
      </c>
      <c r="G252" s="4">
        <v>1500680</v>
      </c>
      <c r="H252" s="7">
        <f>VLOOKUP($B252,'Channel wise traffic'!$B$3:$C$368,2,0)</f>
        <v>16806722</v>
      </c>
      <c r="I252" s="7">
        <f>VLOOKUP($B252,'Channel wise traffic'!$B$3:$D$368,3,0)</f>
        <v>12605042</v>
      </c>
      <c r="J252" s="7">
        <f>VLOOKUP($B252,'Channel wise traffic'!$B$3:$E$368,4,0)</f>
        <v>5135387</v>
      </c>
      <c r="K252" s="7">
        <f>VLOOKUP($B252,'Channel wise traffic'!$B$3:$F$368,5,0)</f>
        <v>12138188</v>
      </c>
      <c r="L252" s="7">
        <f t="shared" si="42"/>
        <v>46685339</v>
      </c>
      <c r="M252" s="8">
        <f t="shared" si="43"/>
        <v>3.2144566152886536E-2</v>
      </c>
      <c r="N252" s="10">
        <f t="shared" si="44"/>
        <v>43708</v>
      </c>
      <c r="O252" s="11">
        <f t="shared" si="45"/>
        <v>1663518</v>
      </c>
      <c r="P252" s="11">
        <f t="shared" si="46"/>
        <v>45338647</v>
      </c>
      <c r="Q252" s="11">
        <f t="shared" si="47"/>
        <v>3.6690948525858115E-2</v>
      </c>
      <c r="R252" s="8">
        <f t="shared" si="48"/>
        <v>-9.7887729498568721E-2</v>
      </c>
      <c r="S252" s="8">
        <f t="shared" si="49"/>
        <v>2.9702959596478395E-2</v>
      </c>
      <c r="T252" s="8">
        <f t="shared" si="50"/>
        <v>-0.12391018917833363</v>
      </c>
      <c r="U252" s="8">
        <f t="shared" si="51"/>
        <v>0.19949999293139989</v>
      </c>
      <c r="V252" s="8">
        <f t="shared" si="52"/>
        <v>0.3366000177157904</v>
      </c>
      <c r="W252" s="8">
        <f t="shared" si="53"/>
        <v>0.64600000000000002</v>
      </c>
      <c r="X252" s="8">
        <f t="shared" si="54"/>
        <v>0.74099969879666805</v>
      </c>
      <c r="Y252" s="8" t="str" cm="1">
        <f t="array" ref="Y252">INDEX($U$2:$X$2,MATCH(MAX(ABS($U252:$X252-_xlfn.XLOOKUP($N252,$B$3:$B$368,$U$3:$X$368,0,0))),ABS($U252:$X252-_xlfn.XLOOKUP($N252,$B$3:$B$368,$U$3:$X$368,0,0)),0))</f>
        <v>P2O</v>
      </c>
      <c r="Z252" s="8" t="str" cm="1">
        <f t="array" ref="Z252">INDEX($H$2:$K$2,MATCH(MAX(ABS($H252:$K252-_xlfn.XLOOKUP($N252,$B$3:$B$368,$H$3:$K$368,0,0))),ABS($H252:$K252-_xlfn.XLOOKUP($N252,$B$3:$B$368,$H$3:$K$368,0,0)),0))</f>
        <v>Facebook</v>
      </c>
      <c r="AA252" t="str" cm="1">
        <f t="array" ref="AA252">_xlfn.IFNA(_xlfn.IFS(R252&gt;0.2,"High",R252&lt;-0.2,"Low"),"Neglect value")</f>
        <v>Neglect value</v>
      </c>
    </row>
    <row r="253" spans="1:27" x14ac:dyDescent="0.3">
      <c r="A253" s="3" t="str">
        <f t="shared" si="55"/>
        <v>Sunday</v>
      </c>
      <c r="B253" s="3">
        <v>43716</v>
      </c>
      <c r="C253" s="4">
        <v>43094160</v>
      </c>
      <c r="D253" s="4">
        <v>9230769</v>
      </c>
      <c r="E253" s="4">
        <v>3169846</v>
      </c>
      <c r="F253" s="4">
        <v>2133940</v>
      </c>
      <c r="G253" s="4">
        <v>1697763</v>
      </c>
      <c r="H253" s="7">
        <f>VLOOKUP($B253,'Channel wise traffic'!$B$3:$C$368,2,0)</f>
        <v>15513897</v>
      </c>
      <c r="I253" s="7">
        <f>VLOOKUP($B253,'Channel wise traffic'!$B$3:$D$368,3,0)</f>
        <v>11635423</v>
      </c>
      <c r="J253" s="7">
        <f>VLOOKUP($B253,'Channel wise traffic'!$B$3:$E$368,4,0)</f>
        <v>4740357</v>
      </c>
      <c r="K253" s="7">
        <f>VLOOKUP($B253,'Channel wise traffic'!$B$3:$F$368,5,0)</f>
        <v>11204481</v>
      </c>
      <c r="L253" s="7">
        <f t="shared" si="42"/>
        <v>43094158</v>
      </c>
      <c r="M253" s="8">
        <f t="shared" si="43"/>
        <v>3.9396591092621364E-2</v>
      </c>
      <c r="N253" s="10">
        <f t="shared" si="44"/>
        <v>43709</v>
      </c>
      <c r="O253" s="11">
        <f t="shared" si="45"/>
        <v>1660788</v>
      </c>
      <c r="P253" s="11">
        <f t="shared" si="46"/>
        <v>42645261</v>
      </c>
      <c r="Q253" s="11">
        <f t="shared" si="47"/>
        <v>3.8944255074707827E-2</v>
      </c>
      <c r="R253" s="8">
        <f t="shared" si="48"/>
        <v>2.2263527915664216E-2</v>
      </c>
      <c r="S253" s="8">
        <f t="shared" si="49"/>
        <v>1.0526304435092948E-2</v>
      </c>
      <c r="T253" s="8">
        <f t="shared" si="50"/>
        <v>1.1614961360688625E-2</v>
      </c>
      <c r="U253" s="8">
        <f t="shared" si="51"/>
        <v>0.21419999832923997</v>
      </c>
      <c r="V253" s="8">
        <f t="shared" si="52"/>
        <v>0.34339999191833315</v>
      </c>
      <c r="W253" s="8">
        <f t="shared" si="53"/>
        <v>0.67319989677731973</v>
      </c>
      <c r="X253" s="8">
        <f t="shared" si="54"/>
        <v>0.79560015745522372</v>
      </c>
      <c r="Y253" s="8" t="str" cm="1">
        <f t="array" ref="Y253">INDEX($U$2:$X$2,MATCH(MAX(ABS($U253:$X253-_xlfn.XLOOKUP($N253,$B$3:$B$368,$U$3:$X$368,0,0))),ABS($U253:$X253-_xlfn.XLOOKUP($N253,$B$3:$B$368,$U$3:$X$368,0,0)),0))</f>
        <v>P2O</v>
      </c>
      <c r="Z253" s="8" t="str" cm="1">
        <f t="array" ref="Z253">INDEX($H$2:$K$2,MATCH(MAX(ABS($H253:$K253-_xlfn.XLOOKUP($N253,$B$3:$B$368,$H$3:$K$368,0,0))),ABS($H253:$K253-_xlfn.XLOOKUP($N253,$B$3:$B$368,$H$3:$K$368,0,0)),0))</f>
        <v>Facebook</v>
      </c>
      <c r="AA253" t="str" cm="1">
        <f t="array" ref="AA253">_xlfn.IFNA(_xlfn.IFS(R253&gt;0.2,"High",R253&lt;-0.2,"Low"),"Neglect value")</f>
        <v>Neglect value</v>
      </c>
    </row>
    <row r="254" spans="1:27" x14ac:dyDescent="0.3">
      <c r="A254" s="3" t="str">
        <f t="shared" si="55"/>
        <v>Monday</v>
      </c>
      <c r="B254" s="3">
        <v>43717</v>
      </c>
      <c r="C254" s="4">
        <v>21717340</v>
      </c>
      <c r="D254" s="4">
        <v>5375041</v>
      </c>
      <c r="E254" s="4">
        <v>2257517</v>
      </c>
      <c r="F254" s="4">
        <v>1697427</v>
      </c>
      <c r="G254" s="4">
        <v>1419728</v>
      </c>
      <c r="H254" s="7">
        <f>VLOOKUP($B254,'Channel wise traffic'!$B$3:$C$368,2,0)</f>
        <v>7818242</v>
      </c>
      <c r="I254" s="7">
        <f>VLOOKUP($B254,'Channel wise traffic'!$B$3:$D$368,3,0)</f>
        <v>5863681</v>
      </c>
      <c r="J254" s="7">
        <f>VLOOKUP($B254,'Channel wise traffic'!$B$3:$E$368,4,0)</f>
        <v>2388907</v>
      </c>
      <c r="K254" s="7">
        <f>VLOOKUP($B254,'Channel wise traffic'!$B$3:$F$368,5,0)</f>
        <v>5646508</v>
      </c>
      <c r="L254" s="7">
        <f t="shared" si="42"/>
        <v>21717338</v>
      </c>
      <c r="M254" s="8">
        <f t="shared" si="43"/>
        <v>6.5373015295611708E-2</v>
      </c>
      <c r="N254" s="10">
        <f t="shared" si="44"/>
        <v>43710</v>
      </c>
      <c r="O254" s="11">
        <f t="shared" si="45"/>
        <v>1335405</v>
      </c>
      <c r="P254" s="11">
        <f t="shared" si="46"/>
        <v>22803205</v>
      </c>
      <c r="Q254" s="11">
        <f t="shared" si="47"/>
        <v>5.8562157507055915E-2</v>
      </c>
      <c r="R254" s="8">
        <f t="shared" si="48"/>
        <v>6.3144139792796983E-2</v>
      </c>
      <c r="S254" s="8">
        <f t="shared" si="49"/>
        <v>-4.7619051795569911E-2</v>
      </c>
      <c r="T254" s="8">
        <f t="shared" si="50"/>
        <v>0.11630134678243675</v>
      </c>
      <c r="U254" s="8">
        <f t="shared" si="51"/>
        <v>0.24749997006999935</v>
      </c>
      <c r="V254" s="8">
        <f t="shared" si="52"/>
        <v>0.41999995907007964</v>
      </c>
      <c r="W254" s="8">
        <f t="shared" si="53"/>
        <v>0.75189998569224503</v>
      </c>
      <c r="X254" s="8">
        <f t="shared" si="54"/>
        <v>0.83640003369806182</v>
      </c>
      <c r="Y254" s="8" t="str" cm="1">
        <f t="array" ref="Y254">INDEX($U$2:$X$2,MATCH(MAX(ABS($U254:$X254-_xlfn.XLOOKUP($N254,$B$3:$B$368,$U$3:$X$368,0,0))),ABS($U254:$X254-_xlfn.XLOOKUP($N254,$B$3:$B$368,$U$3:$X$368,0,0)),0))</f>
        <v>P2O</v>
      </c>
      <c r="Z254" s="8" t="str" cm="1">
        <f t="array" ref="Z254">INDEX($H$2:$K$2,MATCH(MAX(ABS($H254:$K254-_xlfn.XLOOKUP($N254,$B$3:$B$368,$H$3:$K$368,0,0))),ABS($H254:$K254-_xlfn.XLOOKUP($N254,$B$3:$B$368,$H$3:$K$368,0,0)),0))</f>
        <v>Facebook</v>
      </c>
      <c r="AA254" t="str" cm="1">
        <f t="array" ref="AA254">_xlfn.IFNA(_xlfn.IFS(R254&gt;0.2,"High",R254&lt;-0.2,"Low"),"Neglect value")</f>
        <v>Neglect value</v>
      </c>
    </row>
    <row r="255" spans="1:27" x14ac:dyDescent="0.3">
      <c r="A255" s="3" t="str">
        <f t="shared" si="55"/>
        <v>Tuesday</v>
      </c>
      <c r="B255" s="3">
        <v>43718</v>
      </c>
      <c r="C255" s="4">
        <v>22368860</v>
      </c>
      <c r="D255" s="4">
        <v>5480370</v>
      </c>
      <c r="E255" s="4">
        <v>2126383</v>
      </c>
      <c r="F255" s="4">
        <v>1505692</v>
      </c>
      <c r="G255" s="4">
        <v>1185281</v>
      </c>
      <c r="H255" s="7">
        <f>VLOOKUP($B255,'Channel wise traffic'!$B$3:$C$368,2,0)</f>
        <v>8052789</v>
      </c>
      <c r="I255" s="7">
        <f>VLOOKUP($B255,'Channel wise traffic'!$B$3:$D$368,3,0)</f>
        <v>6039592</v>
      </c>
      <c r="J255" s="7">
        <f>VLOOKUP($B255,'Channel wise traffic'!$B$3:$E$368,4,0)</f>
        <v>2460574</v>
      </c>
      <c r="K255" s="7">
        <f>VLOOKUP($B255,'Channel wise traffic'!$B$3:$F$368,5,0)</f>
        <v>5815903</v>
      </c>
      <c r="L255" s="7">
        <f t="shared" si="42"/>
        <v>22368858</v>
      </c>
      <c r="M255" s="8">
        <f t="shared" si="43"/>
        <v>5.2987993129734817E-2</v>
      </c>
      <c r="N255" s="10">
        <f t="shared" si="44"/>
        <v>43711</v>
      </c>
      <c r="O255" s="11">
        <f t="shared" si="45"/>
        <v>1170762</v>
      </c>
      <c r="P255" s="11">
        <f t="shared" si="46"/>
        <v>22586032</v>
      </c>
      <c r="Q255" s="11">
        <f t="shared" si="47"/>
        <v>5.1835660922143305E-2</v>
      </c>
      <c r="R255" s="8">
        <f t="shared" si="48"/>
        <v>1.2401324949050219E-2</v>
      </c>
      <c r="S255" s="8">
        <f t="shared" si="49"/>
        <v>-9.6154118616319506E-3</v>
      </c>
      <c r="T255" s="8">
        <f t="shared" si="50"/>
        <v>2.2230491269751518E-2</v>
      </c>
      <c r="U255" s="8">
        <f t="shared" si="51"/>
        <v>0.24499996870649643</v>
      </c>
      <c r="V255" s="8">
        <f t="shared" si="52"/>
        <v>0.38799989781711819</v>
      </c>
      <c r="W255" s="8">
        <f t="shared" si="53"/>
        <v>0.70810009297478393</v>
      </c>
      <c r="X255" s="8">
        <f t="shared" si="54"/>
        <v>0.7872001710841261</v>
      </c>
      <c r="Y255" s="8" t="str" cm="1">
        <f t="array" ref="Y255">INDEX($U$2:$X$2,MATCH(MAX(ABS($U255:$X255-_xlfn.XLOOKUP($N255,$B$3:$B$368,$U$3:$X$368,0,0))),ABS($U255:$X255-_xlfn.XLOOKUP($N255,$B$3:$B$368,$U$3:$X$368,0,0)),0))</f>
        <v>C2P</v>
      </c>
      <c r="Z255" s="8" t="str" cm="1">
        <f t="array" ref="Z255">INDEX($H$2:$K$2,MATCH(MAX(ABS($H255:$K255-_xlfn.XLOOKUP($N255,$B$3:$B$368,$H$3:$K$368,0,0))),ABS($H255:$K255-_xlfn.XLOOKUP($N255,$B$3:$B$368,$H$3:$K$368,0,0)),0))</f>
        <v>Facebook</v>
      </c>
      <c r="AA255" t="str" cm="1">
        <f t="array" ref="AA255">_xlfn.IFNA(_xlfn.IFS(R255&gt;0.2,"High",R255&lt;-0.2,"Low"),"Neglect value")</f>
        <v>Neglect value</v>
      </c>
    </row>
    <row r="256" spans="1:27" x14ac:dyDescent="0.3">
      <c r="A256" s="3" t="str">
        <f t="shared" si="55"/>
        <v>Wednesday</v>
      </c>
      <c r="B256" s="3">
        <v>43719</v>
      </c>
      <c r="C256" s="4">
        <v>21065820</v>
      </c>
      <c r="D256" s="4">
        <v>5055796</v>
      </c>
      <c r="E256" s="4">
        <v>1981872</v>
      </c>
      <c r="F256" s="4">
        <v>1504637</v>
      </c>
      <c r="G256" s="4">
        <v>1246140</v>
      </c>
      <c r="H256" s="7">
        <f>VLOOKUP($B256,'Channel wise traffic'!$B$3:$C$368,2,0)</f>
        <v>7583695</v>
      </c>
      <c r="I256" s="7">
        <f>VLOOKUP($B256,'Channel wise traffic'!$B$3:$D$368,3,0)</f>
        <v>5687771</v>
      </c>
      <c r="J256" s="7">
        <f>VLOOKUP($B256,'Channel wise traffic'!$B$3:$E$368,4,0)</f>
        <v>2317240</v>
      </c>
      <c r="K256" s="7">
        <f>VLOOKUP($B256,'Channel wise traffic'!$B$3:$F$368,5,0)</f>
        <v>5477113</v>
      </c>
      <c r="L256" s="7">
        <f t="shared" si="42"/>
        <v>21065819</v>
      </c>
      <c r="M256" s="8">
        <f t="shared" si="43"/>
        <v>5.9154592605462311E-2</v>
      </c>
      <c r="N256" s="10">
        <f t="shared" si="44"/>
        <v>43712</v>
      </c>
      <c r="O256" s="11">
        <f t="shared" si="45"/>
        <v>1310465</v>
      </c>
      <c r="P256" s="11">
        <f t="shared" si="46"/>
        <v>22368858</v>
      </c>
      <c r="Q256" s="11">
        <f t="shared" si="47"/>
        <v>5.8584344486039969E-2</v>
      </c>
      <c r="R256" s="8">
        <f t="shared" si="48"/>
        <v>-4.9085629909993767E-2</v>
      </c>
      <c r="S256" s="8">
        <f t="shared" si="49"/>
        <v>-5.8252370326638991E-2</v>
      </c>
      <c r="T256" s="8">
        <f t="shared" si="50"/>
        <v>9.7337970480873004E-3</v>
      </c>
      <c r="U256" s="8">
        <f t="shared" si="51"/>
        <v>0.2399999620237902</v>
      </c>
      <c r="V256" s="8">
        <f t="shared" si="52"/>
        <v>0.39199999367063071</v>
      </c>
      <c r="W256" s="8">
        <f t="shared" si="53"/>
        <v>0.75919988778286385</v>
      </c>
      <c r="X256" s="8">
        <f t="shared" si="54"/>
        <v>0.82819975847995231</v>
      </c>
      <c r="Y256" s="8" t="str" cm="1">
        <f t="array" ref="Y256">INDEX($U$2:$X$2,MATCH(MAX(ABS($U256:$X256-_xlfn.XLOOKUP($N256,$B$3:$B$368,$U$3:$X$368,0,0))),ABS($U256:$X256-_xlfn.XLOOKUP($N256,$B$3:$B$368,$U$3:$X$368,0,0)),0))</f>
        <v>C2P</v>
      </c>
      <c r="Z256" s="8" t="str" cm="1">
        <f t="array" ref="Z256">INDEX($H$2:$K$2,MATCH(MAX(ABS($H256:$K256-_xlfn.XLOOKUP($N256,$B$3:$B$368,$H$3:$K$368,0,0))),ABS($H256:$K256-_xlfn.XLOOKUP($N256,$B$3:$B$368,$H$3:$K$368,0,0)),0))</f>
        <v>Facebook</v>
      </c>
      <c r="AA256" t="str" cm="1">
        <f t="array" ref="AA256">_xlfn.IFNA(_xlfn.IFS(R256&gt;0.2,"High",R256&lt;-0.2,"Low"),"Neglect value")</f>
        <v>Neglect value</v>
      </c>
    </row>
    <row r="257" spans="1:27" x14ac:dyDescent="0.3">
      <c r="A257" s="3" t="str">
        <f t="shared" si="55"/>
        <v>Thursday</v>
      </c>
      <c r="B257" s="3">
        <v>43720</v>
      </c>
      <c r="C257" s="4">
        <v>20848646</v>
      </c>
      <c r="D257" s="4">
        <v>5160040</v>
      </c>
      <c r="E257" s="4">
        <v>2022735</v>
      </c>
      <c r="F257" s="4">
        <v>1535660</v>
      </c>
      <c r="G257" s="4">
        <v>1309611</v>
      </c>
      <c r="H257" s="7">
        <f>VLOOKUP($B257,'Channel wise traffic'!$B$3:$C$368,2,0)</f>
        <v>7505512</v>
      </c>
      <c r="I257" s="7">
        <f>VLOOKUP($B257,'Channel wise traffic'!$B$3:$D$368,3,0)</f>
        <v>5629134</v>
      </c>
      <c r="J257" s="7">
        <f>VLOOKUP($B257,'Channel wise traffic'!$B$3:$E$368,4,0)</f>
        <v>2293351</v>
      </c>
      <c r="K257" s="7">
        <f>VLOOKUP($B257,'Channel wise traffic'!$B$3:$F$368,5,0)</f>
        <v>5420648</v>
      </c>
      <c r="L257" s="7">
        <f t="shared" si="42"/>
        <v>20848645</v>
      </c>
      <c r="M257" s="8">
        <f t="shared" si="43"/>
        <v>6.2815158356087003E-2</v>
      </c>
      <c r="N257" s="10">
        <f t="shared" si="44"/>
        <v>43713</v>
      </c>
      <c r="O257" s="11">
        <f t="shared" si="45"/>
        <v>1284380</v>
      </c>
      <c r="P257" s="11">
        <f t="shared" si="46"/>
        <v>20631472</v>
      </c>
      <c r="Q257" s="11">
        <f t="shared" si="47"/>
        <v>6.22534319289757E-2</v>
      </c>
      <c r="R257" s="8">
        <f t="shared" si="48"/>
        <v>1.9644497734315314E-2</v>
      </c>
      <c r="S257" s="8">
        <f t="shared" si="49"/>
        <v>1.0526296911824717E-2</v>
      </c>
      <c r="T257" s="8">
        <f t="shared" si="50"/>
        <v>9.0232202419324725E-3</v>
      </c>
      <c r="U257" s="8">
        <f t="shared" si="51"/>
        <v>0.24750000551594573</v>
      </c>
      <c r="V257" s="8">
        <f t="shared" si="52"/>
        <v>0.39199986821807581</v>
      </c>
      <c r="W257" s="8">
        <f t="shared" si="53"/>
        <v>0.75919979631538481</v>
      </c>
      <c r="X257" s="8">
        <f t="shared" si="54"/>
        <v>0.852800098980243</v>
      </c>
      <c r="Y257" s="8" t="str" cm="1">
        <f t="array" ref="Y257">INDEX($U$2:$X$2,MATCH(MAX(ABS($U257:$X257-_xlfn.XLOOKUP($N257,$B$3:$B$368,$U$3:$X$368,0,0))),ABS($U257:$X257-_xlfn.XLOOKUP($N257,$B$3:$B$368,$U$3:$X$368,0,0)),0))</f>
        <v>P2O</v>
      </c>
      <c r="Z257" s="8" t="str" cm="1">
        <f t="array" ref="Z257">INDEX($H$2:$K$2,MATCH(MAX(ABS($H257:$K257-_xlfn.XLOOKUP($N257,$B$3:$B$368,$H$3:$K$368,0,0))),ABS($H257:$K257-_xlfn.XLOOKUP($N257,$B$3:$B$368,$H$3:$K$368,0,0)),0))</f>
        <v>Facebook</v>
      </c>
      <c r="AA257" t="str" cm="1">
        <f t="array" ref="AA257">_xlfn.IFNA(_xlfn.IFS(R257&gt;0.2,"High",R257&lt;-0.2,"Low"),"Neglect value")</f>
        <v>Neglect value</v>
      </c>
    </row>
    <row r="258" spans="1:27" x14ac:dyDescent="0.3">
      <c r="A258" s="3" t="str">
        <f t="shared" si="55"/>
        <v>Friday</v>
      </c>
      <c r="B258" s="3">
        <v>43721</v>
      </c>
      <c r="C258" s="4">
        <v>22803207</v>
      </c>
      <c r="D258" s="4">
        <v>5985841</v>
      </c>
      <c r="E258" s="4">
        <v>2322506</v>
      </c>
      <c r="F258" s="4">
        <v>1610658</v>
      </c>
      <c r="G258" s="4">
        <v>1360362</v>
      </c>
      <c r="H258" s="7">
        <f>VLOOKUP($B258,'Channel wise traffic'!$B$3:$C$368,2,0)</f>
        <v>8209154</v>
      </c>
      <c r="I258" s="7">
        <f>VLOOKUP($B258,'Channel wise traffic'!$B$3:$D$368,3,0)</f>
        <v>6156866</v>
      </c>
      <c r="J258" s="7">
        <f>VLOOKUP($B258,'Channel wise traffic'!$B$3:$E$368,4,0)</f>
        <v>2508352</v>
      </c>
      <c r="K258" s="7">
        <f>VLOOKUP($B258,'Channel wise traffic'!$B$3:$F$368,5,0)</f>
        <v>5928833</v>
      </c>
      <c r="L258" s="7">
        <f t="shared" si="42"/>
        <v>22803205</v>
      </c>
      <c r="M258" s="8">
        <f t="shared" si="43"/>
        <v>5.9656608826995257E-2</v>
      </c>
      <c r="N258" s="10">
        <f t="shared" si="44"/>
        <v>43714</v>
      </c>
      <c r="O258" s="11">
        <f t="shared" si="45"/>
        <v>1233898</v>
      </c>
      <c r="P258" s="11">
        <f t="shared" si="46"/>
        <v>20848645</v>
      </c>
      <c r="Q258" s="11">
        <f t="shared" si="47"/>
        <v>5.9183603577901416E-2</v>
      </c>
      <c r="R258" s="8">
        <f t="shared" si="48"/>
        <v>0.10249145391272219</v>
      </c>
      <c r="S258" s="8">
        <f t="shared" si="49"/>
        <v>9.3749977516524474E-2</v>
      </c>
      <c r="T258" s="8">
        <f t="shared" si="50"/>
        <v>7.9921670952536328E-3</v>
      </c>
      <c r="U258" s="8">
        <f t="shared" si="51"/>
        <v>0.26249996327270986</v>
      </c>
      <c r="V258" s="8">
        <f t="shared" si="52"/>
        <v>0.387999948545242</v>
      </c>
      <c r="W258" s="8">
        <f t="shared" si="53"/>
        <v>0.69350003832067608</v>
      </c>
      <c r="X258" s="8">
        <f t="shared" si="54"/>
        <v>0.84460015720283266</v>
      </c>
      <c r="Y258" s="8" t="str" cm="1">
        <f t="array" ref="Y258">INDEX($U$2:$X$2,MATCH(MAX(ABS($U258:$X258-_xlfn.XLOOKUP($N258,$B$3:$B$368,$U$3:$X$368,0,0))),ABS($U258:$X258-_xlfn.XLOOKUP($N258,$B$3:$B$368,$U$3:$X$368,0,0)),0))</f>
        <v>L2M</v>
      </c>
      <c r="Z258" s="8" t="str" cm="1">
        <f t="array" ref="Z258">INDEX($H$2:$K$2,MATCH(MAX(ABS($H258:$K258-_xlfn.XLOOKUP($N258,$B$3:$B$368,$H$3:$K$368,0,0))),ABS($H258:$K258-_xlfn.XLOOKUP($N258,$B$3:$B$368,$H$3:$K$368,0,0)),0))</f>
        <v>Facebook</v>
      </c>
      <c r="AA258" t="str" cm="1">
        <f t="array" ref="AA258">_xlfn.IFNA(_xlfn.IFS(R258&gt;0.2,"High",R258&lt;-0.2,"Low"),"Neglect value")</f>
        <v>Neglect value</v>
      </c>
    </row>
    <row r="259" spans="1:27" x14ac:dyDescent="0.3">
      <c r="A259" s="3" t="str">
        <f t="shared" si="55"/>
        <v>Saturday</v>
      </c>
      <c r="B259" s="3">
        <v>43722</v>
      </c>
      <c r="C259" s="4">
        <v>44440853</v>
      </c>
      <c r="D259" s="4">
        <v>9332579</v>
      </c>
      <c r="E259" s="4">
        <v>1396153</v>
      </c>
      <c r="F259" s="4">
        <v>939890</v>
      </c>
      <c r="G259" s="4">
        <v>696459</v>
      </c>
      <c r="H259" s="7">
        <f>VLOOKUP($B259,'Channel wise traffic'!$B$3:$C$368,2,0)</f>
        <v>15998707</v>
      </c>
      <c r="I259" s="7">
        <f>VLOOKUP($B259,'Channel wise traffic'!$B$3:$D$368,3,0)</f>
        <v>11999030</v>
      </c>
      <c r="J259" s="7">
        <f>VLOOKUP($B259,'Channel wise traffic'!$B$3:$E$368,4,0)</f>
        <v>4888493</v>
      </c>
      <c r="K259" s="7">
        <f>VLOOKUP($B259,'Channel wise traffic'!$B$3:$F$368,5,0)</f>
        <v>11554621</v>
      </c>
      <c r="L259" s="7">
        <f t="shared" ref="L259:L322" si="56">SUM(H259:K259)</f>
        <v>44440851</v>
      </c>
      <c r="M259" s="8">
        <f t="shared" ref="M259:M322" si="57">G259/C259</f>
        <v>1.5671593882322647E-2</v>
      </c>
      <c r="N259" s="10">
        <f t="shared" ref="N259:N322" si="58">B259-7</f>
        <v>43715</v>
      </c>
      <c r="O259" s="11">
        <f t="shared" ref="O259:O322" si="59">_xlfn.IFNA(VLOOKUP(N259,$B$3:$G$368,6,0),0)</f>
        <v>1500680</v>
      </c>
      <c r="P259" s="11">
        <f t="shared" ref="P259:P322" si="60">_xlfn.IFNA(VLOOKUP($N259,$B$3:$L$368,11,0),0)</f>
        <v>46685339</v>
      </c>
      <c r="Q259" s="11">
        <f t="shared" ref="Q259:Q322" si="61">_xlfn.IFNA(VLOOKUP($N259,$B$3:$M$368,12,0),0)</f>
        <v>3.2144566152886536E-2</v>
      </c>
      <c r="R259" s="8">
        <f t="shared" ref="R259:R322" si="62">IFERROR((G259/O259)-1,0)</f>
        <v>-0.53590439000986212</v>
      </c>
      <c r="S259" s="8">
        <f t="shared" ref="S259:S322" si="63">IFERROR((L259/P259)-1,0)</f>
        <v>-4.8076934816731254E-2</v>
      </c>
      <c r="T259" s="8">
        <f t="shared" ref="T259:T322" si="64">IFERROR((M259/Q259)-1,0)</f>
        <v>-0.51246522327334754</v>
      </c>
      <c r="U259" s="8">
        <f t="shared" ref="U259:U322" si="65">D259/C259</f>
        <v>0.20999999707476361</v>
      </c>
      <c r="V259" s="8">
        <f t="shared" ref="V259:V322" si="66">E259/D259</f>
        <v>0.14959991230719827</v>
      </c>
      <c r="W259" s="8">
        <f t="shared" ref="W259:W322" si="67">F259/E259</f>
        <v>0.67319985703572605</v>
      </c>
      <c r="X259" s="8">
        <f t="shared" ref="X259:X322" si="68">G259/F259</f>
        <v>0.74100054261668924</v>
      </c>
      <c r="Y259" s="8" t="str" cm="1">
        <f t="array" ref="Y259">INDEX($U$2:$X$2,MATCH(MAX(ABS($U259:$X259-_xlfn.XLOOKUP($N259,$B$3:$B$368,$U$3:$X$368,0,0))),ABS($U259:$X259-_xlfn.XLOOKUP($N259,$B$3:$B$368,$U$3:$X$368,0,0)),0))</f>
        <v>M2C</v>
      </c>
      <c r="Z259" s="8" t="str" cm="1">
        <f t="array" ref="Z259">INDEX($H$2:$K$2,MATCH(MAX(ABS($H259:$K259-_xlfn.XLOOKUP($N259,$B$3:$B$368,$H$3:$K$368,0,0))),ABS($H259:$K259-_xlfn.XLOOKUP($N259,$B$3:$B$368,$H$3:$K$368,0,0)),0))</f>
        <v>Facebook</v>
      </c>
      <c r="AA259" t="str" cm="1">
        <f t="array" ref="AA259">_xlfn.IFNA(_xlfn.IFS(R259&gt;0.2,"High",R259&lt;-0.2,"Low"),"Neglect value")</f>
        <v>Low</v>
      </c>
    </row>
    <row r="260" spans="1:27" x14ac:dyDescent="0.3">
      <c r="A260" s="3" t="str">
        <f t="shared" ref="A260:A323" si="69">TEXT(B260,"DDDD")</f>
        <v>Sunday</v>
      </c>
      <c r="B260" s="3">
        <v>43723</v>
      </c>
      <c r="C260" s="4">
        <v>46236443</v>
      </c>
      <c r="D260" s="4">
        <v>9515460</v>
      </c>
      <c r="E260" s="4">
        <v>3364666</v>
      </c>
      <c r="F260" s="4">
        <v>2333732</v>
      </c>
      <c r="G260" s="4">
        <v>1856717</v>
      </c>
      <c r="H260" s="7">
        <f>VLOOKUP($B260,'Channel wise traffic'!$B$3:$C$368,2,0)</f>
        <v>16645119</v>
      </c>
      <c r="I260" s="7">
        <f>VLOOKUP($B260,'Channel wise traffic'!$B$3:$D$368,3,0)</f>
        <v>12483839</v>
      </c>
      <c r="J260" s="7">
        <f>VLOOKUP($B260,'Channel wise traffic'!$B$3:$E$368,4,0)</f>
        <v>5086008</v>
      </c>
      <c r="K260" s="7">
        <f>VLOOKUP($B260,'Channel wise traffic'!$B$3:$F$368,5,0)</f>
        <v>12021475</v>
      </c>
      <c r="L260" s="7">
        <f t="shared" si="56"/>
        <v>46236441</v>
      </c>
      <c r="M260" s="8">
        <f t="shared" si="57"/>
        <v>4.0157003426928843E-2</v>
      </c>
      <c r="N260" s="10">
        <f t="shared" si="58"/>
        <v>43716</v>
      </c>
      <c r="O260" s="11">
        <f t="shared" si="59"/>
        <v>1697763</v>
      </c>
      <c r="P260" s="11">
        <f t="shared" si="60"/>
        <v>43094158</v>
      </c>
      <c r="Q260" s="11">
        <f t="shared" si="61"/>
        <v>3.9396591092621364E-2</v>
      </c>
      <c r="R260" s="8">
        <f t="shared" si="62"/>
        <v>9.3625553154356611E-2</v>
      </c>
      <c r="S260" s="8">
        <f t="shared" si="63"/>
        <v>7.2916681653230064E-2</v>
      </c>
      <c r="T260" s="8">
        <f t="shared" si="64"/>
        <v>1.9301475412422109E-2</v>
      </c>
      <c r="U260" s="8">
        <f t="shared" si="65"/>
        <v>0.20580000066181561</v>
      </c>
      <c r="V260" s="8">
        <f t="shared" si="66"/>
        <v>0.35359993105955989</v>
      </c>
      <c r="W260" s="8">
        <f t="shared" si="67"/>
        <v>0.69359989966314639</v>
      </c>
      <c r="X260" s="8">
        <f t="shared" si="68"/>
        <v>0.79559992321311956</v>
      </c>
      <c r="Y260" s="8" t="str" cm="1">
        <f t="array" ref="Y260">INDEX($U$2:$X$2,MATCH(MAX(ABS($U260:$X260-_xlfn.XLOOKUP($N260,$B$3:$B$368,$U$3:$X$368,0,0))),ABS($U260:$X260-_xlfn.XLOOKUP($N260,$B$3:$B$368,$U$3:$X$368,0,0)),0))</f>
        <v>C2P</v>
      </c>
      <c r="Z260" s="8" t="str" cm="1">
        <f t="array" ref="Z260">INDEX($H$2:$K$2,MATCH(MAX(ABS($H260:$K260-_xlfn.XLOOKUP($N260,$B$3:$B$368,$H$3:$K$368,0,0))),ABS($H260:$K260-_xlfn.XLOOKUP($N260,$B$3:$B$368,$H$3:$K$368,0,0)),0))</f>
        <v>Facebook</v>
      </c>
      <c r="AA260" t="str" cm="1">
        <f t="array" ref="AA260">_xlfn.IFNA(_xlfn.IFS(R260&gt;0.2,"High",R260&lt;-0.2,"Low"),"Neglect value")</f>
        <v>Neglect value</v>
      </c>
    </row>
    <row r="261" spans="1:27" x14ac:dyDescent="0.3">
      <c r="A261" s="3" t="str">
        <f t="shared" si="69"/>
        <v>Monday</v>
      </c>
      <c r="B261" s="3">
        <v>43724</v>
      </c>
      <c r="C261" s="4">
        <v>20631473</v>
      </c>
      <c r="D261" s="4">
        <v>5106289</v>
      </c>
      <c r="E261" s="4">
        <v>1960815</v>
      </c>
      <c r="F261" s="4">
        <v>1445709</v>
      </c>
      <c r="G261" s="4">
        <v>1161771</v>
      </c>
      <c r="H261" s="7">
        <f>VLOOKUP($B261,'Channel wise traffic'!$B$3:$C$368,2,0)</f>
        <v>7427330</v>
      </c>
      <c r="I261" s="7">
        <f>VLOOKUP($B261,'Channel wise traffic'!$B$3:$D$368,3,0)</f>
        <v>5570497</v>
      </c>
      <c r="J261" s="7">
        <f>VLOOKUP($B261,'Channel wise traffic'!$B$3:$E$368,4,0)</f>
        <v>2269462</v>
      </c>
      <c r="K261" s="7">
        <f>VLOOKUP($B261,'Channel wise traffic'!$B$3:$F$368,5,0)</f>
        <v>5364183</v>
      </c>
      <c r="L261" s="7">
        <f t="shared" si="56"/>
        <v>20631472</v>
      </c>
      <c r="M261" s="8">
        <f t="shared" si="57"/>
        <v>5.631061824814932E-2</v>
      </c>
      <c r="N261" s="10">
        <f t="shared" si="58"/>
        <v>43717</v>
      </c>
      <c r="O261" s="11">
        <f t="shared" si="59"/>
        <v>1419728</v>
      </c>
      <c r="P261" s="11">
        <f t="shared" si="60"/>
        <v>21717338</v>
      </c>
      <c r="Q261" s="11">
        <f t="shared" si="61"/>
        <v>6.5373015295611708E-2</v>
      </c>
      <c r="R261" s="8">
        <f t="shared" si="62"/>
        <v>-0.18169466263960421</v>
      </c>
      <c r="S261" s="8">
        <f t="shared" si="63"/>
        <v>-4.9999958558456847E-2</v>
      </c>
      <c r="T261" s="8">
        <f t="shared" si="64"/>
        <v>-0.1386259606732676</v>
      </c>
      <c r="U261" s="8">
        <f t="shared" si="65"/>
        <v>0.24749997249348119</v>
      </c>
      <c r="V261" s="8">
        <f t="shared" si="66"/>
        <v>0.38400000470008649</v>
      </c>
      <c r="W261" s="8">
        <f t="shared" si="67"/>
        <v>0.73730005125419784</v>
      </c>
      <c r="X261" s="8">
        <f t="shared" si="68"/>
        <v>0.80359947956331457</v>
      </c>
      <c r="Y261" s="8" t="str" cm="1">
        <f t="array" ref="Y261">INDEX($U$2:$X$2,MATCH(MAX(ABS($U261:$X261-_xlfn.XLOOKUP($N261,$B$3:$B$368,$U$3:$X$368,0,0))),ABS($U261:$X261-_xlfn.XLOOKUP($N261,$B$3:$B$368,$U$3:$X$368,0,0)),0))</f>
        <v>M2C</v>
      </c>
      <c r="Z261" s="8" t="str" cm="1">
        <f t="array" ref="Z261">INDEX($H$2:$K$2,MATCH(MAX(ABS($H261:$K261-_xlfn.XLOOKUP($N261,$B$3:$B$368,$H$3:$K$368,0,0))),ABS($H261:$K261-_xlfn.XLOOKUP($N261,$B$3:$B$368,$H$3:$K$368,0,0)),0))</f>
        <v>Facebook</v>
      </c>
      <c r="AA261" t="str" cm="1">
        <f t="array" ref="AA261">_xlfn.IFNA(_xlfn.IFS(R261&gt;0.2,"High",R261&lt;-0.2,"Low"),"Neglect value")</f>
        <v>Neglect value</v>
      </c>
    </row>
    <row r="262" spans="1:27" x14ac:dyDescent="0.3">
      <c r="A262" s="3" t="str">
        <f t="shared" si="69"/>
        <v>Tuesday</v>
      </c>
      <c r="B262" s="3">
        <v>43725</v>
      </c>
      <c r="C262" s="4">
        <v>22368860</v>
      </c>
      <c r="D262" s="4">
        <v>5312604</v>
      </c>
      <c r="E262" s="4">
        <v>2188793</v>
      </c>
      <c r="F262" s="4">
        <v>1581840</v>
      </c>
      <c r="G262" s="4">
        <v>1361964</v>
      </c>
      <c r="H262" s="7">
        <f>VLOOKUP($B262,'Channel wise traffic'!$B$3:$C$368,2,0)</f>
        <v>8052789</v>
      </c>
      <c r="I262" s="7">
        <f>VLOOKUP($B262,'Channel wise traffic'!$B$3:$D$368,3,0)</f>
        <v>6039592</v>
      </c>
      <c r="J262" s="7">
        <f>VLOOKUP($B262,'Channel wise traffic'!$B$3:$E$368,4,0)</f>
        <v>2460574</v>
      </c>
      <c r="K262" s="7">
        <f>VLOOKUP($B262,'Channel wise traffic'!$B$3:$F$368,5,0)</f>
        <v>5815903</v>
      </c>
      <c r="L262" s="7">
        <f t="shared" si="56"/>
        <v>22368858</v>
      </c>
      <c r="M262" s="8">
        <f t="shared" si="57"/>
        <v>6.0886607542807281E-2</v>
      </c>
      <c r="N262" s="10">
        <f t="shared" si="58"/>
        <v>43718</v>
      </c>
      <c r="O262" s="11">
        <f t="shared" si="59"/>
        <v>1185281</v>
      </c>
      <c r="P262" s="11">
        <f t="shared" si="60"/>
        <v>22368858</v>
      </c>
      <c r="Q262" s="11">
        <f t="shared" si="61"/>
        <v>5.2987993129734817E-2</v>
      </c>
      <c r="R262" s="8">
        <f t="shared" si="62"/>
        <v>0.14906423033862848</v>
      </c>
      <c r="S262" s="8">
        <f t="shared" si="63"/>
        <v>0</v>
      </c>
      <c r="T262" s="8">
        <f t="shared" si="64"/>
        <v>0.1490642303386287</v>
      </c>
      <c r="U262" s="8">
        <f t="shared" si="65"/>
        <v>0.23749998882374873</v>
      </c>
      <c r="V262" s="8">
        <f t="shared" si="66"/>
        <v>0.41200002861120461</v>
      </c>
      <c r="W262" s="8">
        <f t="shared" si="67"/>
        <v>0.72269967968647564</v>
      </c>
      <c r="X262" s="8">
        <f t="shared" si="68"/>
        <v>0.86099984827795484</v>
      </c>
      <c r="Y262" s="8" t="str" cm="1">
        <f t="array" ref="Y262">INDEX($U$2:$X$2,MATCH(MAX(ABS($U262:$X262-_xlfn.XLOOKUP($N262,$B$3:$B$368,$U$3:$X$368,0,0))),ABS($U262:$X262-_xlfn.XLOOKUP($N262,$B$3:$B$368,$U$3:$X$368,0,0)),0))</f>
        <v>P2O</v>
      </c>
      <c r="Z262" s="8" t="str" cm="1">
        <f t="array" ref="Z262">INDEX($H$2:$K$2,MATCH(MAX(ABS($H262:$K262-_xlfn.XLOOKUP($N262,$B$3:$B$368,$H$3:$K$368,0,0))),ABS($H262:$K262-_xlfn.XLOOKUP($N262,$B$3:$B$368,$H$3:$K$368,0,0)),0))</f>
        <v>Facebook</v>
      </c>
      <c r="AA262" t="str" cm="1">
        <f t="array" ref="AA262">_xlfn.IFNA(_xlfn.IFS(R262&gt;0.2,"High",R262&lt;-0.2,"Low"),"Neglect value")</f>
        <v>Neglect value</v>
      </c>
    </row>
    <row r="263" spans="1:27" x14ac:dyDescent="0.3">
      <c r="A263" s="3" t="str">
        <f t="shared" si="69"/>
        <v>Wednesday</v>
      </c>
      <c r="B263" s="3">
        <v>43726</v>
      </c>
      <c r="C263" s="4">
        <v>21500167</v>
      </c>
      <c r="D263" s="4">
        <v>5643793</v>
      </c>
      <c r="E263" s="4">
        <v>2144641</v>
      </c>
      <c r="F263" s="4">
        <v>1502964</v>
      </c>
      <c r="G263" s="4">
        <v>1195458</v>
      </c>
      <c r="H263" s="7">
        <f>VLOOKUP($B263,'Channel wise traffic'!$B$3:$C$368,2,0)</f>
        <v>7740060</v>
      </c>
      <c r="I263" s="7">
        <f>VLOOKUP($B263,'Channel wise traffic'!$B$3:$D$368,3,0)</f>
        <v>5805045</v>
      </c>
      <c r="J263" s="7">
        <f>VLOOKUP($B263,'Channel wise traffic'!$B$3:$E$368,4,0)</f>
        <v>2365018</v>
      </c>
      <c r="K263" s="7">
        <f>VLOOKUP($B263,'Channel wise traffic'!$B$3:$F$368,5,0)</f>
        <v>5590043</v>
      </c>
      <c r="L263" s="7">
        <f t="shared" si="56"/>
        <v>21500166</v>
      </c>
      <c r="M263" s="8">
        <f t="shared" si="57"/>
        <v>5.5602265787051797E-2</v>
      </c>
      <c r="N263" s="10">
        <f t="shared" si="58"/>
        <v>43719</v>
      </c>
      <c r="O263" s="11">
        <f t="shared" si="59"/>
        <v>1246140</v>
      </c>
      <c r="P263" s="11">
        <f t="shared" si="60"/>
        <v>21065819</v>
      </c>
      <c r="Q263" s="11">
        <f t="shared" si="61"/>
        <v>5.9154592605462311E-2</v>
      </c>
      <c r="R263" s="8">
        <f t="shared" si="62"/>
        <v>-4.0671192642881215E-2</v>
      </c>
      <c r="S263" s="8">
        <f t="shared" si="63"/>
        <v>2.0618566978098496E-2</v>
      </c>
      <c r="T263" s="8">
        <f t="shared" si="64"/>
        <v>-6.0051581152846811E-2</v>
      </c>
      <c r="U263" s="8">
        <f t="shared" si="65"/>
        <v>0.26249996104681417</v>
      </c>
      <c r="V263" s="8">
        <f t="shared" si="66"/>
        <v>0.37999993975682667</v>
      </c>
      <c r="W263" s="8">
        <f t="shared" si="67"/>
        <v>0.70079980752023296</v>
      </c>
      <c r="X263" s="8">
        <f t="shared" si="68"/>
        <v>0.79540028902887894</v>
      </c>
      <c r="Y263" s="8" t="str" cm="1">
        <f t="array" ref="Y263">INDEX($U$2:$X$2,MATCH(MAX(ABS($U263:$X263-_xlfn.XLOOKUP($N263,$B$3:$B$368,$U$3:$X$368,0,0))),ABS($U263:$X263-_xlfn.XLOOKUP($N263,$B$3:$B$368,$U$3:$X$368,0,0)),0))</f>
        <v>C2P</v>
      </c>
      <c r="Z263" s="8" t="str" cm="1">
        <f t="array" ref="Z263">INDEX($H$2:$K$2,MATCH(MAX(ABS($H263:$K263-_xlfn.XLOOKUP($N263,$B$3:$B$368,$H$3:$K$368,0,0))),ABS($H263:$K263-_xlfn.XLOOKUP($N263,$B$3:$B$368,$H$3:$K$368,0,0)),0))</f>
        <v>Facebook</v>
      </c>
      <c r="AA263" t="str" cm="1">
        <f t="array" ref="AA263">_xlfn.IFNA(_xlfn.IFS(R263&gt;0.2,"High",R263&lt;-0.2,"Low"),"Neglect value")</f>
        <v>Neglect value</v>
      </c>
    </row>
    <row r="264" spans="1:27" x14ac:dyDescent="0.3">
      <c r="A264" s="3" t="str">
        <f t="shared" si="69"/>
        <v>Thursday</v>
      </c>
      <c r="B264" s="3">
        <v>43727</v>
      </c>
      <c r="C264" s="4">
        <v>21282993</v>
      </c>
      <c r="D264" s="4">
        <v>5054710</v>
      </c>
      <c r="E264" s="4">
        <v>2062322</v>
      </c>
      <c r="F264" s="4">
        <v>1535605</v>
      </c>
      <c r="G264" s="4">
        <v>1259196</v>
      </c>
      <c r="H264" s="7">
        <f>VLOOKUP($B264,'Channel wise traffic'!$B$3:$C$368,2,0)</f>
        <v>7661877</v>
      </c>
      <c r="I264" s="7">
        <f>VLOOKUP($B264,'Channel wise traffic'!$B$3:$D$368,3,0)</f>
        <v>5746408</v>
      </c>
      <c r="J264" s="7">
        <f>VLOOKUP($B264,'Channel wise traffic'!$B$3:$E$368,4,0)</f>
        <v>2341129</v>
      </c>
      <c r="K264" s="7">
        <f>VLOOKUP($B264,'Channel wise traffic'!$B$3:$F$368,5,0)</f>
        <v>5533578</v>
      </c>
      <c r="L264" s="7">
        <f t="shared" si="56"/>
        <v>21282992</v>
      </c>
      <c r="M264" s="8">
        <f t="shared" si="57"/>
        <v>5.9164422973780051E-2</v>
      </c>
      <c r="N264" s="10">
        <f t="shared" si="58"/>
        <v>43720</v>
      </c>
      <c r="O264" s="11">
        <f t="shared" si="59"/>
        <v>1309611</v>
      </c>
      <c r="P264" s="11">
        <f t="shared" si="60"/>
        <v>20848645</v>
      </c>
      <c r="Q264" s="11">
        <f t="shared" si="61"/>
        <v>6.2815158356087003E-2</v>
      </c>
      <c r="R264" s="8">
        <f t="shared" si="62"/>
        <v>-3.849616412812662E-2</v>
      </c>
      <c r="S264" s="8">
        <f t="shared" si="63"/>
        <v>2.0833344325254632E-2</v>
      </c>
      <c r="T264" s="8">
        <f t="shared" si="64"/>
        <v>-5.8118700610633511E-2</v>
      </c>
      <c r="U264" s="8">
        <f t="shared" si="65"/>
        <v>0.2374999606493316</v>
      </c>
      <c r="V264" s="8">
        <f t="shared" si="66"/>
        <v>0.4080000633072916</v>
      </c>
      <c r="W264" s="8">
        <f t="shared" si="67"/>
        <v>0.74460001881374493</v>
      </c>
      <c r="X264" s="8">
        <f t="shared" si="68"/>
        <v>0.81999993487908673</v>
      </c>
      <c r="Y264" s="8" t="str" cm="1">
        <f t="array" ref="Y264">INDEX($U$2:$X$2,MATCH(MAX(ABS($U264:$X264-_xlfn.XLOOKUP($N264,$B$3:$B$368,$U$3:$X$368,0,0))),ABS($U264:$X264-_xlfn.XLOOKUP($N264,$B$3:$B$368,$U$3:$X$368,0,0)),0))</f>
        <v>P2O</v>
      </c>
      <c r="Z264" s="8" t="str" cm="1">
        <f t="array" ref="Z264">INDEX($H$2:$K$2,MATCH(MAX(ABS($H264:$K264-_xlfn.XLOOKUP($N264,$B$3:$B$368,$H$3:$K$368,0,0))),ABS($H264:$K264-_xlfn.XLOOKUP($N264,$B$3:$B$368,$H$3:$K$368,0,0)),0))</f>
        <v>Facebook</v>
      </c>
      <c r="AA264" t="str" cm="1">
        <f t="array" ref="AA264">_xlfn.IFNA(_xlfn.IFS(R264&gt;0.2,"High",R264&lt;-0.2,"Low"),"Neglect value")</f>
        <v>Neglect value</v>
      </c>
    </row>
    <row r="265" spans="1:27" x14ac:dyDescent="0.3">
      <c r="A265" s="3" t="str">
        <f t="shared" si="69"/>
        <v>Friday</v>
      </c>
      <c r="B265" s="3">
        <v>43728</v>
      </c>
      <c r="C265" s="4">
        <v>21282993</v>
      </c>
      <c r="D265" s="4">
        <v>5107918</v>
      </c>
      <c r="E265" s="4">
        <v>2043167</v>
      </c>
      <c r="F265" s="4">
        <v>1506427</v>
      </c>
      <c r="G265" s="4">
        <v>1235270</v>
      </c>
      <c r="H265" s="7">
        <f>VLOOKUP($B265,'Channel wise traffic'!$B$3:$C$368,2,0)</f>
        <v>7661877</v>
      </c>
      <c r="I265" s="7">
        <f>VLOOKUP($B265,'Channel wise traffic'!$B$3:$D$368,3,0)</f>
        <v>5746408</v>
      </c>
      <c r="J265" s="7">
        <f>VLOOKUP($B265,'Channel wise traffic'!$B$3:$E$368,4,0)</f>
        <v>2341129</v>
      </c>
      <c r="K265" s="7">
        <f>VLOOKUP($B265,'Channel wise traffic'!$B$3:$F$368,5,0)</f>
        <v>5533578</v>
      </c>
      <c r="L265" s="7">
        <f t="shared" si="56"/>
        <v>21282992</v>
      </c>
      <c r="M265" s="8">
        <f t="shared" si="57"/>
        <v>5.8040238983304654E-2</v>
      </c>
      <c r="N265" s="10">
        <f t="shared" si="58"/>
        <v>43721</v>
      </c>
      <c r="O265" s="11">
        <f t="shared" si="59"/>
        <v>1360362</v>
      </c>
      <c r="P265" s="11">
        <f t="shared" si="60"/>
        <v>22803205</v>
      </c>
      <c r="Q265" s="11">
        <f t="shared" si="61"/>
        <v>5.9656608826995257E-2</v>
      </c>
      <c r="R265" s="8">
        <f t="shared" si="62"/>
        <v>-9.1954935524514836E-2</v>
      </c>
      <c r="S265" s="8">
        <f t="shared" si="63"/>
        <v>-6.6666637431010201E-2</v>
      </c>
      <c r="T265" s="8">
        <f t="shared" si="64"/>
        <v>-2.7094564633703744E-2</v>
      </c>
      <c r="U265" s="8">
        <f t="shared" si="65"/>
        <v>0.23999998496452074</v>
      </c>
      <c r="V265" s="8">
        <f t="shared" si="66"/>
        <v>0.39999996084510364</v>
      </c>
      <c r="W265" s="8">
        <f t="shared" si="67"/>
        <v>0.73729998575740507</v>
      </c>
      <c r="X265" s="8">
        <f t="shared" si="68"/>
        <v>0.8199999070648627</v>
      </c>
      <c r="Y265" s="8" t="str" cm="1">
        <f t="array" ref="Y265">INDEX($U$2:$X$2,MATCH(MAX(ABS($U265:$X265-_xlfn.XLOOKUP($N265,$B$3:$B$368,$U$3:$X$368,0,0))),ABS($U265:$X265-_xlfn.XLOOKUP($N265,$B$3:$B$368,$U$3:$X$368,0,0)),0))</f>
        <v>C2P</v>
      </c>
      <c r="Z265" s="8" t="str" cm="1">
        <f t="array" ref="Z265">INDEX($H$2:$K$2,MATCH(MAX(ABS($H265:$K265-_xlfn.XLOOKUP($N265,$B$3:$B$368,$H$3:$K$368,0,0))),ABS($H265:$K265-_xlfn.XLOOKUP($N265,$B$3:$B$368,$H$3:$K$368,0,0)),0))</f>
        <v>Facebook</v>
      </c>
      <c r="AA265" t="str" cm="1">
        <f t="array" ref="AA265">_xlfn.IFNA(_xlfn.IFS(R265&gt;0.2,"High",R265&lt;-0.2,"Low"),"Neglect value")</f>
        <v>Neglect value</v>
      </c>
    </row>
    <row r="266" spans="1:27" x14ac:dyDescent="0.3">
      <c r="A266" s="3" t="str">
        <f t="shared" si="69"/>
        <v>Saturday</v>
      </c>
      <c r="B266" s="3">
        <v>43729</v>
      </c>
      <c r="C266" s="4">
        <v>43991955</v>
      </c>
      <c r="D266" s="4">
        <v>8868778</v>
      </c>
      <c r="E266" s="4">
        <v>3045538</v>
      </c>
      <c r="F266" s="4">
        <v>1967417</v>
      </c>
      <c r="G266" s="4">
        <v>1473202</v>
      </c>
      <c r="H266" s="7">
        <f>VLOOKUP($B266,'Channel wise traffic'!$B$3:$C$368,2,0)</f>
        <v>15837104</v>
      </c>
      <c r="I266" s="7">
        <f>VLOOKUP($B266,'Channel wise traffic'!$B$3:$D$368,3,0)</f>
        <v>11877828</v>
      </c>
      <c r="J266" s="7">
        <f>VLOOKUP($B266,'Channel wise traffic'!$B$3:$E$368,4,0)</f>
        <v>4839115</v>
      </c>
      <c r="K266" s="7">
        <f>VLOOKUP($B266,'Channel wise traffic'!$B$3:$F$368,5,0)</f>
        <v>11437908</v>
      </c>
      <c r="L266" s="7">
        <f t="shared" si="56"/>
        <v>43991955</v>
      </c>
      <c r="M266" s="8">
        <f t="shared" si="57"/>
        <v>3.3487986610279082E-2</v>
      </c>
      <c r="N266" s="10">
        <f t="shared" si="58"/>
        <v>43722</v>
      </c>
      <c r="O266" s="11">
        <f t="shared" si="59"/>
        <v>696459</v>
      </c>
      <c r="P266" s="11">
        <f t="shared" si="60"/>
        <v>44440851</v>
      </c>
      <c r="Q266" s="11">
        <f t="shared" si="61"/>
        <v>1.5671593882322647E-2</v>
      </c>
      <c r="R266" s="8">
        <f t="shared" si="62"/>
        <v>1.1152745531323451</v>
      </c>
      <c r="S266" s="8">
        <f t="shared" si="63"/>
        <v>-1.0100976689217722E-2</v>
      </c>
      <c r="T266" s="8">
        <f t="shared" si="64"/>
        <v>1.1368590113895878</v>
      </c>
      <c r="U266" s="8">
        <f t="shared" si="65"/>
        <v>0.2015999970903771</v>
      </c>
      <c r="V266" s="8">
        <f t="shared" si="66"/>
        <v>0.34339995882183544</v>
      </c>
      <c r="W266" s="8">
        <f t="shared" si="67"/>
        <v>0.6459998200646323</v>
      </c>
      <c r="X266" s="8">
        <f t="shared" si="68"/>
        <v>0.74880007644541036</v>
      </c>
      <c r="Y266" s="8" t="str" cm="1">
        <f t="array" ref="Y266">INDEX($U$2:$X$2,MATCH(MAX(ABS($U266:$X266-_xlfn.XLOOKUP($N266,$B$3:$B$368,$U$3:$X$368,0,0))),ABS($U266:$X266-_xlfn.XLOOKUP($N266,$B$3:$B$368,$U$3:$X$368,0,0)),0))</f>
        <v>M2C</v>
      </c>
      <c r="Z266" s="8" t="str" cm="1">
        <f t="array" ref="Z266">INDEX($H$2:$K$2,MATCH(MAX(ABS($H266:$K266-_xlfn.XLOOKUP($N266,$B$3:$B$368,$H$3:$K$368,0,0))),ABS($H266:$K266-_xlfn.XLOOKUP($N266,$B$3:$B$368,$H$3:$K$368,0,0)),0))</f>
        <v>Facebook</v>
      </c>
      <c r="AA266" t="str" cm="1">
        <f t="array" ref="AA266">_xlfn.IFNA(_xlfn.IFS(R266&gt;0.2,"High",R266&lt;-0.2,"Low"),"Neglect value")</f>
        <v>High</v>
      </c>
    </row>
    <row r="267" spans="1:27" x14ac:dyDescent="0.3">
      <c r="A267" s="3" t="str">
        <f t="shared" si="69"/>
        <v>Sunday</v>
      </c>
      <c r="B267" s="3">
        <v>43730</v>
      </c>
      <c r="C267" s="4">
        <v>45787545</v>
      </c>
      <c r="D267" s="4">
        <v>9423076</v>
      </c>
      <c r="E267" s="4">
        <v>3364038</v>
      </c>
      <c r="F267" s="4">
        <v>2401923</v>
      </c>
      <c r="G267" s="4">
        <v>1892235</v>
      </c>
      <c r="H267" s="7">
        <f>VLOOKUP($B267,'Channel wise traffic'!$B$3:$C$368,2,0)</f>
        <v>16483516</v>
      </c>
      <c r="I267" s="7">
        <f>VLOOKUP($B267,'Channel wise traffic'!$B$3:$D$368,3,0)</f>
        <v>12362637</v>
      </c>
      <c r="J267" s="7">
        <f>VLOOKUP($B267,'Channel wise traffic'!$B$3:$E$368,4,0)</f>
        <v>5036630</v>
      </c>
      <c r="K267" s="7">
        <f>VLOOKUP($B267,'Channel wise traffic'!$B$3:$F$368,5,0)</f>
        <v>11904761</v>
      </c>
      <c r="L267" s="7">
        <f t="shared" si="56"/>
        <v>45787544</v>
      </c>
      <c r="M267" s="8">
        <f t="shared" si="57"/>
        <v>4.1326413110814308E-2</v>
      </c>
      <c r="N267" s="10">
        <f t="shared" si="58"/>
        <v>43723</v>
      </c>
      <c r="O267" s="11">
        <f t="shared" si="59"/>
        <v>1856717</v>
      </c>
      <c r="P267" s="11">
        <f t="shared" si="60"/>
        <v>46236441</v>
      </c>
      <c r="Q267" s="11">
        <f t="shared" si="61"/>
        <v>4.0157003426928843E-2</v>
      </c>
      <c r="R267" s="8">
        <f t="shared" si="62"/>
        <v>1.9129463456197149E-2</v>
      </c>
      <c r="S267" s="8">
        <f t="shared" si="63"/>
        <v>-9.7087273650668937E-3</v>
      </c>
      <c r="T267" s="8">
        <f t="shared" si="64"/>
        <v>2.9120939913092947E-2</v>
      </c>
      <c r="U267" s="8">
        <f t="shared" si="65"/>
        <v>0.20579998337975972</v>
      </c>
      <c r="V267" s="8">
        <f t="shared" si="66"/>
        <v>0.35699998599183536</v>
      </c>
      <c r="W267" s="8">
        <f t="shared" si="67"/>
        <v>0.71399996076144201</v>
      </c>
      <c r="X267" s="8">
        <f t="shared" si="68"/>
        <v>0.78780002522978465</v>
      </c>
      <c r="Y267" s="8" t="str" cm="1">
        <f t="array" ref="Y267">INDEX($U$2:$X$2,MATCH(MAX(ABS($U267:$X267-_xlfn.XLOOKUP($N267,$B$3:$B$368,$U$3:$X$368,0,0))),ABS($U267:$X267-_xlfn.XLOOKUP($N267,$B$3:$B$368,$U$3:$X$368,0,0)),0))</f>
        <v>C2P</v>
      </c>
      <c r="Z267" s="8" t="str" cm="1">
        <f t="array" ref="Z267">INDEX($H$2:$K$2,MATCH(MAX(ABS($H267:$K267-_xlfn.XLOOKUP($N267,$B$3:$B$368,$H$3:$K$368,0,0))),ABS($H267:$K267-_xlfn.XLOOKUP($N267,$B$3:$B$368,$H$3:$K$368,0,0)),0))</f>
        <v>Facebook</v>
      </c>
      <c r="AA267" t="str" cm="1">
        <f t="array" ref="AA267">_xlfn.IFNA(_xlfn.IFS(R267&gt;0.2,"High",R267&lt;-0.2,"Low"),"Neglect value")</f>
        <v>Neglect value</v>
      </c>
    </row>
    <row r="268" spans="1:27" x14ac:dyDescent="0.3">
      <c r="A268" s="3" t="str">
        <f t="shared" si="69"/>
        <v>Monday</v>
      </c>
      <c r="B268" s="3">
        <v>43731</v>
      </c>
      <c r="C268" s="4">
        <v>20848646</v>
      </c>
      <c r="D268" s="4">
        <v>5264283</v>
      </c>
      <c r="E268" s="4">
        <v>2189941</v>
      </c>
      <c r="F268" s="4">
        <v>1518724</v>
      </c>
      <c r="G268" s="4">
        <v>1220447</v>
      </c>
      <c r="H268" s="7">
        <f>VLOOKUP($B268,'Channel wise traffic'!$B$3:$C$368,2,0)</f>
        <v>7505512</v>
      </c>
      <c r="I268" s="7">
        <f>VLOOKUP($B268,'Channel wise traffic'!$B$3:$D$368,3,0)</f>
        <v>5629134</v>
      </c>
      <c r="J268" s="7">
        <f>VLOOKUP($B268,'Channel wise traffic'!$B$3:$E$368,4,0)</f>
        <v>2293351</v>
      </c>
      <c r="K268" s="7">
        <f>VLOOKUP($B268,'Channel wise traffic'!$B$3:$F$368,5,0)</f>
        <v>5420648</v>
      </c>
      <c r="L268" s="7">
        <f t="shared" si="56"/>
        <v>20848645</v>
      </c>
      <c r="M268" s="8">
        <f t="shared" si="57"/>
        <v>5.8538429785799997E-2</v>
      </c>
      <c r="N268" s="10">
        <f t="shared" si="58"/>
        <v>43724</v>
      </c>
      <c r="O268" s="11">
        <f t="shared" si="59"/>
        <v>1161771</v>
      </c>
      <c r="P268" s="11">
        <f t="shared" si="60"/>
        <v>20631472</v>
      </c>
      <c r="Q268" s="11">
        <f t="shared" si="61"/>
        <v>5.631061824814932E-2</v>
      </c>
      <c r="R268" s="8">
        <f t="shared" si="62"/>
        <v>5.0505650425083815E-2</v>
      </c>
      <c r="S268" s="8">
        <f t="shared" si="63"/>
        <v>1.0526296911824717E-2</v>
      </c>
      <c r="T268" s="8">
        <f t="shared" si="64"/>
        <v>3.9562903178103515E-2</v>
      </c>
      <c r="U268" s="8">
        <f t="shared" si="65"/>
        <v>0.25249999448405425</v>
      </c>
      <c r="V268" s="8">
        <f t="shared" si="66"/>
        <v>0.41599986170956232</v>
      </c>
      <c r="W268" s="8">
        <f t="shared" si="67"/>
        <v>0.69349996187111895</v>
      </c>
      <c r="X268" s="8">
        <f t="shared" si="68"/>
        <v>0.80360025916493061</v>
      </c>
      <c r="Y268" s="8" t="str" cm="1">
        <f t="array" ref="Y268">INDEX($U$2:$X$2,MATCH(MAX(ABS($U268:$X268-_xlfn.XLOOKUP($N268,$B$3:$B$368,$U$3:$X$368,0,0))),ABS($U268:$X268-_xlfn.XLOOKUP($N268,$B$3:$B$368,$U$3:$X$368,0,0)),0))</f>
        <v>C2P</v>
      </c>
      <c r="Z268" s="8" t="str" cm="1">
        <f t="array" ref="Z268">INDEX($H$2:$K$2,MATCH(MAX(ABS($H268:$K268-_xlfn.XLOOKUP($N268,$B$3:$B$368,$H$3:$K$368,0,0))),ABS($H268:$K268-_xlfn.XLOOKUP($N268,$B$3:$B$368,$H$3:$K$368,0,0)),0))</f>
        <v>Facebook</v>
      </c>
      <c r="AA268" t="str" cm="1">
        <f t="array" ref="AA268">_xlfn.IFNA(_xlfn.IFS(R268&gt;0.2,"High",R268&lt;-0.2,"Low"),"Neglect value")</f>
        <v>Neglect value</v>
      </c>
    </row>
    <row r="269" spans="1:27" x14ac:dyDescent="0.3">
      <c r="A269" s="3" t="str">
        <f t="shared" si="69"/>
        <v>Tuesday</v>
      </c>
      <c r="B269" s="3">
        <v>43732</v>
      </c>
      <c r="C269" s="4">
        <v>21934513</v>
      </c>
      <c r="D269" s="4">
        <v>5702973</v>
      </c>
      <c r="E269" s="4">
        <v>2235565</v>
      </c>
      <c r="F269" s="4">
        <v>1615643</v>
      </c>
      <c r="G269" s="4">
        <v>1338075</v>
      </c>
      <c r="H269" s="7">
        <f>VLOOKUP($B269,'Channel wise traffic'!$B$3:$C$368,2,0)</f>
        <v>7896424</v>
      </c>
      <c r="I269" s="7">
        <f>VLOOKUP($B269,'Channel wise traffic'!$B$3:$D$368,3,0)</f>
        <v>5922318</v>
      </c>
      <c r="J269" s="7">
        <f>VLOOKUP($B269,'Channel wise traffic'!$B$3:$E$368,4,0)</f>
        <v>2412796</v>
      </c>
      <c r="K269" s="7">
        <f>VLOOKUP($B269,'Channel wise traffic'!$B$3:$F$368,5,0)</f>
        <v>5702973</v>
      </c>
      <c r="L269" s="7">
        <f t="shared" si="56"/>
        <v>21934511</v>
      </c>
      <c r="M269" s="8">
        <f t="shared" si="57"/>
        <v>6.1003177959775085E-2</v>
      </c>
      <c r="N269" s="10">
        <f t="shared" si="58"/>
        <v>43725</v>
      </c>
      <c r="O269" s="11">
        <f t="shared" si="59"/>
        <v>1361964</v>
      </c>
      <c r="P269" s="11">
        <f t="shared" si="60"/>
        <v>22368858</v>
      </c>
      <c r="Q269" s="11">
        <f t="shared" si="61"/>
        <v>6.0886607542807281E-2</v>
      </c>
      <c r="R269" s="8">
        <f t="shared" si="62"/>
        <v>-1.7540111192366314E-2</v>
      </c>
      <c r="S269" s="8">
        <f t="shared" si="63"/>
        <v>-1.9417486578885645E-2</v>
      </c>
      <c r="T269" s="8">
        <f t="shared" si="64"/>
        <v>1.9145493840471151E-3</v>
      </c>
      <c r="U269" s="8">
        <f t="shared" si="65"/>
        <v>0.25999998267570379</v>
      </c>
      <c r="V269" s="8">
        <f t="shared" si="66"/>
        <v>0.39199992705559011</v>
      </c>
      <c r="W269" s="8">
        <f t="shared" si="67"/>
        <v>0.7227000780563303</v>
      </c>
      <c r="X269" s="8">
        <f t="shared" si="68"/>
        <v>0.82819967034796671</v>
      </c>
      <c r="Y269" s="8" t="str" cm="1">
        <f t="array" ref="Y269">INDEX($U$2:$X$2,MATCH(MAX(ABS($U269:$X269-_xlfn.XLOOKUP($N269,$B$3:$B$368,$U$3:$X$368,0,0))),ABS($U269:$X269-_xlfn.XLOOKUP($N269,$B$3:$B$368,$U$3:$X$368,0,0)),0))</f>
        <v>P2O</v>
      </c>
      <c r="Z269" s="8" t="str" cm="1">
        <f t="array" ref="Z269">INDEX($H$2:$K$2,MATCH(MAX(ABS($H269:$K269-_xlfn.XLOOKUP($N269,$B$3:$B$368,$H$3:$K$368,0,0))),ABS($H269:$K269-_xlfn.XLOOKUP($N269,$B$3:$B$368,$H$3:$K$368,0,0)),0))</f>
        <v>Facebook</v>
      </c>
      <c r="AA269" t="str" cm="1">
        <f t="array" ref="AA269">_xlfn.IFNA(_xlfn.IFS(R269&gt;0.2,"High",R269&lt;-0.2,"Low"),"Neglect value")</f>
        <v>Neglect value</v>
      </c>
    </row>
    <row r="270" spans="1:27" x14ac:dyDescent="0.3">
      <c r="A270" s="3" t="str">
        <f t="shared" si="69"/>
        <v>Wednesday</v>
      </c>
      <c r="B270" s="3">
        <v>43733</v>
      </c>
      <c r="C270" s="4">
        <v>21282993</v>
      </c>
      <c r="D270" s="4">
        <v>5586785</v>
      </c>
      <c r="E270" s="4">
        <v>2279408</v>
      </c>
      <c r="F270" s="4">
        <v>1747166</v>
      </c>
      <c r="G270" s="4">
        <v>1404023</v>
      </c>
      <c r="H270" s="7">
        <f>VLOOKUP($B270,'Channel wise traffic'!$B$3:$C$368,2,0)</f>
        <v>7661877</v>
      </c>
      <c r="I270" s="7">
        <f>VLOOKUP($B270,'Channel wise traffic'!$B$3:$D$368,3,0)</f>
        <v>5746408</v>
      </c>
      <c r="J270" s="7">
        <f>VLOOKUP($B270,'Channel wise traffic'!$B$3:$E$368,4,0)</f>
        <v>2341129</v>
      </c>
      <c r="K270" s="7">
        <f>VLOOKUP($B270,'Channel wise traffic'!$B$3:$F$368,5,0)</f>
        <v>5533578</v>
      </c>
      <c r="L270" s="7">
        <f t="shared" si="56"/>
        <v>21282992</v>
      </c>
      <c r="M270" s="8">
        <f t="shared" si="57"/>
        <v>6.5969245960847703E-2</v>
      </c>
      <c r="N270" s="10">
        <f t="shared" si="58"/>
        <v>43726</v>
      </c>
      <c r="O270" s="11">
        <f t="shared" si="59"/>
        <v>1195458</v>
      </c>
      <c r="P270" s="11">
        <f t="shared" si="60"/>
        <v>21500166</v>
      </c>
      <c r="Q270" s="11">
        <f t="shared" si="61"/>
        <v>5.5602265787051797E-2</v>
      </c>
      <c r="R270" s="8">
        <f t="shared" si="62"/>
        <v>0.17446451485539427</v>
      </c>
      <c r="S270" s="8">
        <f t="shared" si="63"/>
        <v>-1.0101038289657804E-2</v>
      </c>
      <c r="T270" s="8">
        <f t="shared" si="64"/>
        <v>0.18644887986219594</v>
      </c>
      <c r="U270" s="8">
        <f t="shared" si="65"/>
        <v>0.26249996887185933</v>
      </c>
      <c r="V270" s="8">
        <f t="shared" si="66"/>
        <v>0.40799994988172983</v>
      </c>
      <c r="W270" s="8">
        <f t="shared" si="67"/>
        <v>0.76649989821918674</v>
      </c>
      <c r="X270" s="8">
        <f t="shared" si="68"/>
        <v>0.80360023031583716</v>
      </c>
      <c r="Y270" s="8" t="str" cm="1">
        <f t="array" ref="Y270">INDEX($U$2:$X$2,MATCH(MAX(ABS($U270:$X270-_xlfn.XLOOKUP($N270,$B$3:$B$368,$U$3:$X$368,0,0))),ABS($U270:$X270-_xlfn.XLOOKUP($N270,$B$3:$B$368,$U$3:$X$368,0,0)),0))</f>
        <v>C2P</v>
      </c>
      <c r="Z270" s="8" t="str" cm="1">
        <f t="array" ref="Z270">INDEX($H$2:$K$2,MATCH(MAX(ABS($H270:$K270-_xlfn.XLOOKUP($N270,$B$3:$B$368,$H$3:$K$368,0,0))),ABS($H270:$K270-_xlfn.XLOOKUP($N270,$B$3:$B$368,$H$3:$K$368,0,0)),0))</f>
        <v>Facebook</v>
      </c>
      <c r="AA270" t="str" cm="1">
        <f t="array" ref="AA270">_xlfn.IFNA(_xlfn.IFS(R270&gt;0.2,"High",R270&lt;-0.2,"Low"),"Neglect value")</f>
        <v>Neglect value</v>
      </c>
    </row>
    <row r="271" spans="1:27" x14ac:dyDescent="0.3">
      <c r="A271" s="3" t="str">
        <f t="shared" si="69"/>
        <v>Thursday</v>
      </c>
      <c r="B271" s="3">
        <v>43734</v>
      </c>
      <c r="C271" s="4">
        <v>22368860</v>
      </c>
      <c r="D271" s="4">
        <v>5424448</v>
      </c>
      <c r="E271" s="4">
        <v>2213175</v>
      </c>
      <c r="F271" s="4">
        <v>1647930</v>
      </c>
      <c r="G271" s="4">
        <v>1337789</v>
      </c>
      <c r="H271" s="7">
        <f>VLOOKUP($B271,'Channel wise traffic'!$B$3:$C$368,2,0)</f>
        <v>8052789</v>
      </c>
      <c r="I271" s="7">
        <f>VLOOKUP($B271,'Channel wise traffic'!$B$3:$D$368,3,0)</f>
        <v>6039592</v>
      </c>
      <c r="J271" s="7">
        <f>VLOOKUP($B271,'Channel wise traffic'!$B$3:$E$368,4,0)</f>
        <v>2460574</v>
      </c>
      <c r="K271" s="7">
        <f>VLOOKUP($B271,'Channel wise traffic'!$B$3:$F$368,5,0)</f>
        <v>5815903</v>
      </c>
      <c r="L271" s="7">
        <f t="shared" si="56"/>
        <v>22368858</v>
      </c>
      <c r="M271" s="8">
        <f t="shared" si="57"/>
        <v>5.9805864044926743E-2</v>
      </c>
      <c r="N271" s="10">
        <f t="shared" si="58"/>
        <v>43727</v>
      </c>
      <c r="O271" s="11">
        <f t="shared" si="59"/>
        <v>1259196</v>
      </c>
      <c r="P271" s="11">
        <f t="shared" si="60"/>
        <v>21282992</v>
      </c>
      <c r="Q271" s="11">
        <f t="shared" si="61"/>
        <v>5.9164422973780051E-2</v>
      </c>
      <c r="R271" s="8">
        <f t="shared" si="62"/>
        <v>6.2415223682413146E-2</v>
      </c>
      <c r="S271" s="8">
        <f t="shared" si="63"/>
        <v>5.1020364054076506E-2</v>
      </c>
      <c r="T271" s="8">
        <f t="shared" si="64"/>
        <v>1.0841668673604143E-2</v>
      </c>
      <c r="U271" s="8">
        <f t="shared" si="65"/>
        <v>0.24249997541224722</v>
      </c>
      <c r="V271" s="8">
        <f t="shared" si="66"/>
        <v>0.40800003981971988</v>
      </c>
      <c r="W271" s="8">
        <f t="shared" si="67"/>
        <v>0.74459995255684708</v>
      </c>
      <c r="X271" s="8">
        <f t="shared" si="68"/>
        <v>0.81179965168423418</v>
      </c>
      <c r="Y271" s="8" t="str" cm="1">
        <f t="array" ref="Y271">INDEX($U$2:$X$2,MATCH(MAX(ABS($U271:$X271-_xlfn.XLOOKUP($N271,$B$3:$B$368,$U$3:$X$368,0,0))),ABS($U271:$X271-_xlfn.XLOOKUP($N271,$B$3:$B$368,$U$3:$X$368,0,0)),0))</f>
        <v>P2O</v>
      </c>
      <c r="Z271" s="8" t="str" cm="1">
        <f t="array" ref="Z271">INDEX($H$2:$K$2,MATCH(MAX(ABS($H271:$K271-_xlfn.XLOOKUP($N271,$B$3:$B$368,$H$3:$K$368,0,0))),ABS($H271:$K271-_xlfn.XLOOKUP($N271,$B$3:$B$368,$H$3:$K$368,0,0)),0))</f>
        <v>Facebook</v>
      </c>
      <c r="AA271" t="str" cm="1">
        <f t="array" ref="AA271">_xlfn.IFNA(_xlfn.IFS(R271&gt;0.2,"High",R271&lt;-0.2,"Low"),"Neglect value")</f>
        <v>Neglect value</v>
      </c>
    </row>
    <row r="272" spans="1:27" x14ac:dyDescent="0.3">
      <c r="A272" s="3" t="str">
        <f t="shared" si="69"/>
        <v>Friday</v>
      </c>
      <c r="B272" s="3">
        <v>43735</v>
      </c>
      <c r="C272" s="4">
        <v>20848646</v>
      </c>
      <c r="D272" s="4">
        <v>5055796</v>
      </c>
      <c r="E272" s="4">
        <v>1961649</v>
      </c>
      <c r="F272" s="4">
        <v>1474964</v>
      </c>
      <c r="G272" s="4">
        <v>1197375</v>
      </c>
      <c r="H272" s="7">
        <f>VLOOKUP($B272,'Channel wise traffic'!$B$3:$C$368,2,0)</f>
        <v>7505512</v>
      </c>
      <c r="I272" s="7">
        <f>VLOOKUP($B272,'Channel wise traffic'!$B$3:$D$368,3,0)</f>
        <v>5629134</v>
      </c>
      <c r="J272" s="7">
        <f>VLOOKUP($B272,'Channel wise traffic'!$B$3:$E$368,4,0)</f>
        <v>2293351</v>
      </c>
      <c r="K272" s="7">
        <f>VLOOKUP($B272,'Channel wise traffic'!$B$3:$F$368,5,0)</f>
        <v>5420648</v>
      </c>
      <c r="L272" s="7">
        <f t="shared" si="56"/>
        <v>20848645</v>
      </c>
      <c r="M272" s="8">
        <f t="shared" si="57"/>
        <v>5.7431787176970631E-2</v>
      </c>
      <c r="N272" s="10">
        <f t="shared" si="58"/>
        <v>43728</v>
      </c>
      <c r="O272" s="11">
        <f t="shared" si="59"/>
        <v>1235270</v>
      </c>
      <c r="P272" s="11">
        <f t="shared" si="60"/>
        <v>21282992</v>
      </c>
      <c r="Q272" s="11">
        <f t="shared" si="61"/>
        <v>5.8040238983304654E-2</v>
      </c>
      <c r="R272" s="8">
        <f t="shared" si="62"/>
        <v>-3.0677503703643749E-2</v>
      </c>
      <c r="S272" s="8">
        <f t="shared" si="63"/>
        <v>-2.0408173813155628E-2</v>
      </c>
      <c r="T272" s="8">
        <f t="shared" si="64"/>
        <v>-1.0483275344697396E-2</v>
      </c>
      <c r="U272" s="8">
        <f t="shared" si="65"/>
        <v>0.24249996858309167</v>
      </c>
      <c r="V272" s="8">
        <f t="shared" si="66"/>
        <v>0.38800003006450418</v>
      </c>
      <c r="W272" s="8">
        <f t="shared" si="67"/>
        <v>0.75190005959272022</v>
      </c>
      <c r="X272" s="8">
        <f t="shared" si="68"/>
        <v>0.81179947442785039</v>
      </c>
      <c r="Y272" s="8" t="str" cm="1">
        <f t="array" ref="Y272">INDEX($U$2:$X$2,MATCH(MAX(ABS($U272:$X272-_xlfn.XLOOKUP($N272,$B$3:$B$368,$U$3:$X$368,0,0))),ABS($U272:$X272-_xlfn.XLOOKUP($N272,$B$3:$B$368,$U$3:$X$368,0,0)),0))</f>
        <v>C2P</v>
      </c>
      <c r="Z272" s="8" t="str" cm="1">
        <f t="array" ref="Z272">INDEX($H$2:$K$2,MATCH(MAX(ABS($H272:$K272-_xlfn.XLOOKUP($N272,$B$3:$B$368,$H$3:$K$368,0,0))),ABS($H272:$K272-_xlfn.XLOOKUP($N272,$B$3:$B$368,$H$3:$K$368,0,0)),0))</f>
        <v>Facebook</v>
      </c>
      <c r="AA272" t="str" cm="1">
        <f t="array" ref="AA272">_xlfn.IFNA(_xlfn.IFS(R272&gt;0.2,"High",R272&lt;-0.2,"Low"),"Neglect value")</f>
        <v>Neglect value</v>
      </c>
    </row>
    <row r="273" spans="1:27" x14ac:dyDescent="0.3">
      <c r="A273" s="3" t="str">
        <f t="shared" si="69"/>
        <v>Saturday</v>
      </c>
      <c r="B273" s="3">
        <v>43736</v>
      </c>
      <c r="C273" s="4">
        <v>43991955</v>
      </c>
      <c r="D273" s="4">
        <v>9238310</v>
      </c>
      <c r="E273" s="4">
        <v>3141025</v>
      </c>
      <c r="F273" s="4">
        <v>2135897</v>
      </c>
      <c r="G273" s="4">
        <v>1582700</v>
      </c>
      <c r="H273" s="7">
        <f>VLOOKUP($B273,'Channel wise traffic'!$B$3:$C$368,2,0)</f>
        <v>15837104</v>
      </c>
      <c r="I273" s="7">
        <f>VLOOKUP($B273,'Channel wise traffic'!$B$3:$D$368,3,0)</f>
        <v>11877828</v>
      </c>
      <c r="J273" s="7">
        <f>VLOOKUP($B273,'Channel wise traffic'!$B$3:$E$368,4,0)</f>
        <v>4839115</v>
      </c>
      <c r="K273" s="7">
        <f>VLOOKUP($B273,'Channel wise traffic'!$B$3:$F$368,5,0)</f>
        <v>11437908</v>
      </c>
      <c r="L273" s="7">
        <f t="shared" si="56"/>
        <v>43991955</v>
      </c>
      <c r="M273" s="8">
        <f t="shared" si="57"/>
        <v>3.5977032618804958E-2</v>
      </c>
      <c r="N273" s="10">
        <f t="shared" si="58"/>
        <v>43729</v>
      </c>
      <c r="O273" s="11">
        <f t="shared" si="59"/>
        <v>1473202</v>
      </c>
      <c r="P273" s="11">
        <f t="shared" si="60"/>
        <v>43991955</v>
      </c>
      <c r="Q273" s="11">
        <f t="shared" si="61"/>
        <v>3.3487986610279082E-2</v>
      </c>
      <c r="R273" s="8">
        <f t="shared" si="62"/>
        <v>7.4326534989770598E-2</v>
      </c>
      <c r="S273" s="8">
        <f t="shared" si="63"/>
        <v>0</v>
      </c>
      <c r="T273" s="8">
        <f t="shared" si="64"/>
        <v>7.4326534989770598E-2</v>
      </c>
      <c r="U273" s="8">
        <f t="shared" si="65"/>
        <v>0.20999998749771406</v>
      </c>
      <c r="V273" s="8">
        <f t="shared" si="66"/>
        <v>0.33999995670203748</v>
      </c>
      <c r="W273" s="8">
        <f t="shared" si="67"/>
        <v>0.68</v>
      </c>
      <c r="X273" s="8">
        <f t="shared" si="68"/>
        <v>0.74100015122452068</v>
      </c>
      <c r="Y273" s="8" t="str" cm="1">
        <f t="array" ref="Y273">INDEX($U$2:$X$2,MATCH(MAX(ABS($U273:$X273-_xlfn.XLOOKUP($N273,$B$3:$B$368,$U$3:$X$368,0,0))),ABS($U273:$X273-_xlfn.XLOOKUP($N273,$B$3:$B$368,$U$3:$X$368,0,0)),0))</f>
        <v>C2P</v>
      </c>
      <c r="Z273" s="8" t="str" cm="1">
        <f t="array" ref="Z273">INDEX($H$2:$K$2,MATCH(MAX(ABS($H273:$K273-_xlfn.XLOOKUP($N273,$B$3:$B$368,$H$3:$K$368,0,0))),ABS($H273:$K273-_xlfn.XLOOKUP($N273,$B$3:$B$368,$H$3:$K$368,0,0)),0))</f>
        <v>Facebook</v>
      </c>
      <c r="AA273" t="str" cm="1">
        <f t="array" ref="AA273">_xlfn.IFNA(_xlfn.IFS(R273&gt;0.2,"High",R273&lt;-0.2,"Low"),"Neglect value")</f>
        <v>Neglect value</v>
      </c>
    </row>
    <row r="274" spans="1:27" x14ac:dyDescent="0.3">
      <c r="A274" s="3" t="str">
        <f t="shared" si="69"/>
        <v>Sunday</v>
      </c>
      <c r="B274" s="3">
        <v>43737</v>
      </c>
      <c r="C274" s="4">
        <v>42645263</v>
      </c>
      <c r="D274" s="4">
        <v>8865950</v>
      </c>
      <c r="E274" s="4">
        <v>2984278</v>
      </c>
      <c r="F274" s="4">
        <v>1948137</v>
      </c>
      <c r="G274" s="4">
        <v>1565133</v>
      </c>
      <c r="H274" s="7">
        <f>VLOOKUP($B274,'Channel wise traffic'!$B$3:$C$368,2,0)</f>
        <v>15352294</v>
      </c>
      <c r="I274" s="7">
        <f>VLOOKUP($B274,'Channel wise traffic'!$B$3:$D$368,3,0)</f>
        <v>11514221</v>
      </c>
      <c r="J274" s="7">
        <f>VLOOKUP($B274,'Channel wise traffic'!$B$3:$E$368,4,0)</f>
        <v>4690978</v>
      </c>
      <c r="K274" s="7">
        <f>VLOOKUP($B274,'Channel wise traffic'!$B$3:$F$368,5,0)</f>
        <v>11087768</v>
      </c>
      <c r="L274" s="7">
        <f t="shared" si="56"/>
        <v>42645261</v>
      </c>
      <c r="M274" s="8">
        <f t="shared" si="57"/>
        <v>3.6701215795057938E-2</v>
      </c>
      <c r="N274" s="10">
        <f t="shared" si="58"/>
        <v>43730</v>
      </c>
      <c r="O274" s="11">
        <f t="shared" si="59"/>
        <v>1892235</v>
      </c>
      <c r="P274" s="11">
        <f t="shared" si="60"/>
        <v>45787544</v>
      </c>
      <c r="Q274" s="11">
        <f t="shared" si="61"/>
        <v>4.1326413110814308E-2</v>
      </c>
      <c r="R274" s="8">
        <f t="shared" si="62"/>
        <v>-0.17286542104971103</v>
      </c>
      <c r="S274" s="8">
        <f t="shared" si="63"/>
        <v>-6.8627463399216215E-2</v>
      </c>
      <c r="T274" s="8">
        <f t="shared" si="64"/>
        <v>-0.11191867301316905</v>
      </c>
      <c r="U274" s="8">
        <f t="shared" si="65"/>
        <v>0.20789999583306593</v>
      </c>
      <c r="V274" s="8">
        <f t="shared" si="66"/>
        <v>0.33659991315087495</v>
      </c>
      <c r="W274" s="8">
        <f t="shared" si="67"/>
        <v>0.65280010776475916</v>
      </c>
      <c r="X274" s="8">
        <f t="shared" si="68"/>
        <v>0.80339986356195692</v>
      </c>
      <c r="Y274" s="8" t="str" cm="1">
        <f t="array" ref="Y274">INDEX($U$2:$X$2,MATCH(MAX(ABS($U274:$X274-_xlfn.XLOOKUP($N274,$B$3:$B$368,$U$3:$X$368,0,0))),ABS($U274:$X274-_xlfn.XLOOKUP($N274,$B$3:$B$368,$U$3:$X$368,0,0)),0))</f>
        <v>C2P</v>
      </c>
      <c r="Z274" s="8" t="str" cm="1">
        <f t="array" ref="Z274">INDEX($H$2:$K$2,MATCH(MAX(ABS($H274:$K274-_xlfn.XLOOKUP($N274,$B$3:$B$368,$H$3:$K$368,0,0))),ABS($H274:$K274-_xlfn.XLOOKUP($N274,$B$3:$B$368,$H$3:$K$368,0,0)),0))</f>
        <v>Facebook</v>
      </c>
      <c r="AA274" t="str" cm="1">
        <f t="array" ref="AA274">_xlfn.IFNA(_xlfn.IFS(R274&gt;0.2,"High",R274&lt;-0.2,"Low"),"Neglect value")</f>
        <v>Neglect value</v>
      </c>
    </row>
    <row r="275" spans="1:27" x14ac:dyDescent="0.3">
      <c r="A275" s="3" t="str">
        <f t="shared" si="69"/>
        <v>Monday</v>
      </c>
      <c r="B275" s="3">
        <v>43738</v>
      </c>
      <c r="C275" s="4">
        <v>21717340</v>
      </c>
      <c r="D275" s="4">
        <v>5375041</v>
      </c>
      <c r="E275" s="4">
        <v>2150016</v>
      </c>
      <c r="F275" s="4">
        <v>1553817</v>
      </c>
      <c r="G275" s="4">
        <v>1235906</v>
      </c>
      <c r="H275" s="7">
        <f>VLOOKUP($B275,'Channel wise traffic'!$B$3:$C$368,2,0)</f>
        <v>7818242</v>
      </c>
      <c r="I275" s="7">
        <f>VLOOKUP($B275,'Channel wise traffic'!$B$3:$D$368,3,0)</f>
        <v>5863681</v>
      </c>
      <c r="J275" s="7">
        <f>VLOOKUP($B275,'Channel wise traffic'!$B$3:$E$368,4,0)</f>
        <v>2388907</v>
      </c>
      <c r="K275" s="7">
        <f>VLOOKUP($B275,'Channel wise traffic'!$B$3:$F$368,5,0)</f>
        <v>5646508</v>
      </c>
      <c r="L275" s="7">
        <f t="shared" si="56"/>
        <v>21717338</v>
      </c>
      <c r="M275" s="8">
        <f t="shared" si="57"/>
        <v>5.6908719023600493E-2</v>
      </c>
      <c r="N275" s="10">
        <f t="shared" si="58"/>
        <v>43731</v>
      </c>
      <c r="O275" s="11">
        <f t="shared" si="59"/>
        <v>1220447</v>
      </c>
      <c r="P275" s="11">
        <f t="shared" si="60"/>
        <v>20848645</v>
      </c>
      <c r="Q275" s="11">
        <f t="shared" si="61"/>
        <v>5.8538429785799997E-2</v>
      </c>
      <c r="R275" s="8">
        <f t="shared" si="62"/>
        <v>1.2666670490402376E-2</v>
      </c>
      <c r="S275" s="8">
        <f t="shared" si="63"/>
        <v>4.1666640685761536E-2</v>
      </c>
      <c r="T275" s="8">
        <f t="shared" si="64"/>
        <v>-2.7840014980976324E-2</v>
      </c>
      <c r="U275" s="8">
        <f t="shared" si="65"/>
        <v>0.24749997006999935</v>
      </c>
      <c r="V275" s="8">
        <f t="shared" si="66"/>
        <v>0.39999992558196301</v>
      </c>
      <c r="W275" s="8">
        <f t="shared" si="67"/>
        <v>0.72270020316127881</v>
      </c>
      <c r="X275" s="8">
        <f t="shared" si="68"/>
        <v>0.79539997309850519</v>
      </c>
      <c r="Y275" s="8" t="str" cm="1">
        <f t="array" ref="Y275">INDEX($U$2:$X$2,MATCH(MAX(ABS($U275:$X275-_xlfn.XLOOKUP($N275,$B$3:$B$368,$U$3:$X$368,0,0))),ABS($U275:$X275-_xlfn.XLOOKUP($N275,$B$3:$B$368,$U$3:$X$368,0,0)),0))</f>
        <v>C2P</v>
      </c>
      <c r="Z275" s="8" t="str" cm="1">
        <f t="array" ref="Z275">INDEX($H$2:$K$2,MATCH(MAX(ABS($H275:$K275-_xlfn.XLOOKUP($N275,$B$3:$B$368,$H$3:$K$368,0,0))),ABS($H275:$K275-_xlfn.XLOOKUP($N275,$B$3:$B$368,$H$3:$K$368,0,0)),0))</f>
        <v>Facebook</v>
      </c>
      <c r="AA275" t="str" cm="1">
        <f t="array" ref="AA275">_xlfn.IFNA(_xlfn.IFS(R275&gt;0.2,"High",R275&lt;-0.2,"Low"),"Neglect value")</f>
        <v>Neglect value</v>
      </c>
    </row>
    <row r="276" spans="1:27" x14ac:dyDescent="0.3">
      <c r="A276" s="3" t="str">
        <f t="shared" si="69"/>
        <v>Tuesday</v>
      </c>
      <c r="B276" s="3">
        <v>43739</v>
      </c>
      <c r="C276" s="4">
        <v>21934513</v>
      </c>
      <c r="D276" s="4">
        <v>5319119</v>
      </c>
      <c r="E276" s="4">
        <v>2085094</v>
      </c>
      <c r="F276" s="4">
        <v>1476455</v>
      </c>
      <c r="G276" s="4">
        <v>1174372</v>
      </c>
      <c r="H276" s="7">
        <f>VLOOKUP($B276,'Channel wise traffic'!$B$3:$C$368,2,0)</f>
        <v>7896424</v>
      </c>
      <c r="I276" s="7">
        <f>VLOOKUP($B276,'Channel wise traffic'!$B$3:$D$368,3,0)</f>
        <v>5922318</v>
      </c>
      <c r="J276" s="7">
        <f>VLOOKUP($B276,'Channel wise traffic'!$B$3:$E$368,4,0)</f>
        <v>2412796</v>
      </c>
      <c r="K276" s="7">
        <f>VLOOKUP($B276,'Channel wise traffic'!$B$3:$F$368,5,0)</f>
        <v>5702973</v>
      </c>
      <c r="L276" s="7">
        <f t="shared" si="56"/>
        <v>21934511</v>
      </c>
      <c r="M276" s="8">
        <f t="shared" si="57"/>
        <v>5.3539916751285978E-2</v>
      </c>
      <c r="N276" s="10">
        <f t="shared" si="58"/>
        <v>43732</v>
      </c>
      <c r="O276" s="11">
        <f t="shared" si="59"/>
        <v>1338075</v>
      </c>
      <c r="P276" s="11">
        <f t="shared" si="60"/>
        <v>21934511</v>
      </c>
      <c r="Q276" s="11">
        <f t="shared" si="61"/>
        <v>6.1003177959775085E-2</v>
      </c>
      <c r="R276" s="8">
        <f t="shared" si="62"/>
        <v>-0.12234217065560604</v>
      </c>
      <c r="S276" s="8">
        <f t="shared" si="63"/>
        <v>0</v>
      </c>
      <c r="T276" s="8">
        <f t="shared" si="64"/>
        <v>-0.12234217065560604</v>
      </c>
      <c r="U276" s="8">
        <f t="shared" si="65"/>
        <v>0.24249998164992312</v>
      </c>
      <c r="V276" s="8">
        <f t="shared" si="66"/>
        <v>0.3919998781753144</v>
      </c>
      <c r="W276" s="8">
        <f t="shared" si="67"/>
        <v>0.70809997055288632</v>
      </c>
      <c r="X276" s="8">
        <f t="shared" si="68"/>
        <v>0.79539979206951783</v>
      </c>
      <c r="Y276" s="8" t="str" cm="1">
        <f t="array" ref="Y276">INDEX($U$2:$X$2,MATCH(MAX(ABS($U276:$X276-_xlfn.XLOOKUP($N276,$B$3:$B$368,$U$3:$X$368,0,0))),ABS($U276:$X276-_xlfn.XLOOKUP($N276,$B$3:$B$368,$U$3:$X$368,0,0)),0))</f>
        <v>P2O</v>
      </c>
      <c r="Z276" s="8" t="str" cm="1">
        <f t="array" ref="Z276">INDEX($H$2:$K$2,MATCH(MAX(ABS($H276:$K276-_xlfn.XLOOKUP($N276,$B$3:$B$368,$H$3:$K$368,0,0))),ABS($H276:$K276-_xlfn.XLOOKUP($N276,$B$3:$B$368,$H$3:$K$368,0,0)),0))</f>
        <v>Facebook</v>
      </c>
      <c r="AA276" t="str" cm="1">
        <f t="array" ref="AA276">_xlfn.IFNA(_xlfn.IFS(R276&gt;0.2,"High",R276&lt;-0.2,"Low"),"Neglect value")</f>
        <v>Neglect value</v>
      </c>
    </row>
    <row r="277" spans="1:27" x14ac:dyDescent="0.3">
      <c r="A277" s="3" t="str">
        <f t="shared" si="69"/>
        <v>Wednesday</v>
      </c>
      <c r="B277" s="3">
        <v>43740</v>
      </c>
      <c r="C277" s="4">
        <v>21500167</v>
      </c>
      <c r="D277" s="4">
        <v>5267540</v>
      </c>
      <c r="E277" s="4">
        <v>2085946</v>
      </c>
      <c r="F277" s="4">
        <v>1461831</v>
      </c>
      <c r="G277" s="4">
        <v>1150753</v>
      </c>
      <c r="H277" s="7">
        <f>VLOOKUP($B277,'Channel wise traffic'!$B$3:$C$368,2,0)</f>
        <v>7740060</v>
      </c>
      <c r="I277" s="7">
        <f>VLOOKUP($B277,'Channel wise traffic'!$B$3:$D$368,3,0)</f>
        <v>5805045</v>
      </c>
      <c r="J277" s="7">
        <f>VLOOKUP($B277,'Channel wise traffic'!$B$3:$E$368,4,0)</f>
        <v>2365018</v>
      </c>
      <c r="K277" s="7">
        <f>VLOOKUP($B277,'Channel wise traffic'!$B$3:$F$368,5,0)</f>
        <v>5590043</v>
      </c>
      <c r="L277" s="7">
        <f t="shared" si="56"/>
        <v>21500166</v>
      </c>
      <c r="M277" s="8">
        <f t="shared" si="57"/>
        <v>5.3522979612204875E-2</v>
      </c>
      <c r="N277" s="10">
        <f t="shared" si="58"/>
        <v>43733</v>
      </c>
      <c r="O277" s="11">
        <f t="shared" si="59"/>
        <v>1404023</v>
      </c>
      <c r="P277" s="11">
        <f t="shared" si="60"/>
        <v>21282992</v>
      </c>
      <c r="Q277" s="11">
        <f t="shared" si="61"/>
        <v>6.5969245960847703E-2</v>
      </c>
      <c r="R277" s="8">
        <f t="shared" si="62"/>
        <v>-0.18038878280484005</v>
      </c>
      <c r="S277" s="8">
        <f t="shared" si="63"/>
        <v>1.0204110399515187E-2</v>
      </c>
      <c r="T277" s="8">
        <f t="shared" si="64"/>
        <v>-0.18866770670729816</v>
      </c>
      <c r="U277" s="8">
        <f t="shared" si="65"/>
        <v>0.24499995744219102</v>
      </c>
      <c r="V277" s="8">
        <f t="shared" si="66"/>
        <v>0.39600003037471004</v>
      </c>
      <c r="W277" s="8">
        <f t="shared" si="67"/>
        <v>0.700800020710028</v>
      </c>
      <c r="X277" s="8">
        <f t="shared" si="68"/>
        <v>0.7871997515444672</v>
      </c>
      <c r="Y277" s="8" t="str" cm="1">
        <f t="array" ref="Y277">INDEX($U$2:$X$2,MATCH(MAX(ABS($U277:$X277-_xlfn.XLOOKUP($N277,$B$3:$B$368,$U$3:$X$368,0,0))),ABS($U277:$X277-_xlfn.XLOOKUP($N277,$B$3:$B$368,$U$3:$X$368,0,0)),0))</f>
        <v>C2P</v>
      </c>
      <c r="Z277" s="8" t="str" cm="1">
        <f t="array" ref="Z277">INDEX($H$2:$K$2,MATCH(MAX(ABS($H277:$K277-_xlfn.XLOOKUP($N277,$B$3:$B$368,$H$3:$K$368,0,0))),ABS($H277:$K277-_xlfn.XLOOKUP($N277,$B$3:$B$368,$H$3:$K$368,0,0)),0))</f>
        <v>Facebook</v>
      </c>
      <c r="AA277" t="str" cm="1">
        <f t="array" ref="AA277">_xlfn.IFNA(_xlfn.IFS(R277&gt;0.2,"High",R277&lt;-0.2,"Low"),"Neglect value")</f>
        <v>Neglect value</v>
      </c>
    </row>
    <row r="278" spans="1:27" x14ac:dyDescent="0.3">
      <c r="A278" s="3" t="str">
        <f t="shared" si="69"/>
        <v>Thursday</v>
      </c>
      <c r="B278" s="3">
        <v>43741</v>
      </c>
      <c r="C278" s="4">
        <v>21282993</v>
      </c>
      <c r="D278" s="4">
        <v>5480370</v>
      </c>
      <c r="E278" s="4">
        <v>2126383</v>
      </c>
      <c r="F278" s="4">
        <v>1567782</v>
      </c>
      <c r="G278" s="4">
        <v>1311293</v>
      </c>
      <c r="H278" s="7">
        <f>VLOOKUP($B278,'Channel wise traffic'!$B$3:$C$368,2,0)</f>
        <v>7661877</v>
      </c>
      <c r="I278" s="7">
        <f>VLOOKUP($B278,'Channel wise traffic'!$B$3:$D$368,3,0)</f>
        <v>5746408</v>
      </c>
      <c r="J278" s="7">
        <f>VLOOKUP($B278,'Channel wise traffic'!$B$3:$E$368,4,0)</f>
        <v>2341129</v>
      </c>
      <c r="K278" s="7">
        <f>VLOOKUP($B278,'Channel wise traffic'!$B$3:$F$368,5,0)</f>
        <v>5533578</v>
      </c>
      <c r="L278" s="7">
        <f t="shared" si="56"/>
        <v>21282992</v>
      </c>
      <c r="M278" s="8">
        <f t="shared" si="57"/>
        <v>6.161224598438763E-2</v>
      </c>
      <c r="N278" s="10">
        <f t="shared" si="58"/>
        <v>43734</v>
      </c>
      <c r="O278" s="11">
        <f t="shared" si="59"/>
        <v>1337789</v>
      </c>
      <c r="P278" s="11">
        <f t="shared" si="60"/>
        <v>22368858</v>
      </c>
      <c r="Q278" s="11">
        <f t="shared" si="61"/>
        <v>5.9805864044926743E-2</v>
      </c>
      <c r="R278" s="8">
        <f t="shared" si="62"/>
        <v>-1.9805813921328408E-2</v>
      </c>
      <c r="S278" s="8">
        <f t="shared" si="63"/>
        <v>-4.8543649389700683E-2</v>
      </c>
      <c r="T278" s="8">
        <f t="shared" si="64"/>
        <v>3.0204094001616832E-2</v>
      </c>
      <c r="U278" s="8">
        <f t="shared" si="65"/>
        <v>0.2574999672273538</v>
      </c>
      <c r="V278" s="8">
        <f t="shared" si="66"/>
        <v>0.38799989781711819</v>
      </c>
      <c r="W278" s="8">
        <f t="shared" si="67"/>
        <v>0.73729991257454564</v>
      </c>
      <c r="X278" s="8">
        <f t="shared" si="68"/>
        <v>0.83640008623647932</v>
      </c>
      <c r="Y278" s="8" t="str" cm="1">
        <f t="array" ref="Y278">INDEX($U$2:$X$2,MATCH(MAX(ABS($U278:$X278-_xlfn.XLOOKUP($N278,$B$3:$B$368,$U$3:$X$368,0,0))),ABS($U278:$X278-_xlfn.XLOOKUP($N278,$B$3:$B$368,$U$3:$X$368,0,0)),0))</f>
        <v>P2O</v>
      </c>
      <c r="Z278" s="8" t="str" cm="1">
        <f t="array" ref="Z278">INDEX($H$2:$K$2,MATCH(MAX(ABS($H278:$K278-_xlfn.XLOOKUP($N278,$B$3:$B$368,$H$3:$K$368,0,0))),ABS($H278:$K278-_xlfn.XLOOKUP($N278,$B$3:$B$368,$H$3:$K$368,0,0)),0))</f>
        <v>Facebook</v>
      </c>
      <c r="AA278" t="str" cm="1">
        <f t="array" ref="AA278">_xlfn.IFNA(_xlfn.IFS(R278&gt;0.2,"High",R278&lt;-0.2,"Low"),"Neglect value")</f>
        <v>Neglect value</v>
      </c>
    </row>
    <row r="279" spans="1:27" x14ac:dyDescent="0.3">
      <c r="A279" s="3" t="str">
        <f t="shared" si="69"/>
        <v>Friday</v>
      </c>
      <c r="B279" s="3">
        <v>43742</v>
      </c>
      <c r="C279" s="4">
        <v>21065820</v>
      </c>
      <c r="D279" s="4">
        <v>5213790</v>
      </c>
      <c r="E279" s="4">
        <v>2064661</v>
      </c>
      <c r="F279" s="4">
        <v>1431842</v>
      </c>
      <c r="G279" s="4">
        <v>1127146</v>
      </c>
      <c r="H279" s="7">
        <f>VLOOKUP($B279,'Channel wise traffic'!$B$3:$C$368,2,0)</f>
        <v>7583695</v>
      </c>
      <c r="I279" s="7">
        <f>VLOOKUP($B279,'Channel wise traffic'!$B$3:$D$368,3,0)</f>
        <v>5687771</v>
      </c>
      <c r="J279" s="7">
        <f>VLOOKUP($B279,'Channel wise traffic'!$B$3:$E$368,4,0)</f>
        <v>2317240</v>
      </c>
      <c r="K279" s="7">
        <f>VLOOKUP($B279,'Channel wise traffic'!$B$3:$F$368,5,0)</f>
        <v>5477113</v>
      </c>
      <c r="L279" s="7">
        <f t="shared" si="56"/>
        <v>21065819</v>
      </c>
      <c r="M279" s="8">
        <f t="shared" si="57"/>
        <v>5.3505916218784741E-2</v>
      </c>
      <c r="N279" s="10">
        <f t="shared" si="58"/>
        <v>43735</v>
      </c>
      <c r="O279" s="11">
        <f t="shared" si="59"/>
        <v>1197375</v>
      </c>
      <c r="P279" s="11">
        <f t="shared" si="60"/>
        <v>20848645</v>
      </c>
      <c r="Q279" s="11">
        <f t="shared" si="61"/>
        <v>5.7431787176970631E-2</v>
      </c>
      <c r="R279" s="8">
        <f t="shared" si="62"/>
        <v>-5.8652468942478331E-2</v>
      </c>
      <c r="S279" s="8">
        <f t="shared" si="63"/>
        <v>1.0416696145001181E-2</v>
      </c>
      <c r="T279" s="8">
        <f t="shared" si="64"/>
        <v>-6.835710938419326E-2</v>
      </c>
      <c r="U279" s="8">
        <f t="shared" si="65"/>
        <v>0.247499978638382</v>
      </c>
      <c r="V279" s="8">
        <f t="shared" si="66"/>
        <v>0.39600003068784895</v>
      </c>
      <c r="W279" s="8">
        <f t="shared" si="67"/>
        <v>0.69349980456840132</v>
      </c>
      <c r="X279" s="8">
        <f t="shared" si="68"/>
        <v>0.78719998435581584</v>
      </c>
      <c r="Y279" s="8" t="str" cm="1">
        <f t="array" ref="Y279">INDEX($U$2:$X$2,MATCH(MAX(ABS($U279:$X279-_xlfn.XLOOKUP($N279,$B$3:$B$368,$U$3:$X$368,0,0))),ABS($U279:$X279-_xlfn.XLOOKUP($N279,$B$3:$B$368,$U$3:$X$368,0,0)),0))</f>
        <v>C2P</v>
      </c>
      <c r="Z279" s="8" t="str" cm="1">
        <f t="array" ref="Z279">INDEX($H$2:$K$2,MATCH(MAX(ABS($H279:$K279-_xlfn.XLOOKUP($N279,$B$3:$B$368,$H$3:$K$368,0,0))),ABS($H279:$K279-_xlfn.XLOOKUP($N279,$B$3:$B$368,$H$3:$K$368,0,0)),0))</f>
        <v>Facebook</v>
      </c>
      <c r="AA279" t="str" cm="1">
        <f t="array" ref="AA279">_xlfn.IFNA(_xlfn.IFS(R279&gt;0.2,"High",R279&lt;-0.2,"Low"),"Neglect value")</f>
        <v>Neglect value</v>
      </c>
    </row>
    <row r="280" spans="1:27" x14ac:dyDescent="0.3">
      <c r="A280" s="3" t="str">
        <f t="shared" si="69"/>
        <v>Saturday</v>
      </c>
      <c r="B280" s="3">
        <v>43743</v>
      </c>
      <c r="C280" s="4">
        <v>46236443</v>
      </c>
      <c r="D280" s="4">
        <v>9612556</v>
      </c>
      <c r="E280" s="4">
        <v>3235586</v>
      </c>
      <c r="F280" s="4">
        <v>2178196</v>
      </c>
      <c r="G280" s="4">
        <v>1648023</v>
      </c>
      <c r="H280" s="7">
        <f>VLOOKUP($B280,'Channel wise traffic'!$B$3:$C$368,2,0)</f>
        <v>16645119</v>
      </c>
      <c r="I280" s="7">
        <f>VLOOKUP($B280,'Channel wise traffic'!$B$3:$D$368,3,0)</f>
        <v>12483839</v>
      </c>
      <c r="J280" s="7">
        <f>VLOOKUP($B280,'Channel wise traffic'!$B$3:$E$368,4,0)</f>
        <v>5086008</v>
      </c>
      <c r="K280" s="7">
        <f>VLOOKUP($B280,'Channel wise traffic'!$B$3:$F$368,5,0)</f>
        <v>12021475</v>
      </c>
      <c r="L280" s="7">
        <f t="shared" si="56"/>
        <v>46236441</v>
      </c>
      <c r="M280" s="8">
        <f t="shared" si="57"/>
        <v>3.5643377670726097E-2</v>
      </c>
      <c r="N280" s="10">
        <f t="shared" si="58"/>
        <v>43736</v>
      </c>
      <c r="O280" s="11">
        <f t="shared" si="59"/>
        <v>1582700</v>
      </c>
      <c r="P280" s="11">
        <f t="shared" si="60"/>
        <v>43991955</v>
      </c>
      <c r="Q280" s="11">
        <f t="shared" si="61"/>
        <v>3.5977032618804958E-2</v>
      </c>
      <c r="R280" s="8">
        <f t="shared" si="62"/>
        <v>4.1273140835281552E-2</v>
      </c>
      <c r="S280" s="8">
        <f t="shared" si="63"/>
        <v>5.1020374066121921E-2</v>
      </c>
      <c r="T280" s="8">
        <f t="shared" si="64"/>
        <v>-9.2741097247820425E-3</v>
      </c>
      <c r="U280" s="8">
        <f t="shared" si="65"/>
        <v>0.20789998919250774</v>
      </c>
      <c r="V280" s="8">
        <f t="shared" si="66"/>
        <v>0.33659996363090111</v>
      </c>
      <c r="W280" s="8">
        <f t="shared" si="67"/>
        <v>0.67319984695198953</v>
      </c>
      <c r="X280" s="8">
        <f t="shared" si="68"/>
        <v>0.75659995702866045</v>
      </c>
      <c r="Y280" s="8" t="str" cm="1">
        <f t="array" ref="Y280">INDEX($U$2:$X$2,MATCH(MAX(ABS($U280:$X280-_xlfn.XLOOKUP($N280,$B$3:$B$368,$U$3:$X$368,0,0))),ABS($U280:$X280-_xlfn.XLOOKUP($N280,$B$3:$B$368,$U$3:$X$368,0,0)),0))</f>
        <v>P2O</v>
      </c>
      <c r="Z280" s="8" t="str" cm="1">
        <f t="array" ref="Z280">INDEX($H$2:$K$2,MATCH(MAX(ABS($H280:$K280-_xlfn.XLOOKUP($N280,$B$3:$B$368,$H$3:$K$368,0,0))),ABS($H280:$K280-_xlfn.XLOOKUP($N280,$B$3:$B$368,$H$3:$K$368,0,0)),0))</f>
        <v>Facebook</v>
      </c>
      <c r="AA280" t="str" cm="1">
        <f t="array" ref="AA280">_xlfn.IFNA(_xlfn.IFS(R280&gt;0.2,"High",R280&lt;-0.2,"Low"),"Neglect value")</f>
        <v>Neglect value</v>
      </c>
    </row>
    <row r="281" spans="1:27" x14ac:dyDescent="0.3">
      <c r="A281" s="3" t="str">
        <f t="shared" si="69"/>
        <v>Sunday</v>
      </c>
      <c r="B281" s="3">
        <v>43744</v>
      </c>
      <c r="C281" s="4">
        <v>43543058</v>
      </c>
      <c r="D281" s="4">
        <v>9144042</v>
      </c>
      <c r="E281" s="4">
        <v>3140064</v>
      </c>
      <c r="F281" s="4">
        <v>2135243</v>
      </c>
      <c r="G281" s="4">
        <v>1698799</v>
      </c>
      <c r="H281" s="7">
        <f>VLOOKUP($B281,'Channel wise traffic'!$B$3:$C$368,2,0)</f>
        <v>15675500</v>
      </c>
      <c r="I281" s="7">
        <f>VLOOKUP($B281,'Channel wise traffic'!$B$3:$D$368,3,0)</f>
        <v>11756625</v>
      </c>
      <c r="J281" s="7">
        <f>VLOOKUP($B281,'Channel wise traffic'!$B$3:$E$368,4,0)</f>
        <v>4789736</v>
      </c>
      <c r="K281" s="7">
        <f>VLOOKUP($B281,'Channel wise traffic'!$B$3:$F$368,5,0)</f>
        <v>11321195</v>
      </c>
      <c r="L281" s="7">
        <f t="shared" si="56"/>
        <v>43543056</v>
      </c>
      <c r="M281" s="8">
        <f t="shared" si="57"/>
        <v>3.9014232762430233E-2</v>
      </c>
      <c r="N281" s="10">
        <f t="shared" si="58"/>
        <v>43737</v>
      </c>
      <c r="O281" s="11">
        <f t="shared" si="59"/>
        <v>1565133</v>
      </c>
      <c r="P281" s="11">
        <f t="shared" si="60"/>
        <v>42645261</v>
      </c>
      <c r="Q281" s="11">
        <f t="shared" si="61"/>
        <v>3.6701215795057938E-2</v>
      </c>
      <c r="R281" s="8">
        <f t="shared" si="62"/>
        <v>8.5402326831010456E-2</v>
      </c>
      <c r="S281" s="8">
        <f t="shared" si="63"/>
        <v>2.1052632319450426E-2</v>
      </c>
      <c r="T281" s="8">
        <f t="shared" si="64"/>
        <v>6.3022897668794764E-2</v>
      </c>
      <c r="U281" s="8">
        <f t="shared" si="65"/>
        <v>0.2099999958661608</v>
      </c>
      <c r="V281" s="8">
        <f t="shared" si="66"/>
        <v>0.34339999750657313</v>
      </c>
      <c r="W281" s="8">
        <f t="shared" si="67"/>
        <v>0.67999983439827982</v>
      </c>
      <c r="X281" s="8">
        <f t="shared" si="68"/>
        <v>0.79559984507618098</v>
      </c>
      <c r="Y281" s="8" t="str" cm="1">
        <f t="array" ref="Y281">INDEX($U$2:$X$2,MATCH(MAX(ABS($U281:$X281-_xlfn.XLOOKUP($N281,$B$3:$B$368,$U$3:$X$368,0,0))),ABS($U281:$X281-_xlfn.XLOOKUP($N281,$B$3:$B$368,$U$3:$X$368,0,0)),0))</f>
        <v>C2P</v>
      </c>
      <c r="Z281" s="8" t="str" cm="1">
        <f t="array" ref="Z281">INDEX($H$2:$K$2,MATCH(MAX(ABS($H281:$K281-_xlfn.XLOOKUP($N281,$B$3:$B$368,$H$3:$K$368,0,0))),ABS($H281:$K281-_xlfn.XLOOKUP($N281,$B$3:$B$368,$H$3:$K$368,0,0)),0))</f>
        <v>Facebook</v>
      </c>
      <c r="AA281" t="str" cm="1">
        <f t="array" ref="AA281">_xlfn.IFNA(_xlfn.IFS(R281&gt;0.2,"High",R281&lt;-0.2,"Low"),"Neglect value")</f>
        <v>Neglect value</v>
      </c>
    </row>
    <row r="282" spans="1:27" x14ac:dyDescent="0.3">
      <c r="A282" s="3" t="str">
        <f t="shared" si="69"/>
        <v>Monday</v>
      </c>
      <c r="B282" s="3">
        <v>43745</v>
      </c>
      <c r="C282" s="4">
        <v>21500167</v>
      </c>
      <c r="D282" s="4">
        <v>5643793</v>
      </c>
      <c r="E282" s="4">
        <v>2234942</v>
      </c>
      <c r="F282" s="4">
        <v>1631507</v>
      </c>
      <c r="G282" s="4">
        <v>1377971</v>
      </c>
      <c r="H282" s="7">
        <f>VLOOKUP($B282,'Channel wise traffic'!$B$3:$C$368,2,0)</f>
        <v>7740060</v>
      </c>
      <c r="I282" s="7">
        <f>VLOOKUP($B282,'Channel wise traffic'!$B$3:$D$368,3,0)</f>
        <v>5805045</v>
      </c>
      <c r="J282" s="7">
        <f>VLOOKUP($B282,'Channel wise traffic'!$B$3:$E$368,4,0)</f>
        <v>2365018</v>
      </c>
      <c r="K282" s="7">
        <f>VLOOKUP($B282,'Channel wise traffic'!$B$3:$F$368,5,0)</f>
        <v>5590043</v>
      </c>
      <c r="L282" s="7">
        <f t="shared" si="56"/>
        <v>21500166</v>
      </c>
      <c r="M282" s="8">
        <f t="shared" si="57"/>
        <v>6.4091176594116686E-2</v>
      </c>
      <c r="N282" s="10">
        <f t="shared" si="58"/>
        <v>43738</v>
      </c>
      <c r="O282" s="11">
        <f t="shared" si="59"/>
        <v>1235906</v>
      </c>
      <c r="P282" s="11">
        <f t="shared" si="60"/>
        <v>21717338</v>
      </c>
      <c r="Q282" s="11">
        <f t="shared" si="61"/>
        <v>5.6908719023600493E-2</v>
      </c>
      <c r="R282" s="8">
        <f t="shared" si="62"/>
        <v>0.11494806239309452</v>
      </c>
      <c r="S282" s="8">
        <f t="shared" si="63"/>
        <v>-9.9999364563004844E-3</v>
      </c>
      <c r="T282" s="8">
        <f t="shared" si="64"/>
        <v>0.12621014308084444</v>
      </c>
      <c r="U282" s="8">
        <f t="shared" si="65"/>
        <v>0.26249996104681417</v>
      </c>
      <c r="V282" s="8">
        <f t="shared" si="66"/>
        <v>0.39599999503879751</v>
      </c>
      <c r="W282" s="8">
        <f t="shared" si="67"/>
        <v>0.72999970469032305</v>
      </c>
      <c r="X282" s="8">
        <f t="shared" si="68"/>
        <v>0.84460011510830169</v>
      </c>
      <c r="Y282" s="8" t="str" cm="1">
        <f t="array" ref="Y282">INDEX($U$2:$X$2,MATCH(MAX(ABS($U282:$X282-_xlfn.XLOOKUP($N282,$B$3:$B$368,$U$3:$X$368,0,0))),ABS($U282:$X282-_xlfn.XLOOKUP($N282,$B$3:$B$368,$U$3:$X$368,0,0)),0))</f>
        <v>P2O</v>
      </c>
      <c r="Z282" s="8" t="str" cm="1">
        <f t="array" ref="Z282">INDEX($H$2:$K$2,MATCH(MAX(ABS($H282:$K282-_xlfn.XLOOKUP($N282,$B$3:$B$368,$H$3:$K$368,0,0))),ABS($H282:$K282-_xlfn.XLOOKUP($N282,$B$3:$B$368,$H$3:$K$368,0,0)),0))</f>
        <v>Facebook</v>
      </c>
      <c r="AA282" t="str" cm="1">
        <f t="array" ref="AA282">_xlfn.IFNA(_xlfn.IFS(R282&gt;0.2,"High",R282&lt;-0.2,"Low"),"Neglect value")</f>
        <v>Neglect value</v>
      </c>
    </row>
    <row r="283" spans="1:27" x14ac:dyDescent="0.3">
      <c r="A283" s="3" t="str">
        <f t="shared" si="69"/>
        <v>Tuesday</v>
      </c>
      <c r="B283" s="3">
        <v>43746</v>
      </c>
      <c r="C283" s="4">
        <v>22368860</v>
      </c>
      <c r="D283" s="4">
        <v>5536293</v>
      </c>
      <c r="E283" s="4">
        <v>2303097</v>
      </c>
      <c r="F283" s="4">
        <v>1630823</v>
      </c>
      <c r="G283" s="4">
        <v>1270411</v>
      </c>
      <c r="H283" s="7">
        <f>VLOOKUP($B283,'Channel wise traffic'!$B$3:$C$368,2,0)</f>
        <v>8052789</v>
      </c>
      <c r="I283" s="7">
        <f>VLOOKUP($B283,'Channel wise traffic'!$B$3:$D$368,3,0)</f>
        <v>6039592</v>
      </c>
      <c r="J283" s="7">
        <f>VLOOKUP($B283,'Channel wise traffic'!$B$3:$E$368,4,0)</f>
        <v>2460574</v>
      </c>
      <c r="K283" s="7">
        <f>VLOOKUP($B283,'Channel wise traffic'!$B$3:$F$368,5,0)</f>
        <v>5815903</v>
      </c>
      <c r="L283" s="7">
        <f t="shared" si="56"/>
        <v>22368858</v>
      </c>
      <c r="M283" s="8">
        <f t="shared" si="57"/>
        <v>5.6793730212447123E-2</v>
      </c>
      <c r="N283" s="10">
        <f t="shared" si="58"/>
        <v>43739</v>
      </c>
      <c r="O283" s="11">
        <f t="shared" si="59"/>
        <v>1174372</v>
      </c>
      <c r="P283" s="11">
        <f t="shared" si="60"/>
        <v>21934511</v>
      </c>
      <c r="Q283" s="11">
        <f t="shared" si="61"/>
        <v>5.3539916751285978E-2</v>
      </c>
      <c r="R283" s="8">
        <f t="shared" si="62"/>
        <v>8.1779027429128126E-2</v>
      </c>
      <c r="S283" s="8">
        <f t="shared" si="63"/>
        <v>1.980199148273698E-2</v>
      </c>
      <c r="T283" s="8">
        <f t="shared" si="64"/>
        <v>6.077359956079853E-2</v>
      </c>
      <c r="U283" s="8">
        <f t="shared" si="65"/>
        <v>0.24750000670575076</v>
      </c>
      <c r="V283" s="8">
        <f t="shared" si="66"/>
        <v>0.41599983960386488</v>
      </c>
      <c r="W283" s="8">
        <f t="shared" si="67"/>
        <v>0.70810000620903069</v>
      </c>
      <c r="X283" s="8">
        <f t="shared" si="68"/>
        <v>0.77899992825708242</v>
      </c>
      <c r="Y283" s="8" t="str" cm="1">
        <f t="array" ref="Y283">INDEX($U$2:$X$2,MATCH(MAX(ABS($U283:$X283-_xlfn.XLOOKUP($N283,$B$3:$B$368,$U$3:$X$368,0,0))),ABS($U283:$X283-_xlfn.XLOOKUP($N283,$B$3:$B$368,$U$3:$X$368,0,0)),0))</f>
        <v>M2C</v>
      </c>
      <c r="Z283" s="8" t="str" cm="1">
        <f t="array" ref="Z283">INDEX($H$2:$K$2,MATCH(MAX(ABS($H283:$K283-_xlfn.XLOOKUP($N283,$B$3:$B$368,$H$3:$K$368,0,0))),ABS($H283:$K283-_xlfn.XLOOKUP($N283,$B$3:$B$368,$H$3:$K$368,0,0)),0))</f>
        <v>Facebook</v>
      </c>
      <c r="AA283" t="str" cm="1">
        <f t="array" ref="AA283">_xlfn.IFNA(_xlfn.IFS(R283&gt;0.2,"High",R283&lt;-0.2,"Low"),"Neglect value")</f>
        <v>Neglect value</v>
      </c>
    </row>
    <row r="284" spans="1:27" x14ac:dyDescent="0.3">
      <c r="A284" s="3" t="str">
        <f t="shared" si="69"/>
        <v>Wednesday</v>
      </c>
      <c r="B284" s="3">
        <v>43747</v>
      </c>
      <c r="C284" s="4">
        <v>20631473</v>
      </c>
      <c r="D284" s="4">
        <v>5415761</v>
      </c>
      <c r="E284" s="4">
        <v>2166304</v>
      </c>
      <c r="F284" s="4">
        <v>1660472</v>
      </c>
      <c r="G284" s="4">
        <v>1402435</v>
      </c>
      <c r="H284" s="7">
        <f>VLOOKUP($B284,'Channel wise traffic'!$B$3:$C$368,2,0)</f>
        <v>7427330</v>
      </c>
      <c r="I284" s="7">
        <f>VLOOKUP($B284,'Channel wise traffic'!$B$3:$D$368,3,0)</f>
        <v>5570497</v>
      </c>
      <c r="J284" s="7">
        <f>VLOOKUP($B284,'Channel wise traffic'!$B$3:$E$368,4,0)</f>
        <v>2269462</v>
      </c>
      <c r="K284" s="7">
        <f>VLOOKUP($B284,'Channel wise traffic'!$B$3:$F$368,5,0)</f>
        <v>5364183</v>
      </c>
      <c r="L284" s="7">
        <f t="shared" si="56"/>
        <v>20631472</v>
      </c>
      <c r="M284" s="8">
        <f t="shared" si="57"/>
        <v>6.7975514884468013E-2</v>
      </c>
      <c r="N284" s="10">
        <f t="shared" si="58"/>
        <v>43740</v>
      </c>
      <c r="O284" s="11">
        <f t="shared" si="59"/>
        <v>1150753</v>
      </c>
      <c r="P284" s="11">
        <f t="shared" si="60"/>
        <v>21500166</v>
      </c>
      <c r="Q284" s="11">
        <f t="shared" si="61"/>
        <v>5.3522979612204875E-2</v>
      </c>
      <c r="R284" s="8">
        <f t="shared" si="62"/>
        <v>0.21871070507745793</v>
      </c>
      <c r="S284" s="8">
        <f t="shared" si="63"/>
        <v>-4.0404060136093878E-2</v>
      </c>
      <c r="T284" s="8">
        <f t="shared" si="64"/>
        <v>0.27002486365627365</v>
      </c>
      <c r="U284" s="8">
        <f t="shared" si="65"/>
        <v>0.2624999678888657</v>
      </c>
      <c r="V284" s="8">
        <f t="shared" si="66"/>
        <v>0.39999992614149699</v>
      </c>
      <c r="W284" s="8">
        <f t="shared" si="67"/>
        <v>0.76649999261414836</v>
      </c>
      <c r="X284" s="8">
        <f t="shared" si="68"/>
        <v>0.84460021006075381</v>
      </c>
      <c r="Y284" s="8" t="str" cm="1">
        <f t="array" ref="Y284">INDEX($U$2:$X$2,MATCH(MAX(ABS($U284:$X284-_xlfn.XLOOKUP($N284,$B$3:$B$368,$U$3:$X$368,0,0))),ABS($U284:$X284-_xlfn.XLOOKUP($N284,$B$3:$B$368,$U$3:$X$368,0,0)),0))</f>
        <v>C2P</v>
      </c>
      <c r="Z284" s="8" t="str" cm="1">
        <f t="array" ref="Z284">INDEX($H$2:$K$2,MATCH(MAX(ABS($H284:$K284-_xlfn.XLOOKUP($N284,$B$3:$B$368,$H$3:$K$368,0,0))),ABS($H284:$K284-_xlfn.XLOOKUP($N284,$B$3:$B$368,$H$3:$K$368,0,0)),0))</f>
        <v>Facebook</v>
      </c>
      <c r="AA284" t="str" cm="1">
        <f t="array" ref="AA284">_xlfn.IFNA(_xlfn.IFS(R284&gt;0.2,"High",R284&lt;-0.2,"Low"),"Neglect value")</f>
        <v>High</v>
      </c>
    </row>
    <row r="285" spans="1:27" x14ac:dyDescent="0.3">
      <c r="A285" s="3" t="str">
        <f t="shared" si="69"/>
        <v>Thursday</v>
      </c>
      <c r="B285" s="3">
        <v>43748</v>
      </c>
      <c r="C285" s="4">
        <v>21282993</v>
      </c>
      <c r="D285" s="4">
        <v>5267540</v>
      </c>
      <c r="E285" s="4">
        <v>2022735</v>
      </c>
      <c r="F285" s="4">
        <v>1402767</v>
      </c>
      <c r="G285" s="4">
        <v>1127263</v>
      </c>
      <c r="H285" s="7">
        <f>VLOOKUP($B285,'Channel wise traffic'!$B$3:$C$368,2,0)</f>
        <v>7661877</v>
      </c>
      <c r="I285" s="7">
        <f>VLOOKUP($B285,'Channel wise traffic'!$B$3:$D$368,3,0)</f>
        <v>5746408</v>
      </c>
      <c r="J285" s="7">
        <f>VLOOKUP($B285,'Channel wise traffic'!$B$3:$E$368,4,0)</f>
        <v>2341129</v>
      </c>
      <c r="K285" s="7">
        <f>VLOOKUP($B285,'Channel wise traffic'!$B$3:$F$368,5,0)</f>
        <v>5533578</v>
      </c>
      <c r="L285" s="7">
        <f t="shared" si="56"/>
        <v>21282992</v>
      </c>
      <c r="M285" s="8">
        <f t="shared" si="57"/>
        <v>5.2965435829443727E-2</v>
      </c>
      <c r="N285" s="10">
        <f t="shared" si="58"/>
        <v>43741</v>
      </c>
      <c r="O285" s="11">
        <f t="shared" si="59"/>
        <v>1311293</v>
      </c>
      <c r="P285" s="11">
        <f t="shared" si="60"/>
        <v>21282992</v>
      </c>
      <c r="Q285" s="11">
        <f t="shared" si="61"/>
        <v>6.161224598438763E-2</v>
      </c>
      <c r="R285" s="8">
        <f t="shared" si="62"/>
        <v>-0.14034239487284683</v>
      </c>
      <c r="S285" s="8">
        <f t="shared" si="63"/>
        <v>0</v>
      </c>
      <c r="T285" s="8">
        <f t="shared" si="64"/>
        <v>-0.14034239487284683</v>
      </c>
      <c r="U285" s="8">
        <f t="shared" si="65"/>
        <v>0.2474999639383427</v>
      </c>
      <c r="V285" s="8">
        <f t="shared" si="66"/>
        <v>0.38399993165690244</v>
      </c>
      <c r="W285" s="8">
        <f t="shared" si="67"/>
        <v>0.69350013719048709</v>
      </c>
      <c r="X285" s="8">
        <f t="shared" si="68"/>
        <v>0.80359959993355989</v>
      </c>
      <c r="Y285" s="8" t="str" cm="1">
        <f t="array" ref="Y285">INDEX($U$2:$X$2,MATCH(MAX(ABS($U285:$X285-_xlfn.XLOOKUP($N285,$B$3:$B$368,$U$3:$X$368,0,0))),ABS($U285:$X285-_xlfn.XLOOKUP($N285,$B$3:$B$368,$U$3:$X$368,0,0)),0))</f>
        <v>C2P</v>
      </c>
      <c r="Z285" s="8" t="str" cm="1">
        <f t="array" ref="Z285">INDEX($H$2:$K$2,MATCH(MAX(ABS($H285:$K285-_xlfn.XLOOKUP($N285,$B$3:$B$368,$H$3:$K$368,0,0))),ABS($H285:$K285-_xlfn.XLOOKUP($N285,$B$3:$B$368,$H$3:$K$368,0,0)),0))</f>
        <v>Facebook</v>
      </c>
      <c r="AA285" t="str" cm="1">
        <f t="array" ref="AA285">_xlfn.IFNA(_xlfn.IFS(R285&gt;0.2,"High",R285&lt;-0.2,"Low"),"Neglect value")</f>
        <v>Neglect value</v>
      </c>
    </row>
    <row r="286" spans="1:27" x14ac:dyDescent="0.3">
      <c r="A286" s="3" t="str">
        <f t="shared" si="69"/>
        <v>Friday</v>
      </c>
      <c r="B286" s="3">
        <v>43749</v>
      </c>
      <c r="C286" s="4">
        <v>21282993</v>
      </c>
      <c r="D286" s="4">
        <v>5267540</v>
      </c>
      <c r="E286" s="4">
        <v>2043805</v>
      </c>
      <c r="F286" s="4">
        <v>1536737</v>
      </c>
      <c r="G286" s="4">
        <v>1234922</v>
      </c>
      <c r="H286" s="7">
        <f>VLOOKUP($B286,'Channel wise traffic'!$B$3:$C$368,2,0)</f>
        <v>7661877</v>
      </c>
      <c r="I286" s="7">
        <f>VLOOKUP($B286,'Channel wise traffic'!$B$3:$D$368,3,0)</f>
        <v>5746408</v>
      </c>
      <c r="J286" s="7">
        <f>VLOOKUP($B286,'Channel wise traffic'!$B$3:$E$368,4,0)</f>
        <v>2341129</v>
      </c>
      <c r="K286" s="7">
        <f>VLOOKUP($B286,'Channel wise traffic'!$B$3:$F$368,5,0)</f>
        <v>5533578</v>
      </c>
      <c r="L286" s="7">
        <f t="shared" si="56"/>
        <v>21282992</v>
      </c>
      <c r="M286" s="8">
        <f t="shared" si="57"/>
        <v>5.8023887899601341E-2</v>
      </c>
      <c r="N286" s="10">
        <f t="shared" si="58"/>
        <v>43742</v>
      </c>
      <c r="O286" s="11">
        <f t="shared" si="59"/>
        <v>1127146</v>
      </c>
      <c r="P286" s="11">
        <f t="shared" si="60"/>
        <v>21065819</v>
      </c>
      <c r="Q286" s="11">
        <f t="shared" si="61"/>
        <v>5.3505916218784741E-2</v>
      </c>
      <c r="R286" s="8">
        <f t="shared" si="62"/>
        <v>9.5618491304586994E-2</v>
      </c>
      <c r="S286" s="8">
        <f t="shared" si="63"/>
        <v>1.0309259753916944E-2</v>
      </c>
      <c r="T286" s="8">
        <f t="shared" si="64"/>
        <v>8.443873126744883E-2</v>
      </c>
      <c r="U286" s="8">
        <f t="shared" si="65"/>
        <v>0.2474999639383427</v>
      </c>
      <c r="V286" s="8">
        <f t="shared" si="66"/>
        <v>0.38799990128219247</v>
      </c>
      <c r="W286" s="8">
        <f t="shared" si="67"/>
        <v>0.75190001003031115</v>
      </c>
      <c r="X286" s="8">
        <f t="shared" si="68"/>
        <v>0.80360009552708112</v>
      </c>
      <c r="Y286" s="8" t="str" cm="1">
        <f t="array" ref="Y286">INDEX($U$2:$X$2,MATCH(MAX(ABS($U286:$X286-_xlfn.XLOOKUP($N286,$B$3:$B$368,$U$3:$X$368,0,0))),ABS($U286:$X286-_xlfn.XLOOKUP($N286,$B$3:$B$368,$U$3:$X$368,0,0)),0))</f>
        <v>C2P</v>
      </c>
      <c r="Z286" s="8" t="str" cm="1">
        <f t="array" ref="Z286">INDEX($H$2:$K$2,MATCH(MAX(ABS($H286:$K286-_xlfn.XLOOKUP($N286,$B$3:$B$368,$H$3:$K$368,0,0))),ABS($H286:$K286-_xlfn.XLOOKUP($N286,$B$3:$B$368,$H$3:$K$368,0,0)),0))</f>
        <v>Facebook</v>
      </c>
      <c r="AA286" t="str" cm="1">
        <f t="array" ref="AA286">_xlfn.IFNA(_xlfn.IFS(R286&gt;0.2,"High",R286&lt;-0.2,"Low"),"Neglect value")</f>
        <v>Neglect value</v>
      </c>
    </row>
    <row r="287" spans="1:27" x14ac:dyDescent="0.3">
      <c r="A287" s="3" t="str">
        <f t="shared" si="69"/>
        <v>Saturday</v>
      </c>
      <c r="B287" s="3">
        <v>43750</v>
      </c>
      <c r="C287" s="4">
        <v>45338648</v>
      </c>
      <c r="D287" s="4">
        <v>9045060</v>
      </c>
      <c r="E287" s="4">
        <v>2983060</v>
      </c>
      <c r="F287" s="4">
        <v>2028481</v>
      </c>
      <c r="G287" s="4">
        <v>1645504</v>
      </c>
      <c r="H287" s="7">
        <f>VLOOKUP($B287,'Channel wise traffic'!$B$3:$C$368,2,0)</f>
        <v>16321913</v>
      </c>
      <c r="I287" s="7">
        <f>VLOOKUP($B287,'Channel wise traffic'!$B$3:$D$368,3,0)</f>
        <v>12241435</v>
      </c>
      <c r="J287" s="7">
        <f>VLOOKUP($B287,'Channel wise traffic'!$B$3:$E$368,4,0)</f>
        <v>4987251</v>
      </c>
      <c r="K287" s="7">
        <f>VLOOKUP($B287,'Channel wise traffic'!$B$3:$F$368,5,0)</f>
        <v>11788048</v>
      </c>
      <c r="L287" s="7">
        <f t="shared" si="56"/>
        <v>45338647</v>
      </c>
      <c r="M287" s="8">
        <f t="shared" si="57"/>
        <v>3.6293627458851445E-2</v>
      </c>
      <c r="N287" s="10">
        <f t="shared" si="58"/>
        <v>43743</v>
      </c>
      <c r="O287" s="11">
        <f t="shared" si="59"/>
        <v>1648023</v>
      </c>
      <c r="P287" s="11">
        <f t="shared" si="60"/>
        <v>46236441</v>
      </c>
      <c r="Q287" s="11">
        <f t="shared" si="61"/>
        <v>3.5643377670726097E-2</v>
      </c>
      <c r="R287" s="8">
        <f t="shared" si="62"/>
        <v>-1.5284980852815488E-3</v>
      </c>
      <c r="S287" s="8">
        <f t="shared" si="63"/>
        <v>-1.9417454730133787E-2</v>
      </c>
      <c r="T287" s="8">
        <f t="shared" si="64"/>
        <v>1.824321460587619E-2</v>
      </c>
      <c r="U287" s="8">
        <f t="shared" si="65"/>
        <v>0.19949999391247838</v>
      </c>
      <c r="V287" s="8">
        <f t="shared" si="66"/>
        <v>0.3297999128806221</v>
      </c>
      <c r="W287" s="8">
        <f t="shared" si="67"/>
        <v>0.68000006704524885</v>
      </c>
      <c r="X287" s="8">
        <f t="shared" si="68"/>
        <v>0.81120010490608485</v>
      </c>
      <c r="Y287" s="8" t="str" cm="1">
        <f t="array" ref="Y287">INDEX($U$2:$X$2,MATCH(MAX(ABS($U287:$X287-_xlfn.XLOOKUP($N287,$B$3:$B$368,$U$3:$X$368,0,0))),ABS($U287:$X287-_xlfn.XLOOKUP($N287,$B$3:$B$368,$U$3:$X$368,0,0)),0))</f>
        <v>P2O</v>
      </c>
      <c r="Z287" s="8" t="str" cm="1">
        <f t="array" ref="Z287">INDEX($H$2:$K$2,MATCH(MAX(ABS($H287:$K287-_xlfn.XLOOKUP($N287,$B$3:$B$368,$H$3:$K$368,0,0))),ABS($H287:$K287-_xlfn.XLOOKUP($N287,$B$3:$B$368,$H$3:$K$368,0,0)),0))</f>
        <v>Facebook</v>
      </c>
      <c r="AA287" t="str" cm="1">
        <f t="array" ref="AA287">_xlfn.IFNA(_xlfn.IFS(R287&gt;0.2,"High",R287&lt;-0.2,"Low"),"Neglect value")</f>
        <v>Neglect value</v>
      </c>
    </row>
    <row r="288" spans="1:27" x14ac:dyDescent="0.3">
      <c r="A288" s="3" t="str">
        <f t="shared" si="69"/>
        <v>Sunday</v>
      </c>
      <c r="B288" s="3">
        <v>43751</v>
      </c>
      <c r="C288" s="4">
        <v>43543058</v>
      </c>
      <c r="D288" s="4">
        <v>9509803</v>
      </c>
      <c r="E288" s="4">
        <v>3104000</v>
      </c>
      <c r="F288" s="4">
        <v>2089612</v>
      </c>
      <c r="G288" s="4">
        <v>1678794</v>
      </c>
      <c r="H288" s="7">
        <f>VLOOKUP($B288,'Channel wise traffic'!$B$3:$C$368,2,0)</f>
        <v>15675500</v>
      </c>
      <c r="I288" s="7">
        <f>VLOOKUP($B288,'Channel wise traffic'!$B$3:$D$368,3,0)</f>
        <v>11756625</v>
      </c>
      <c r="J288" s="7">
        <f>VLOOKUP($B288,'Channel wise traffic'!$B$3:$E$368,4,0)</f>
        <v>4789736</v>
      </c>
      <c r="K288" s="7">
        <f>VLOOKUP($B288,'Channel wise traffic'!$B$3:$F$368,5,0)</f>
        <v>11321195</v>
      </c>
      <c r="L288" s="7">
        <f t="shared" si="56"/>
        <v>43543056</v>
      </c>
      <c r="M288" s="8">
        <f t="shared" si="57"/>
        <v>3.8554802467020116E-2</v>
      </c>
      <c r="N288" s="10">
        <f t="shared" si="58"/>
        <v>43744</v>
      </c>
      <c r="O288" s="11">
        <f t="shared" si="59"/>
        <v>1698799</v>
      </c>
      <c r="P288" s="11">
        <f t="shared" si="60"/>
        <v>43543056</v>
      </c>
      <c r="Q288" s="11">
        <f t="shared" si="61"/>
        <v>3.9014232762430233E-2</v>
      </c>
      <c r="R288" s="8">
        <f t="shared" si="62"/>
        <v>-1.1775966432756357E-2</v>
      </c>
      <c r="S288" s="8">
        <f t="shared" si="63"/>
        <v>0</v>
      </c>
      <c r="T288" s="8">
        <f t="shared" si="64"/>
        <v>-1.1775966432756246E-2</v>
      </c>
      <c r="U288" s="8">
        <f t="shared" si="65"/>
        <v>0.21839998008408137</v>
      </c>
      <c r="V288" s="8">
        <f t="shared" si="66"/>
        <v>0.32640003163051851</v>
      </c>
      <c r="W288" s="8">
        <f t="shared" si="67"/>
        <v>0.67319974226804125</v>
      </c>
      <c r="X288" s="8">
        <f t="shared" si="68"/>
        <v>0.80339986562098609</v>
      </c>
      <c r="Y288" s="8" t="str" cm="1">
        <f t="array" ref="Y288">INDEX($U$2:$X$2,MATCH(MAX(ABS($U288:$X288-_xlfn.XLOOKUP($N288,$B$3:$B$368,$U$3:$X$368,0,0))),ABS($U288:$X288-_xlfn.XLOOKUP($N288,$B$3:$B$368,$U$3:$X$368,0,0)),0))</f>
        <v>M2C</v>
      </c>
      <c r="Z288" s="8" t="str" cm="1">
        <f t="array" ref="Z288">INDEX($H$2:$K$2,MATCH(MAX(ABS($H288:$K288-_xlfn.XLOOKUP($N288,$B$3:$B$368,$H$3:$K$368,0,0))),ABS($H288:$K288-_xlfn.XLOOKUP($N288,$B$3:$B$368,$H$3:$K$368,0,0)),0))</f>
        <v>Facebook</v>
      </c>
      <c r="AA288" t="str" cm="1">
        <f t="array" ref="AA288">_xlfn.IFNA(_xlfn.IFS(R288&gt;0.2,"High",R288&lt;-0.2,"Low"),"Neglect value")</f>
        <v>Neglect value</v>
      </c>
    </row>
    <row r="289" spans="1:27" x14ac:dyDescent="0.3">
      <c r="A289" s="3" t="str">
        <f t="shared" si="69"/>
        <v>Monday</v>
      </c>
      <c r="B289" s="3">
        <v>43752</v>
      </c>
      <c r="C289" s="4">
        <v>20848646</v>
      </c>
      <c r="D289" s="4">
        <v>5107918</v>
      </c>
      <c r="E289" s="4">
        <v>1981872</v>
      </c>
      <c r="F289" s="4">
        <v>1403363</v>
      </c>
      <c r="G289" s="4">
        <v>1104728</v>
      </c>
      <c r="H289" s="7">
        <f>VLOOKUP($B289,'Channel wise traffic'!$B$3:$C$368,2,0)</f>
        <v>7505512</v>
      </c>
      <c r="I289" s="7">
        <f>VLOOKUP($B289,'Channel wise traffic'!$B$3:$D$368,3,0)</f>
        <v>5629134</v>
      </c>
      <c r="J289" s="7">
        <f>VLOOKUP($B289,'Channel wise traffic'!$B$3:$E$368,4,0)</f>
        <v>2293351</v>
      </c>
      <c r="K289" s="7">
        <f>VLOOKUP($B289,'Channel wise traffic'!$B$3:$F$368,5,0)</f>
        <v>5420648</v>
      </c>
      <c r="L289" s="7">
        <f t="shared" si="56"/>
        <v>20848645</v>
      </c>
      <c r="M289" s="8">
        <f t="shared" si="57"/>
        <v>5.2987997398008482E-2</v>
      </c>
      <c r="N289" s="10">
        <f t="shared" si="58"/>
        <v>43745</v>
      </c>
      <c r="O289" s="11">
        <f t="shared" si="59"/>
        <v>1377971</v>
      </c>
      <c r="P289" s="11">
        <f t="shared" si="60"/>
        <v>21500166</v>
      </c>
      <c r="Q289" s="11">
        <f t="shared" si="61"/>
        <v>6.4091176594116686E-2</v>
      </c>
      <c r="R289" s="8">
        <f t="shared" si="62"/>
        <v>-0.19829372316253391</v>
      </c>
      <c r="S289" s="8">
        <f t="shared" si="63"/>
        <v>-3.0303068357704799E-2</v>
      </c>
      <c r="T289" s="8">
        <f t="shared" si="64"/>
        <v>-0.17324037076778254</v>
      </c>
      <c r="U289" s="8">
        <f t="shared" si="65"/>
        <v>0.2449999870495187</v>
      </c>
      <c r="V289" s="8">
        <f t="shared" si="66"/>
        <v>0.38799996397749531</v>
      </c>
      <c r="W289" s="8">
        <f t="shared" si="67"/>
        <v>0.70809971582423081</v>
      </c>
      <c r="X289" s="8">
        <f t="shared" si="68"/>
        <v>0.78720046060783988</v>
      </c>
      <c r="Y289" s="8" t="str" cm="1">
        <f t="array" ref="Y289">INDEX($U$2:$X$2,MATCH(MAX(ABS($U289:$X289-_xlfn.XLOOKUP($N289,$B$3:$B$368,$U$3:$X$368,0,0))),ABS($U289:$X289-_xlfn.XLOOKUP($N289,$B$3:$B$368,$U$3:$X$368,0,0)),0))</f>
        <v>P2O</v>
      </c>
      <c r="Z289" s="8" t="str" cm="1">
        <f t="array" ref="Z289">INDEX($H$2:$K$2,MATCH(MAX(ABS($H289:$K289-_xlfn.XLOOKUP($N289,$B$3:$B$368,$H$3:$K$368,0,0))),ABS($H289:$K289-_xlfn.XLOOKUP($N289,$B$3:$B$368,$H$3:$K$368,0,0)),0))</f>
        <v>Facebook</v>
      </c>
      <c r="AA289" t="str" cm="1">
        <f t="array" ref="AA289">_xlfn.IFNA(_xlfn.IFS(R289&gt;0.2,"High",R289&lt;-0.2,"Low"),"Neglect value")</f>
        <v>Neglect value</v>
      </c>
    </row>
    <row r="290" spans="1:27" x14ac:dyDescent="0.3">
      <c r="A290" s="3" t="str">
        <f t="shared" si="69"/>
        <v>Tuesday</v>
      </c>
      <c r="B290" s="3">
        <v>43753</v>
      </c>
      <c r="C290" s="4">
        <v>21934513</v>
      </c>
      <c r="D290" s="4">
        <v>5209447</v>
      </c>
      <c r="E290" s="4">
        <v>2000427</v>
      </c>
      <c r="F290" s="4">
        <v>1416502</v>
      </c>
      <c r="G290" s="4">
        <v>1126686</v>
      </c>
      <c r="H290" s="7">
        <f>VLOOKUP($B290,'Channel wise traffic'!$B$3:$C$368,2,0)</f>
        <v>7896424</v>
      </c>
      <c r="I290" s="7">
        <f>VLOOKUP($B290,'Channel wise traffic'!$B$3:$D$368,3,0)</f>
        <v>5922318</v>
      </c>
      <c r="J290" s="7">
        <f>VLOOKUP($B290,'Channel wise traffic'!$B$3:$E$368,4,0)</f>
        <v>2412796</v>
      </c>
      <c r="K290" s="7">
        <f>VLOOKUP($B290,'Channel wise traffic'!$B$3:$F$368,5,0)</f>
        <v>5702973</v>
      </c>
      <c r="L290" s="7">
        <f t="shared" si="56"/>
        <v>21934511</v>
      </c>
      <c r="M290" s="8">
        <f t="shared" si="57"/>
        <v>5.1365899940427215E-2</v>
      </c>
      <c r="N290" s="10">
        <f t="shared" si="58"/>
        <v>43746</v>
      </c>
      <c r="O290" s="11">
        <f t="shared" si="59"/>
        <v>1270411</v>
      </c>
      <c r="P290" s="11">
        <f t="shared" si="60"/>
        <v>22368858</v>
      </c>
      <c r="Q290" s="11">
        <f t="shared" si="61"/>
        <v>5.6793730212447123E-2</v>
      </c>
      <c r="R290" s="8">
        <f t="shared" si="62"/>
        <v>-0.11313267910935909</v>
      </c>
      <c r="S290" s="8">
        <f t="shared" si="63"/>
        <v>-1.9417486578885645E-2</v>
      </c>
      <c r="T290" s="8">
        <f t="shared" si="64"/>
        <v>-9.557094157605317E-2</v>
      </c>
      <c r="U290" s="8">
        <f t="shared" si="65"/>
        <v>0.23750000740841615</v>
      </c>
      <c r="V290" s="8">
        <f t="shared" si="66"/>
        <v>0.38399987561059745</v>
      </c>
      <c r="W290" s="8">
        <f t="shared" si="67"/>
        <v>0.70809982068828303</v>
      </c>
      <c r="X290" s="8">
        <f t="shared" si="68"/>
        <v>0.79540021828419583</v>
      </c>
      <c r="Y290" s="8" t="str" cm="1">
        <f t="array" ref="Y290">INDEX($U$2:$X$2,MATCH(MAX(ABS($U290:$X290-_xlfn.XLOOKUP($N290,$B$3:$B$368,$U$3:$X$368,0,0))),ABS($U290:$X290-_xlfn.XLOOKUP($N290,$B$3:$B$368,$U$3:$X$368,0,0)),0))</f>
        <v>M2C</v>
      </c>
      <c r="Z290" s="8" t="str" cm="1">
        <f t="array" ref="Z290">INDEX($H$2:$K$2,MATCH(MAX(ABS($H290:$K290-_xlfn.XLOOKUP($N290,$B$3:$B$368,$H$3:$K$368,0,0))),ABS($H290:$K290-_xlfn.XLOOKUP($N290,$B$3:$B$368,$H$3:$K$368,0,0)),0))</f>
        <v>Facebook</v>
      </c>
      <c r="AA290" t="str" cm="1">
        <f t="array" ref="AA290">_xlfn.IFNA(_xlfn.IFS(R290&gt;0.2,"High",R290&lt;-0.2,"Low"),"Neglect value")</f>
        <v>Neglect value</v>
      </c>
    </row>
    <row r="291" spans="1:27" x14ac:dyDescent="0.3">
      <c r="A291" s="3" t="str">
        <f t="shared" si="69"/>
        <v>Wednesday</v>
      </c>
      <c r="B291" s="3">
        <v>43754</v>
      </c>
      <c r="C291" s="4">
        <v>20631473</v>
      </c>
      <c r="D291" s="4">
        <v>5364183</v>
      </c>
      <c r="E291" s="4">
        <v>2252956</v>
      </c>
      <c r="F291" s="4">
        <v>1644658</v>
      </c>
      <c r="G291" s="4">
        <v>1308161</v>
      </c>
      <c r="H291" s="7">
        <f>VLOOKUP($B291,'Channel wise traffic'!$B$3:$C$368,2,0)</f>
        <v>7427330</v>
      </c>
      <c r="I291" s="7">
        <f>VLOOKUP($B291,'Channel wise traffic'!$B$3:$D$368,3,0)</f>
        <v>5570497</v>
      </c>
      <c r="J291" s="7">
        <f>VLOOKUP($B291,'Channel wise traffic'!$B$3:$E$368,4,0)</f>
        <v>2269462</v>
      </c>
      <c r="K291" s="7">
        <f>VLOOKUP($B291,'Channel wise traffic'!$B$3:$F$368,5,0)</f>
        <v>5364183</v>
      </c>
      <c r="L291" s="7">
        <f t="shared" si="56"/>
        <v>20631472</v>
      </c>
      <c r="M291" s="8">
        <f t="shared" si="57"/>
        <v>6.3406088358305773E-2</v>
      </c>
      <c r="N291" s="10">
        <f t="shared" si="58"/>
        <v>43747</v>
      </c>
      <c r="O291" s="11">
        <f t="shared" si="59"/>
        <v>1402435</v>
      </c>
      <c r="P291" s="11">
        <f t="shared" si="60"/>
        <v>20631472</v>
      </c>
      <c r="Q291" s="11">
        <f t="shared" si="61"/>
        <v>6.7975514884468013E-2</v>
      </c>
      <c r="R291" s="8">
        <f t="shared" si="62"/>
        <v>-6.7221653766484701E-2</v>
      </c>
      <c r="S291" s="8">
        <f t="shared" si="63"/>
        <v>0</v>
      </c>
      <c r="T291" s="8">
        <f t="shared" si="64"/>
        <v>-6.7221653766484812E-2</v>
      </c>
      <c r="U291" s="8">
        <f t="shared" si="65"/>
        <v>0.26000000096939274</v>
      </c>
      <c r="V291" s="8">
        <f t="shared" si="66"/>
        <v>0.41999983967735627</v>
      </c>
      <c r="W291" s="8">
        <f t="shared" si="67"/>
        <v>0.73000005326335715</v>
      </c>
      <c r="X291" s="8">
        <f t="shared" si="68"/>
        <v>0.79540001629518109</v>
      </c>
      <c r="Y291" s="8" t="str" cm="1">
        <f t="array" ref="Y291">INDEX($U$2:$X$2,MATCH(MAX(ABS($U291:$X291-_xlfn.XLOOKUP($N291,$B$3:$B$368,$U$3:$X$368,0,0))),ABS($U291:$X291-_xlfn.XLOOKUP($N291,$B$3:$B$368,$U$3:$X$368,0,0)),0))</f>
        <v>P2O</v>
      </c>
      <c r="Z291" s="8" t="str" cm="1">
        <f t="array" ref="Z291">INDEX($H$2:$K$2,MATCH(MAX(ABS($H291:$K291-_xlfn.XLOOKUP($N291,$B$3:$B$368,$H$3:$K$368,0,0))),ABS($H291:$K291-_xlfn.XLOOKUP($N291,$B$3:$B$368,$H$3:$K$368,0,0)),0))</f>
        <v>Facebook</v>
      </c>
      <c r="AA291" t="str" cm="1">
        <f t="array" ref="AA291">_xlfn.IFNA(_xlfn.IFS(R291&gt;0.2,"High",R291&lt;-0.2,"Low"),"Neglect value")</f>
        <v>Neglect value</v>
      </c>
    </row>
    <row r="292" spans="1:27" x14ac:dyDescent="0.3">
      <c r="A292" s="3" t="str">
        <f t="shared" si="69"/>
        <v>Thursday</v>
      </c>
      <c r="B292" s="3">
        <v>43755</v>
      </c>
      <c r="C292" s="4">
        <v>22151687</v>
      </c>
      <c r="D292" s="4">
        <v>5648680</v>
      </c>
      <c r="E292" s="4">
        <v>2146498</v>
      </c>
      <c r="F292" s="4">
        <v>1504266</v>
      </c>
      <c r="G292" s="4">
        <v>1196493</v>
      </c>
      <c r="H292" s="7">
        <f>VLOOKUP($B292,'Channel wise traffic'!$B$3:$C$368,2,0)</f>
        <v>7974607</v>
      </c>
      <c r="I292" s="7">
        <f>VLOOKUP($B292,'Channel wise traffic'!$B$3:$D$368,3,0)</f>
        <v>5980955</v>
      </c>
      <c r="J292" s="7">
        <f>VLOOKUP($B292,'Channel wise traffic'!$B$3:$E$368,4,0)</f>
        <v>2436685</v>
      </c>
      <c r="K292" s="7">
        <f>VLOOKUP($B292,'Channel wise traffic'!$B$3:$F$368,5,0)</f>
        <v>5759438</v>
      </c>
      <c r="L292" s="7">
        <f t="shared" si="56"/>
        <v>22151685</v>
      </c>
      <c r="M292" s="8">
        <f t="shared" si="57"/>
        <v>5.4013628849125576E-2</v>
      </c>
      <c r="N292" s="10">
        <f t="shared" si="58"/>
        <v>43748</v>
      </c>
      <c r="O292" s="11">
        <f t="shared" si="59"/>
        <v>1127263</v>
      </c>
      <c r="P292" s="11">
        <f t="shared" si="60"/>
        <v>21282992</v>
      </c>
      <c r="Q292" s="11">
        <f t="shared" si="61"/>
        <v>5.2965435829443727E-2</v>
      </c>
      <c r="R292" s="8">
        <f t="shared" si="62"/>
        <v>6.1414239622874067E-2</v>
      </c>
      <c r="S292" s="8">
        <f t="shared" si="63"/>
        <v>4.0816300640436287E-2</v>
      </c>
      <c r="T292" s="8">
        <f t="shared" si="64"/>
        <v>1.9790133004043975E-2</v>
      </c>
      <c r="U292" s="8">
        <f t="shared" si="65"/>
        <v>0.25499999164849158</v>
      </c>
      <c r="V292" s="8">
        <f t="shared" si="66"/>
        <v>0.37999992918699588</v>
      </c>
      <c r="W292" s="8">
        <f t="shared" si="67"/>
        <v>0.70080009392042297</v>
      </c>
      <c r="X292" s="8">
        <f t="shared" si="68"/>
        <v>0.79539988273350593</v>
      </c>
      <c r="Y292" s="8" t="str" cm="1">
        <f t="array" ref="Y292">INDEX($U$2:$X$2,MATCH(MAX(ABS($U292:$X292-_xlfn.XLOOKUP($N292,$B$3:$B$368,$U$3:$X$368,0,0))),ABS($U292:$X292-_xlfn.XLOOKUP($N292,$B$3:$B$368,$U$3:$X$368,0,0)),0))</f>
        <v>P2O</v>
      </c>
      <c r="Z292" s="8" t="str" cm="1">
        <f t="array" ref="Z292">INDEX($H$2:$K$2,MATCH(MAX(ABS($H292:$K292-_xlfn.XLOOKUP($N292,$B$3:$B$368,$H$3:$K$368,0,0))),ABS($H292:$K292-_xlfn.XLOOKUP($N292,$B$3:$B$368,$H$3:$K$368,0,0)),0))</f>
        <v>Facebook</v>
      </c>
      <c r="AA292" t="str" cm="1">
        <f t="array" ref="AA292">_xlfn.IFNA(_xlfn.IFS(R292&gt;0.2,"High",R292&lt;-0.2,"Low"),"Neglect value")</f>
        <v>Neglect value</v>
      </c>
    </row>
    <row r="293" spans="1:27" x14ac:dyDescent="0.3">
      <c r="A293" s="3" t="str">
        <f t="shared" si="69"/>
        <v>Friday</v>
      </c>
      <c r="B293" s="3">
        <v>43756</v>
      </c>
      <c r="C293" s="4">
        <v>20848646</v>
      </c>
      <c r="D293" s="4">
        <v>5316404</v>
      </c>
      <c r="E293" s="4">
        <v>2190358</v>
      </c>
      <c r="F293" s="4">
        <v>1566982</v>
      </c>
      <c r="G293" s="4">
        <v>1323473</v>
      </c>
      <c r="H293" s="7">
        <f>VLOOKUP($B293,'Channel wise traffic'!$B$3:$C$368,2,0)</f>
        <v>7505512</v>
      </c>
      <c r="I293" s="7">
        <f>VLOOKUP($B293,'Channel wise traffic'!$B$3:$D$368,3,0)</f>
        <v>5629134</v>
      </c>
      <c r="J293" s="7">
        <f>VLOOKUP($B293,'Channel wise traffic'!$B$3:$E$368,4,0)</f>
        <v>2293351</v>
      </c>
      <c r="K293" s="7">
        <f>VLOOKUP($B293,'Channel wise traffic'!$B$3:$F$368,5,0)</f>
        <v>5420648</v>
      </c>
      <c r="L293" s="7">
        <f t="shared" si="56"/>
        <v>20848645</v>
      </c>
      <c r="M293" s="8">
        <f t="shared" si="57"/>
        <v>6.3480045658600562E-2</v>
      </c>
      <c r="N293" s="10">
        <f t="shared" si="58"/>
        <v>43749</v>
      </c>
      <c r="O293" s="11">
        <f t="shared" si="59"/>
        <v>1234922</v>
      </c>
      <c r="P293" s="11">
        <f t="shared" si="60"/>
        <v>21282992</v>
      </c>
      <c r="Q293" s="11">
        <f t="shared" si="61"/>
        <v>5.8023887899601341E-2</v>
      </c>
      <c r="R293" s="8">
        <f t="shared" si="62"/>
        <v>7.1705743358689844E-2</v>
      </c>
      <c r="S293" s="8">
        <f t="shared" si="63"/>
        <v>-2.0408173813155628E-2</v>
      </c>
      <c r="T293" s="8">
        <f t="shared" si="64"/>
        <v>9.4032957054515309E-2</v>
      </c>
      <c r="U293" s="8">
        <f t="shared" si="65"/>
        <v>0.25499996498573574</v>
      </c>
      <c r="V293" s="8">
        <f t="shared" si="66"/>
        <v>0.41199991573251393</v>
      </c>
      <c r="W293" s="8">
        <f t="shared" si="67"/>
        <v>0.7153999483189506</v>
      </c>
      <c r="X293" s="8">
        <f t="shared" si="68"/>
        <v>0.84460000178687433</v>
      </c>
      <c r="Y293" s="8" t="str" cm="1">
        <f t="array" ref="Y293">INDEX($U$2:$X$2,MATCH(MAX(ABS($U293:$X293-_xlfn.XLOOKUP($N293,$B$3:$B$368,$U$3:$X$368,0,0))),ABS($U293:$X293-_xlfn.XLOOKUP($N293,$B$3:$B$368,$U$3:$X$368,0,0)),0))</f>
        <v>P2O</v>
      </c>
      <c r="Z293" s="8" t="str" cm="1">
        <f t="array" ref="Z293">INDEX($H$2:$K$2,MATCH(MAX(ABS($H293:$K293-_xlfn.XLOOKUP($N293,$B$3:$B$368,$H$3:$K$368,0,0))),ABS($H293:$K293-_xlfn.XLOOKUP($N293,$B$3:$B$368,$H$3:$K$368,0,0)),0))</f>
        <v>Facebook</v>
      </c>
      <c r="AA293" t="str" cm="1">
        <f t="array" ref="AA293">_xlfn.IFNA(_xlfn.IFS(R293&gt;0.2,"High",R293&lt;-0.2,"Low"),"Neglect value")</f>
        <v>Neglect value</v>
      </c>
    </row>
    <row r="294" spans="1:27" x14ac:dyDescent="0.3">
      <c r="A294" s="3" t="str">
        <f t="shared" si="69"/>
        <v>Saturday</v>
      </c>
      <c r="B294" s="3">
        <v>43757</v>
      </c>
      <c r="C294" s="4">
        <v>46236443</v>
      </c>
      <c r="D294" s="4">
        <v>9418363</v>
      </c>
      <c r="E294" s="4">
        <v>3202243</v>
      </c>
      <c r="F294" s="4">
        <v>2221076</v>
      </c>
      <c r="G294" s="4">
        <v>1697790</v>
      </c>
      <c r="H294" s="7">
        <f>VLOOKUP($B294,'Channel wise traffic'!$B$3:$C$368,2,0)</f>
        <v>16645119</v>
      </c>
      <c r="I294" s="7">
        <f>VLOOKUP($B294,'Channel wise traffic'!$B$3:$D$368,3,0)</f>
        <v>12483839</v>
      </c>
      <c r="J294" s="7">
        <f>VLOOKUP($B294,'Channel wise traffic'!$B$3:$E$368,4,0)</f>
        <v>5086008</v>
      </c>
      <c r="K294" s="7">
        <f>VLOOKUP($B294,'Channel wise traffic'!$B$3:$F$368,5,0)</f>
        <v>12021475</v>
      </c>
      <c r="L294" s="7">
        <f t="shared" si="56"/>
        <v>46236441</v>
      </c>
      <c r="M294" s="8">
        <f t="shared" si="57"/>
        <v>3.671973642090072E-2</v>
      </c>
      <c r="N294" s="10">
        <f t="shared" si="58"/>
        <v>43750</v>
      </c>
      <c r="O294" s="11">
        <f t="shared" si="59"/>
        <v>1645504</v>
      </c>
      <c r="P294" s="11">
        <f t="shared" si="60"/>
        <v>45338647</v>
      </c>
      <c r="Q294" s="11">
        <f t="shared" si="61"/>
        <v>3.6293627458851445E-2</v>
      </c>
      <c r="R294" s="8">
        <f t="shared" si="62"/>
        <v>3.177506709190614E-2</v>
      </c>
      <c r="S294" s="8">
        <f t="shared" si="63"/>
        <v>1.9801958360160077E-2</v>
      </c>
      <c r="T294" s="8">
        <f t="shared" si="64"/>
        <v>1.1740599986385547E-2</v>
      </c>
      <c r="U294" s="8">
        <f t="shared" si="65"/>
        <v>0.2036999905031622</v>
      </c>
      <c r="V294" s="8">
        <f t="shared" si="66"/>
        <v>0.33999995540626327</v>
      </c>
      <c r="W294" s="8">
        <f t="shared" si="67"/>
        <v>0.69360007969413939</v>
      </c>
      <c r="X294" s="8">
        <f t="shared" si="68"/>
        <v>0.76439977740518561</v>
      </c>
      <c r="Y294" s="8" t="str" cm="1">
        <f t="array" ref="Y294">INDEX($U$2:$X$2,MATCH(MAX(ABS($U294:$X294-_xlfn.XLOOKUP($N294,$B$3:$B$368,$U$3:$X$368,0,0))),ABS($U294:$X294-_xlfn.XLOOKUP($N294,$B$3:$B$368,$U$3:$X$368,0,0)),0))</f>
        <v>P2O</v>
      </c>
      <c r="Z294" s="8" t="str" cm="1">
        <f t="array" ref="Z294">INDEX($H$2:$K$2,MATCH(MAX(ABS($H294:$K294-_xlfn.XLOOKUP($N294,$B$3:$B$368,$H$3:$K$368,0,0))),ABS($H294:$K294-_xlfn.XLOOKUP($N294,$B$3:$B$368,$H$3:$K$368,0,0)),0))</f>
        <v>Facebook</v>
      </c>
      <c r="AA294" t="str" cm="1">
        <f t="array" ref="AA294">_xlfn.IFNA(_xlfn.IFS(R294&gt;0.2,"High",R294&lt;-0.2,"Low"),"Neglect value")</f>
        <v>Neglect value</v>
      </c>
    </row>
    <row r="295" spans="1:27" x14ac:dyDescent="0.3">
      <c r="A295" s="3" t="str">
        <f t="shared" si="69"/>
        <v>Sunday</v>
      </c>
      <c r="B295" s="3">
        <v>43758</v>
      </c>
      <c r="C295" s="4">
        <v>43094160</v>
      </c>
      <c r="D295" s="4">
        <v>9140271</v>
      </c>
      <c r="E295" s="4">
        <v>3169846</v>
      </c>
      <c r="F295" s="4">
        <v>2069275</v>
      </c>
      <c r="G295" s="4">
        <v>1694736</v>
      </c>
      <c r="H295" s="7">
        <f>VLOOKUP($B295,'Channel wise traffic'!$B$3:$C$368,2,0)</f>
        <v>15513897</v>
      </c>
      <c r="I295" s="7">
        <f>VLOOKUP($B295,'Channel wise traffic'!$B$3:$D$368,3,0)</f>
        <v>11635423</v>
      </c>
      <c r="J295" s="7">
        <f>VLOOKUP($B295,'Channel wise traffic'!$B$3:$E$368,4,0)</f>
        <v>4740357</v>
      </c>
      <c r="K295" s="7">
        <f>VLOOKUP($B295,'Channel wise traffic'!$B$3:$F$368,5,0)</f>
        <v>11204481</v>
      </c>
      <c r="L295" s="7">
        <f t="shared" si="56"/>
        <v>43094158</v>
      </c>
      <c r="M295" s="8">
        <f t="shared" si="57"/>
        <v>3.9326349556413211E-2</v>
      </c>
      <c r="N295" s="10">
        <f t="shared" si="58"/>
        <v>43751</v>
      </c>
      <c r="O295" s="11">
        <f t="shared" si="59"/>
        <v>1678794</v>
      </c>
      <c r="P295" s="11">
        <f t="shared" si="60"/>
        <v>43543056</v>
      </c>
      <c r="Q295" s="11">
        <f t="shared" si="61"/>
        <v>3.8554802467020116E-2</v>
      </c>
      <c r="R295" s="8">
        <f t="shared" si="62"/>
        <v>9.4961025593371939E-3</v>
      </c>
      <c r="S295" s="8">
        <f t="shared" si="63"/>
        <v>-1.0309290188543541E-2</v>
      </c>
      <c r="T295" s="8">
        <f t="shared" si="64"/>
        <v>2.0011698673675582E-2</v>
      </c>
      <c r="U295" s="8">
        <f t="shared" si="65"/>
        <v>0.21209999220311987</v>
      </c>
      <c r="V295" s="8">
        <f t="shared" si="66"/>
        <v>0.34680000188178228</v>
      </c>
      <c r="W295" s="8">
        <f t="shared" si="67"/>
        <v>0.65279985210637992</v>
      </c>
      <c r="X295" s="8">
        <f t="shared" si="68"/>
        <v>0.81899989126626471</v>
      </c>
      <c r="Y295" s="8" t="str" cm="1">
        <f t="array" ref="Y295">INDEX($U$2:$X$2,MATCH(MAX(ABS($U295:$X295-_xlfn.XLOOKUP($N295,$B$3:$B$368,$U$3:$X$368,0,0))),ABS($U295:$X295-_xlfn.XLOOKUP($N295,$B$3:$B$368,$U$3:$X$368,0,0)),0))</f>
        <v>M2C</v>
      </c>
      <c r="Z295" s="8" t="str" cm="1">
        <f t="array" ref="Z295">INDEX($H$2:$K$2,MATCH(MAX(ABS($H295:$K295-_xlfn.XLOOKUP($N295,$B$3:$B$368,$H$3:$K$368,0,0))),ABS($H295:$K295-_xlfn.XLOOKUP($N295,$B$3:$B$368,$H$3:$K$368,0,0)),0))</f>
        <v>Facebook</v>
      </c>
      <c r="AA295" t="str" cm="1">
        <f t="array" ref="AA295">_xlfn.IFNA(_xlfn.IFS(R295&gt;0.2,"High",R295&lt;-0.2,"Low"),"Neglect value")</f>
        <v>Neglect value</v>
      </c>
    </row>
    <row r="296" spans="1:27" x14ac:dyDescent="0.3">
      <c r="A296" s="3" t="str">
        <f t="shared" si="69"/>
        <v>Monday</v>
      </c>
      <c r="B296" s="3">
        <v>43759</v>
      </c>
      <c r="C296" s="4">
        <v>22803207</v>
      </c>
      <c r="D296" s="4">
        <v>5700801</v>
      </c>
      <c r="E296" s="4">
        <v>2371533</v>
      </c>
      <c r="F296" s="4">
        <v>1748531</v>
      </c>
      <c r="G296" s="4">
        <v>1462471</v>
      </c>
      <c r="H296" s="7">
        <f>VLOOKUP($B296,'Channel wise traffic'!$B$3:$C$368,2,0)</f>
        <v>8209154</v>
      </c>
      <c r="I296" s="7">
        <f>VLOOKUP($B296,'Channel wise traffic'!$B$3:$D$368,3,0)</f>
        <v>6156866</v>
      </c>
      <c r="J296" s="7">
        <f>VLOOKUP($B296,'Channel wise traffic'!$B$3:$E$368,4,0)</f>
        <v>2508352</v>
      </c>
      <c r="K296" s="7">
        <f>VLOOKUP($B296,'Channel wise traffic'!$B$3:$F$368,5,0)</f>
        <v>5928833</v>
      </c>
      <c r="L296" s="7">
        <f t="shared" si="56"/>
        <v>22803205</v>
      </c>
      <c r="M296" s="8">
        <f t="shared" si="57"/>
        <v>6.4134443896422116E-2</v>
      </c>
      <c r="N296" s="10">
        <f t="shared" si="58"/>
        <v>43752</v>
      </c>
      <c r="O296" s="11">
        <f t="shared" si="59"/>
        <v>1104728</v>
      </c>
      <c r="P296" s="11">
        <f t="shared" si="60"/>
        <v>20848645</v>
      </c>
      <c r="Q296" s="11">
        <f t="shared" si="61"/>
        <v>5.2987997398008482E-2</v>
      </c>
      <c r="R296" s="8">
        <f t="shared" si="62"/>
        <v>0.32382903302894461</v>
      </c>
      <c r="S296" s="8">
        <f t="shared" si="63"/>
        <v>9.3749977516524474E-2</v>
      </c>
      <c r="T296" s="8">
        <f t="shared" si="64"/>
        <v>0.21035794983323086</v>
      </c>
      <c r="U296" s="8">
        <f t="shared" si="65"/>
        <v>0.24999996710988942</v>
      </c>
      <c r="V296" s="8">
        <f t="shared" si="66"/>
        <v>0.4159999621105876</v>
      </c>
      <c r="W296" s="8">
        <f t="shared" si="67"/>
        <v>0.73729988155340875</v>
      </c>
      <c r="X296" s="8">
        <f t="shared" si="68"/>
        <v>0.83639981218519999</v>
      </c>
      <c r="Y296" s="8" t="str" cm="1">
        <f t="array" ref="Y296">INDEX($U$2:$X$2,MATCH(MAX(ABS($U296:$X296-_xlfn.XLOOKUP($N296,$B$3:$B$368,$U$3:$X$368,0,0))),ABS($U296:$X296-_xlfn.XLOOKUP($N296,$B$3:$B$368,$U$3:$X$368,0,0)),0))</f>
        <v>P2O</v>
      </c>
      <c r="Z296" s="8" t="str" cm="1">
        <f t="array" ref="Z296">INDEX($H$2:$K$2,MATCH(MAX(ABS($H296:$K296-_xlfn.XLOOKUP($N296,$B$3:$B$368,$H$3:$K$368,0,0))),ABS($H296:$K296-_xlfn.XLOOKUP($N296,$B$3:$B$368,$H$3:$K$368,0,0)),0))</f>
        <v>Facebook</v>
      </c>
      <c r="AA296" t="str" cm="1">
        <f t="array" ref="AA296">_xlfn.IFNA(_xlfn.IFS(R296&gt;0.2,"High",R296&lt;-0.2,"Low"),"Neglect value")</f>
        <v>High</v>
      </c>
    </row>
    <row r="297" spans="1:27" x14ac:dyDescent="0.3">
      <c r="A297" s="3" t="str">
        <f t="shared" si="69"/>
        <v>Tuesday</v>
      </c>
      <c r="B297" s="3">
        <v>43760</v>
      </c>
      <c r="C297" s="4">
        <v>21717340</v>
      </c>
      <c r="D297" s="4">
        <v>5429335</v>
      </c>
      <c r="E297" s="4">
        <v>2106582</v>
      </c>
      <c r="F297" s="4">
        <v>1568560</v>
      </c>
      <c r="G297" s="4">
        <v>1350531</v>
      </c>
      <c r="H297" s="7">
        <f>VLOOKUP($B297,'Channel wise traffic'!$B$3:$C$368,2,0)</f>
        <v>7818242</v>
      </c>
      <c r="I297" s="7">
        <f>VLOOKUP($B297,'Channel wise traffic'!$B$3:$D$368,3,0)</f>
        <v>5863681</v>
      </c>
      <c r="J297" s="7">
        <f>VLOOKUP($B297,'Channel wise traffic'!$B$3:$E$368,4,0)</f>
        <v>2388907</v>
      </c>
      <c r="K297" s="7">
        <f>VLOOKUP($B297,'Channel wise traffic'!$B$3:$F$368,5,0)</f>
        <v>5646508</v>
      </c>
      <c r="L297" s="7">
        <f t="shared" si="56"/>
        <v>21717338</v>
      </c>
      <c r="M297" s="8">
        <f t="shared" si="57"/>
        <v>6.2186759520272743E-2</v>
      </c>
      <c r="N297" s="10">
        <f t="shared" si="58"/>
        <v>43753</v>
      </c>
      <c r="O297" s="11">
        <f t="shared" si="59"/>
        <v>1126686</v>
      </c>
      <c r="P297" s="11">
        <f t="shared" si="60"/>
        <v>21934511</v>
      </c>
      <c r="Q297" s="11">
        <f t="shared" si="61"/>
        <v>5.1365899940427215E-2</v>
      </c>
      <c r="R297" s="8">
        <f t="shared" si="62"/>
        <v>0.19867558485682779</v>
      </c>
      <c r="S297" s="8">
        <f t="shared" si="63"/>
        <v>-9.9009729462398166E-3</v>
      </c>
      <c r="T297" s="8">
        <f t="shared" si="64"/>
        <v>0.21066231862763574</v>
      </c>
      <c r="U297" s="8">
        <f t="shared" si="65"/>
        <v>0.25</v>
      </c>
      <c r="V297" s="8">
        <f t="shared" si="66"/>
        <v>0.38800000368369236</v>
      </c>
      <c r="W297" s="8">
        <f t="shared" si="67"/>
        <v>0.74459954561464969</v>
      </c>
      <c r="X297" s="8">
        <f t="shared" si="68"/>
        <v>0.86100053552302747</v>
      </c>
      <c r="Y297" s="8" t="str" cm="1">
        <f t="array" ref="Y297">INDEX($U$2:$X$2,MATCH(MAX(ABS($U297:$X297-_xlfn.XLOOKUP($N297,$B$3:$B$368,$U$3:$X$368,0,0))),ABS($U297:$X297-_xlfn.XLOOKUP($N297,$B$3:$B$368,$U$3:$X$368,0,0)),0))</f>
        <v>P2O</v>
      </c>
      <c r="Z297" s="8" t="str" cm="1">
        <f t="array" ref="Z297">INDEX($H$2:$K$2,MATCH(MAX(ABS($H297:$K297-_xlfn.XLOOKUP($N297,$B$3:$B$368,$H$3:$K$368,0,0))),ABS($H297:$K297-_xlfn.XLOOKUP($N297,$B$3:$B$368,$H$3:$K$368,0,0)),0))</f>
        <v>Facebook</v>
      </c>
      <c r="AA297" t="str" cm="1">
        <f t="array" ref="AA297">_xlfn.IFNA(_xlfn.IFS(R297&gt;0.2,"High",R297&lt;-0.2,"Low"),"Neglect value")</f>
        <v>Neglect value</v>
      </c>
    </row>
    <row r="298" spans="1:27" x14ac:dyDescent="0.3">
      <c r="A298" s="3" t="str">
        <f t="shared" si="69"/>
        <v>Wednesday</v>
      </c>
      <c r="B298" s="3">
        <v>43761</v>
      </c>
      <c r="C298" s="4">
        <v>21717340</v>
      </c>
      <c r="D298" s="4">
        <v>5320748</v>
      </c>
      <c r="E298" s="4">
        <v>2085733</v>
      </c>
      <c r="F298" s="4">
        <v>1568262</v>
      </c>
      <c r="G298" s="4">
        <v>1324554</v>
      </c>
      <c r="H298" s="7">
        <f>VLOOKUP($B298,'Channel wise traffic'!$B$3:$C$368,2,0)</f>
        <v>7818242</v>
      </c>
      <c r="I298" s="7">
        <f>VLOOKUP($B298,'Channel wise traffic'!$B$3:$D$368,3,0)</f>
        <v>5863681</v>
      </c>
      <c r="J298" s="7">
        <f>VLOOKUP($B298,'Channel wise traffic'!$B$3:$E$368,4,0)</f>
        <v>2388907</v>
      </c>
      <c r="K298" s="7">
        <f>VLOOKUP($B298,'Channel wise traffic'!$B$3:$F$368,5,0)</f>
        <v>5646508</v>
      </c>
      <c r="L298" s="7">
        <f t="shared" si="56"/>
        <v>21717338</v>
      </c>
      <c r="M298" s="8">
        <f t="shared" si="57"/>
        <v>6.0990618556416208E-2</v>
      </c>
      <c r="N298" s="10">
        <f t="shared" si="58"/>
        <v>43754</v>
      </c>
      <c r="O298" s="11">
        <f t="shared" si="59"/>
        <v>1308161</v>
      </c>
      <c r="P298" s="11">
        <f t="shared" si="60"/>
        <v>20631472</v>
      </c>
      <c r="Q298" s="11">
        <f t="shared" si="61"/>
        <v>6.3406088358305773E-2</v>
      </c>
      <c r="R298" s="8">
        <f t="shared" si="62"/>
        <v>1.2531332152540875E-2</v>
      </c>
      <c r="S298" s="8">
        <f t="shared" si="63"/>
        <v>5.2631533028763E-2</v>
      </c>
      <c r="T298" s="8">
        <f t="shared" si="64"/>
        <v>-3.8095234455086113E-2</v>
      </c>
      <c r="U298" s="8">
        <f t="shared" si="65"/>
        <v>0.24499998618615354</v>
      </c>
      <c r="V298" s="8">
        <f t="shared" si="66"/>
        <v>0.39199995940420407</v>
      </c>
      <c r="W298" s="8">
        <f t="shared" si="67"/>
        <v>0.75189969185892924</v>
      </c>
      <c r="X298" s="8">
        <f t="shared" si="68"/>
        <v>0.84459994567234298</v>
      </c>
      <c r="Y298" s="8" t="str" cm="1">
        <f t="array" ref="Y298">INDEX($U$2:$X$2,MATCH(MAX(ABS($U298:$X298-_xlfn.XLOOKUP($N298,$B$3:$B$368,$U$3:$X$368,0,0))),ABS($U298:$X298-_xlfn.XLOOKUP($N298,$B$3:$B$368,$U$3:$X$368,0,0)),0))</f>
        <v>P2O</v>
      </c>
      <c r="Z298" s="8" t="str" cm="1">
        <f t="array" ref="Z298">INDEX($H$2:$K$2,MATCH(MAX(ABS($H298:$K298-_xlfn.XLOOKUP($N298,$B$3:$B$368,$H$3:$K$368,0,0))),ABS($H298:$K298-_xlfn.XLOOKUP($N298,$B$3:$B$368,$H$3:$K$368,0,0)),0))</f>
        <v>Facebook</v>
      </c>
      <c r="AA298" t="str" cm="1">
        <f t="array" ref="AA298">_xlfn.IFNA(_xlfn.IFS(R298&gt;0.2,"High",R298&lt;-0.2,"Low"),"Neglect value")</f>
        <v>Neglect value</v>
      </c>
    </row>
    <row r="299" spans="1:27" x14ac:dyDescent="0.3">
      <c r="A299" s="3" t="str">
        <f t="shared" si="69"/>
        <v>Thursday</v>
      </c>
      <c r="B299" s="3">
        <v>43762</v>
      </c>
      <c r="C299" s="4">
        <v>21065820</v>
      </c>
      <c r="D299" s="4">
        <v>5319119</v>
      </c>
      <c r="E299" s="4">
        <v>2234030</v>
      </c>
      <c r="F299" s="4">
        <v>1663458</v>
      </c>
      <c r="G299" s="4">
        <v>1309474</v>
      </c>
      <c r="H299" s="7">
        <f>VLOOKUP($B299,'Channel wise traffic'!$B$3:$C$368,2,0)</f>
        <v>7583695</v>
      </c>
      <c r="I299" s="7">
        <f>VLOOKUP($B299,'Channel wise traffic'!$B$3:$D$368,3,0)</f>
        <v>5687771</v>
      </c>
      <c r="J299" s="7">
        <f>VLOOKUP($B299,'Channel wise traffic'!$B$3:$E$368,4,0)</f>
        <v>2317240</v>
      </c>
      <c r="K299" s="7">
        <f>VLOOKUP($B299,'Channel wise traffic'!$B$3:$F$368,5,0)</f>
        <v>5477113</v>
      </c>
      <c r="L299" s="7">
        <f t="shared" si="56"/>
        <v>21065819</v>
      </c>
      <c r="M299" s="8">
        <f t="shared" si="57"/>
        <v>6.2161074195070498E-2</v>
      </c>
      <c r="N299" s="10">
        <f t="shared" si="58"/>
        <v>43755</v>
      </c>
      <c r="O299" s="11">
        <f t="shared" si="59"/>
        <v>1196493</v>
      </c>
      <c r="P299" s="11">
        <f t="shared" si="60"/>
        <v>22151685</v>
      </c>
      <c r="Q299" s="11">
        <f t="shared" si="61"/>
        <v>5.4013628849125576E-2</v>
      </c>
      <c r="R299" s="8">
        <f t="shared" si="62"/>
        <v>9.4426795643601791E-2</v>
      </c>
      <c r="S299" s="8">
        <f t="shared" si="63"/>
        <v>-4.9019566683076277E-2</v>
      </c>
      <c r="T299" s="8">
        <f t="shared" si="64"/>
        <v>0.15084054746076969</v>
      </c>
      <c r="U299" s="8">
        <f t="shared" si="65"/>
        <v>0.25249997389135576</v>
      </c>
      <c r="V299" s="8">
        <f t="shared" si="66"/>
        <v>0.42000000376002117</v>
      </c>
      <c r="W299" s="8">
        <f t="shared" si="67"/>
        <v>0.74459966965528668</v>
      </c>
      <c r="X299" s="8">
        <f t="shared" si="68"/>
        <v>0.7871999172807489</v>
      </c>
      <c r="Y299" s="8" t="str" cm="1">
        <f t="array" ref="Y299">INDEX($U$2:$X$2,MATCH(MAX(ABS($U299:$X299-_xlfn.XLOOKUP($N299,$B$3:$B$368,$U$3:$X$368,0,0))),ABS($U299:$X299-_xlfn.XLOOKUP($N299,$B$3:$B$368,$U$3:$X$368,0,0)),0))</f>
        <v>C2P</v>
      </c>
      <c r="Z299" s="8" t="str" cm="1">
        <f t="array" ref="Z299">INDEX($H$2:$K$2,MATCH(MAX(ABS($H299:$K299-_xlfn.XLOOKUP($N299,$B$3:$B$368,$H$3:$K$368,0,0))),ABS($H299:$K299-_xlfn.XLOOKUP($N299,$B$3:$B$368,$H$3:$K$368,0,0)),0))</f>
        <v>Facebook</v>
      </c>
      <c r="AA299" t="str" cm="1">
        <f t="array" ref="AA299">_xlfn.IFNA(_xlfn.IFS(R299&gt;0.2,"High",R299&lt;-0.2,"Low"),"Neglect value")</f>
        <v>Neglect value</v>
      </c>
    </row>
    <row r="300" spans="1:27" x14ac:dyDescent="0.3">
      <c r="A300" s="3" t="str">
        <f t="shared" si="69"/>
        <v>Friday</v>
      </c>
      <c r="B300" s="3">
        <v>43763</v>
      </c>
      <c r="C300" s="4">
        <v>21500167</v>
      </c>
      <c r="D300" s="4">
        <v>5321291</v>
      </c>
      <c r="E300" s="4">
        <v>2107231</v>
      </c>
      <c r="F300" s="4">
        <v>1507513</v>
      </c>
      <c r="G300" s="4">
        <v>1186714</v>
      </c>
      <c r="H300" s="7">
        <f>VLOOKUP($B300,'Channel wise traffic'!$B$3:$C$368,2,0)</f>
        <v>7740060</v>
      </c>
      <c r="I300" s="7">
        <f>VLOOKUP($B300,'Channel wise traffic'!$B$3:$D$368,3,0)</f>
        <v>5805045</v>
      </c>
      <c r="J300" s="7">
        <f>VLOOKUP($B300,'Channel wise traffic'!$B$3:$E$368,4,0)</f>
        <v>2365018</v>
      </c>
      <c r="K300" s="7">
        <f>VLOOKUP($B300,'Channel wise traffic'!$B$3:$F$368,5,0)</f>
        <v>5590043</v>
      </c>
      <c r="L300" s="7">
        <f t="shared" si="56"/>
        <v>21500166</v>
      </c>
      <c r="M300" s="8">
        <f t="shared" si="57"/>
        <v>5.5195571271609192E-2</v>
      </c>
      <c r="N300" s="10">
        <f t="shared" si="58"/>
        <v>43756</v>
      </c>
      <c r="O300" s="11">
        <f t="shared" si="59"/>
        <v>1323473</v>
      </c>
      <c r="P300" s="11">
        <f t="shared" si="60"/>
        <v>20848645</v>
      </c>
      <c r="Q300" s="11">
        <f t="shared" si="61"/>
        <v>6.3480045658600562E-2</v>
      </c>
      <c r="R300" s="8">
        <f t="shared" si="62"/>
        <v>-0.10333342652249045</v>
      </c>
      <c r="S300" s="8">
        <f t="shared" si="63"/>
        <v>3.1250040470256035E-2</v>
      </c>
      <c r="T300" s="8">
        <f t="shared" si="64"/>
        <v>-0.13050517372885584</v>
      </c>
      <c r="U300" s="8">
        <f t="shared" si="65"/>
        <v>0.24749998453500385</v>
      </c>
      <c r="V300" s="8">
        <f t="shared" si="66"/>
        <v>0.39599995564986018</v>
      </c>
      <c r="W300" s="8">
        <f t="shared" si="67"/>
        <v>0.71539997276046152</v>
      </c>
      <c r="X300" s="8">
        <f t="shared" si="68"/>
        <v>0.78719984504279561</v>
      </c>
      <c r="Y300" s="8" t="str" cm="1">
        <f t="array" ref="Y300">INDEX($U$2:$X$2,MATCH(MAX(ABS($U300:$X300-_xlfn.XLOOKUP($N300,$B$3:$B$368,$U$3:$X$368,0,0))),ABS($U300:$X300-_xlfn.XLOOKUP($N300,$B$3:$B$368,$U$3:$X$368,0,0)),0))</f>
        <v>P2O</v>
      </c>
      <c r="Z300" s="8" t="str" cm="1">
        <f t="array" ref="Z300">INDEX($H$2:$K$2,MATCH(MAX(ABS($H300:$K300-_xlfn.XLOOKUP($N300,$B$3:$B$368,$H$3:$K$368,0,0))),ABS($H300:$K300-_xlfn.XLOOKUP($N300,$B$3:$B$368,$H$3:$K$368,0,0)),0))</f>
        <v>Facebook</v>
      </c>
      <c r="AA300" t="str" cm="1">
        <f t="array" ref="AA300">_xlfn.IFNA(_xlfn.IFS(R300&gt;0.2,"High",R300&lt;-0.2,"Low"),"Neglect value")</f>
        <v>Neglect value</v>
      </c>
    </row>
    <row r="301" spans="1:27" x14ac:dyDescent="0.3">
      <c r="A301" s="3" t="str">
        <f t="shared" si="69"/>
        <v>Saturday</v>
      </c>
      <c r="B301" s="3">
        <v>43764</v>
      </c>
      <c r="C301" s="4">
        <v>43991955</v>
      </c>
      <c r="D301" s="4">
        <v>9330693</v>
      </c>
      <c r="E301" s="4">
        <v>3204160</v>
      </c>
      <c r="F301" s="4">
        <v>2069887</v>
      </c>
      <c r="G301" s="4">
        <v>1582222</v>
      </c>
      <c r="H301" s="7">
        <f>VLOOKUP($B301,'Channel wise traffic'!$B$3:$C$368,2,0)</f>
        <v>15837104</v>
      </c>
      <c r="I301" s="7">
        <f>VLOOKUP($B301,'Channel wise traffic'!$B$3:$D$368,3,0)</f>
        <v>11877828</v>
      </c>
      <c r="J301" s="7">
        <f>VLOOKUP($B301,'Channel wise traffic'!$B$3:$E$368,4,0)</f>
        <v>4839115</v>
      </c>
      <c r="K301" s="7">
        <f>VLOOKUP($B301,'Channel wise traffic'!$B$3:$F$368,5,0)</f>
        <v>11437908</v>
      </c>
      <c r="L301" s="7">
        <f t="shared" si="56"/>
        <v>43991955</v>
      </c>
      <c r="M301" s="8">
        <f t="shared" si="57"/>
        <v>3.5966166995760933E-2</v>
      </c>
      <c r="N301" s="10">
        <f t="shared" si="58"/>
        <v>43757</v>
      </c>
      <c r="O301" s="11">
        <f t="shared" si="59"/>
        <v>1697790</v>
      </c>
      <c r="P301" s="11">
        <f t="shared" si="60"/>
        <v>46236441</v>
      </c>
      <c r="Q301" s="11">
        <f t="shared" si="61"/>
        <v>3.671973642090072E-2</v>
      </c>
      <c r="R301" s="8">
        <f t="shared" si="62"/>
        <v>-6.8069667037737314E-2</v>
      </c>
      <c r="S301" s="8">
        <f t="shared" si="63"/>
        <v>-4.8543658453296556E-2</v>
      </c>
      <c r="T301" s="8">
        <f t="shared" si="64"/>
        <v>-2.0522190478220792E-2</v>
      </c>
      <c r="U301" s="8">
        <f t="shared" si="65"/>
        <v>0.2120999850995483</v>
      </c>
      <c r="V301" s="8">
        <f t="shared" si="66"/>
        <v>0.34340000255072156</v>
      </c>
      <c r="W301" s="8">
        <f t="shared" si="67"/>
        <v>0.64599988764606009</v>
      </c>
      <c r="X301" s="8">
        <f t="shared" si="68"/>
        <v>0.76440018223217021</v>
      </c>
      <c r="Y301" s="8" t="str" cm="1">
        <f t="array" ref="Y301">INDEX($U$2:$X$2,MATCH(MAX(ABS($U301:$X301-_xlfn.XLOOKUP($N301,$B$3:$B$368,$U$3:$X$368,0,0))),ABS($U301:$X301-_xlfn.XLOOKUP($N301,$B$3:$B$368,$U$3:$X$368,0,0)),0))</f>
        <v>C2P</v>
      </c>
      <c r="Z301" s="8" t="str" cm="1">
        <f t="array" ref="Z301">INDEX($H$2:$K$2,MATCH(MAX(ABS($H301:$K301-_xlfn.XLOOKUP($N301,$B$3:$B$368,$H$3:$K$368,0,0))),ABS($H301:$K301-_xlfn.XLOOKUP($N301,$B$3:$B$368,$H$3:$K$368,0,0)),0))</f>
        <v>Facebook</v>
      </c>
      <c r="AA301" t="str" cm="1">
        <f t="array" ref="AA301">_xlfn.IFNA(_xlfn.IFS(R301&gt;0.2,"High",R301&lt;-0.2,"Low"),"Neglect value")</f>
        <v>Neglect value</v>
      </c>
    </row>
    <row r="302" spans="1:27" x14ac:dyDescent="0.3">
      <c r="A302" s="3" t="str">
        <f t="shared" si="69"/>
        <v>Sunday</v>
      </c>
      <c r="B302" s="3">
        <v>43765</v>
      </c>
      <c r="C302" s="4">
        <v>43094160</v>
      </c>
      <c r="D302" s="4">
        <v>9321266</v>
      </c>
      <c r="E302" s="4">
        <v>3137538</v>
      </c>
      <c r="F302" s="4">
        <v>2154861</v>
      </c>
      <c r="G302" s="4">
        <v>1613560</v>
      </c>
      <c r="H302" s="7">
        <f>VLOOKUP($B302,'Channel wise traffic'!$B$3:$C$368,2,0)</f>
        <v>15513897</v>
      </c>
      <c r="I302" s="7">
        <f>VLOOKUP($B302,'Channel wise traffic'!$B$3:$D$368,3,0)</f>
        <v>11635423</v>
      </c>
      <c r="J302" s="7">
        <f>VLOOKUP($B302,'Channel wise traffic'!$B$3:$E$368,4,0)</f>
        <v>4740357</v>
      </c>
      <c r="K302" s="7">
        <f>VLOOKUP($B302,'Channel wise traffic'!$B$3:$F$368,5,0)</f>
        <v>11204481</v>
      </c>
      <c r="L302" s="7">
        <f t="shared" si="56"/>
        <v>43094158</v>
      </c>
      <c r="M302" s="8">
        <f t="shared" si="57"/>
        <v>3.7442660444013759E-2</v>
      </c>
      <c r="N302" s="10">
        <f t="shared" si="58"/>
        <v>43758</v>
      </c>
      <c r="O302" s="11">
        <f t="shared" si="59"/>
        <v>1694736</v>
      </c>
      <c r="P302" s="11">
        <f t="shared" si="60"/>
        <v>43094158</v>
      </c>
      <c r="Q302" s="11">
        <f t="shared" si="61"/>
        <v>3.9326349556413211E-2</v>
      </c>
      <c r="R302" s="8">
        <f t="shared" si="62"/>
        <v>-4.7898905788276158E-2</v>
      </c>
      <c r="S302" s="8">
        <f t="shared" si="63"/>
        <v>0</v>
      </c>
      <c r="T302" s="8">
        <f t="shared" si="64"/>
        <v>-4.7898905788276158E-2</v>
      </c>
      <c r="U302" s="8">
        <f t="shared" si="65"/>
        <v>0.21629998125035968</v>
      </c>
      <c r="V302" s="8">
        <f t="shared" si="66"/>
        <v>0.33659998545261982</v>
      </c>
      <c r="W302" s="8">
        <f t="shared" si="67"/>
        <v>0.68679996863782999</v>
      </c>
      <c r="X302" s="8">
        <f t="shared" si="68"/>
        <v>0.74880003861037903</v>
      </c>
      <c r="Y302" s="8" t="str" cm="1">
        <f t="array" ref="Y302">INDEX($U$2:$X$2,MATCH(MAX(ABS($U302:$X302-_xlfn.XLOOKUP($N302,$B$3:$B$368,$U$3:$X$368,0,0))),ABS($U302:$X302-_xlfn.XLOOKUP($N302,$B$3:$B$368,$U$3:$X$368,0,0)),0))</f>
        <v>P2O</v>
      </c>
      <c r="Z302" s="8" t="str" cm="1">
        <f t="array" ref="Z302">INDEX($H$2:$K$2,MATCH(MAX(ABS($H302:$K302-_xlfn.XLOOKUP($N302,$B$3:$B$368,$H$3:$K$368,0,0))),ABS($H302:$K302-_xlfn.XLOOKUP($N302,$B$3:$B$368,$H$3:$K$368,0,0)),0))</f>
        <v>Facebook</v>
      </c>
      <c r="AA302" t="str" cm="1">
        <f t="array" ref="AA302">_xlfn.IFNA(_xlfn.IFS(R302&gt;0.2,"High",R302&lt;-0.2,"Low"),"Neglect value")</f>
        <v>Neglect value</v>
      </c>
    </row>
    <row r="303" spans="1:27" x14ac:dyDescent="0.3">
      <c r="A303" s="3" t="str">
        <f t="shared" si="69"/>
        <v>Monday</v>
      </c>
      <c r="B303" s="3">
        <v>43766</v>
      </c>
      <c r="C303" s="4">
        <v>21065820</v>
      </c>
      <c r="D303" s="4">
        <v>5424448</v>
      </c>
      <c r="E303" s="4">
        <v>2104686</v>
      </c>
      <c r="F303" s="4">
        <v>1490328</v>
      </c>
      <c r="G303" s="4">
        <v>1222069</v>
      </c>
      <c r="H303" s="7">
        <f>VLOOKUP($B303,'Channel wise traffic'!$B$3:$C$368,2,0)</f>
        <v>7583695</v>
      </c>
      <c r="I303" s="7">
        <f>VLOOKUP($B303,'Channel wise traffic'!$B$3:$D$368,3,0)</f>
        <v>5687771</v>
      </c>
      <c r="J303" s="7">
        <f>VLOOKUP($B303,'Channel wise traffic'!$B$3:$E$368,4,0)</f>
        <v>2317240</v>
      </c>
      <c r="K303" s="7">
        <f>VLOOKUP($B303,'Channel wise traffic'!$B$3:$F$368,5,0)</f>
        <v>5477113</v>
      </c>
      <c r="L303" s="7">
        <f t="shared" si="56"/>
        <v>21065819</v>
      </c>
      <c r="M303" s="8">
        <f t="shared" si="57"/>
        <v>5.8011935922741197E-2</v>
      </c>
      <c r="N303" s="10">
        <f t="shared" si="58"/>
        <v>43759</v>
      </c>
      <c r="O303" s="11">
        <f t="shared" si="59"/>
        <v>1462471</v>
      </c>
      <c r="P303" s="11">
        <f t="shared" si="60"/>
        <v>22803205</v>
      </c>
      <c r="Q303" s="11">
        <f t="shared" si="61"/>
        <v>6.4134443896422116E-2</v>
      </c>
      <c r="R303" s="8">
        <f t="shared" si="62"/>
        <v>-0.16438069541208</v>
      </c>
      <c r="S303" s="8">
        <f t="shared" si="63"/>
        <v>-7.6190430248730401E-2</v>
      </c>
      <c r="T303" s="8">
        <f t="shared" si="64"/>
        <v>-9.5463647951307462E-2</v>
      </c>
      <c r="U303" s="8">
        <f t="shared" si="65"/>
        <v>0.25749996914432954</v>
      </c>
      <c r="V303" s="8">
        <f t="shared" si="66"/>
        <v>0.3880000324456977</v>
      </c>
      <c r="W303" s="8">
        <f t="shared" si="67"/>
        <v>0.70809992559460178</v>
      </c>
      <c r="X303" s="8">
        <f t="shared" si="68"/>
        <v>0.82000002683972928</v>
      </c>
      <c r="Y303" s="8" t="str" cm="1">
        <f t="array" ref="Y303">INDEX($U$2:$X$2,MATCH(MAX(ABS($U303:$X303-_xlfn.XLOOKUP($N303,$B$3:$B$368,$U$3:$X$368,0,0))),ABS($U303:$X303-_xlfn.XLOOKUP($N303,$B$3:$B$368,$U$3:$X$368,0,0)),0))</f>
        <v>C2P</v>
      </c>
      <c r="Z303" s="8" t="str" cm="1">
        <f t="array" ref="Z303">INDEX($H$2:$K$2,MATCH(MAX(ABS($H303:$K303-_xlfn.XLOOKUP($N303,$B$3:$B$368,$H$3:$K$368,0,0))),ABS($H303:$K303-_xlfn.XLOOKUP($N303,$B$3:$B$368,$H$3:$K$368,0,0)),0))</f>
        <v>Facebook</v>
      </c>
      <c r="AA303" t="str" cm="1">
        <f t="array" ref="AA303">_xlfn.IFNA(_xlfn.IFS(R303&gt;0.2,"High",R303&lt;-0.2,"Low"),"Neglect value")</f>
        <v>Neglect value</v>
      </c>
    </row>
    <row r="304" spans="1:27" x14ac:dyDescent="0.3">
      <c r="A304" s="3" t="str">
        <f t="shared" si="69"/>
        <v>Tuesday</v>
      </c>
      <c r="B304" s="3">
        <v>43767</v>
      </c>
      <c r="C304" s="4">
        <v>22151687</v>
      </c>
      <c r="D304" s="4">
        <v>5261025</v>
      </c>
      <c r="E304" s="4">
        <v>2020233</v>
      </c>
      <c r="F304" s="4">
        <v>1430527</v>
      </c>
      <c r="G304" s="4">
        <v>1173032</v>
      </c>
      <c r="H304" s="7">
        <f>VLOOKUP($B304,'Channel wise traffic'!$B$3:$C$368,2,0)</f>
        <v>7974607</v>
      </c>
      <c r="I304" s="7">
        <f>VLOOKUP($B304,'Channel wise traffic'!$B$3:$D$368,3,0)</f>
        <v>5980955</v>
      </c>
      <c r="J304" s="7">
        <f>VLOOKUP($B304,'Channel wise traffic'!$B$3:$E$368,4,0)</f>
        <v>2436685</v>
      </c>
      <c r="K304" s="7">
        <f>VLOOKUP($B304,'Channel wise traffic'!$B$3:$F$368,5,0)</f>
        <v>5759438</v>
      </c>
      <c r="L304" s="7">
        <f t="shared" si="56"/>
        <v>22151685</v>
      </c>
      <c r="M304" s="8">
        <f t="shared" si="57"/>
        <v>5.2954522154452614E-2</v>
      </c>
      <c r="N304" s="10">
        <f t="shared" si="58"/>
        <v>43760</v>
      </c>
      <c r="O304" s="11">
        <f t="shared" si="59"/>
        <v>1350531</v>
      </c>
      <c r="P304" s="11">
        <f t="shared" si="60"/>
        <v>21717338</v>
      </c>
      <c r="Q304" s="11">
        <f t="shared" si="61"/>
        <v>6.2186759520272743E-2</v>
      </c>
      <c r="R304" s="8">
        <f t="shared" si="62"/>
        <v>-0.13142904531624966</v>
      </c>
      <c r="S304" s="8">
        <f t="shared" si="63"/>
        <v>2.000001105107807E-2</v>
      </c>
      <c r="T304" s="8">
        <f t="shared" si="64"/>
        <v>-0.14845985603752898</v>
      </c>
      <c r="U304" s="8">
        <f t="shared" si="65"/>
        <v>0.23749997009257129</v>
      </c>
      <c r="V304" s="8">
        <f t="shared" si="66"/>
        <v>0.38399988595378276</v>
      </c>
      <c r="W304" s="8">
        <f t="shared" si="67"/>
        <v>0.70810000628640357</v>
      </c>
      <c r="X304" s="8">
        <f t="shared" si="68"/>
        <v>0.81999990213396878</v>
      </c>
      <c r="Y304" s="8" t="str" cm="1">
        <f t="array" ref="Y304">INDEX($U$2:$X$2,MATCH(MAX(ABS($U304:$X304-_xlfn.XLOOKUP($N304,$B$3:$B$368,$U$3:$X$368,0,0))),ABS($U304:$X304-_xlfn.XLOOKUP($N304,$B$3:$B$368,$U$3:$X$368,0,0)),0))</f>
        <v>P2O</v>
      </c>
      <c r="Z304" s="8" t="str" cm="1">
        <f t="array" ref="Z304">INDEX($H$2:$K$2,MATCH(MAX(ABS($H304:$K304-_xlfn.XLOOKUP($N304,$B$3:$B$368,$H$3:$K$368,0,0))),ABS($H304:$K304-_xlfn.XLOOKUP($N304,$B$3:$B$368,$H$3:$K$368,0,0)),0))</f>
        <v>Facebook</v>
      </c>
      <c r="AA304" t="str" cm="1">
        <f t="array" ref="AA304">_xlfn.IFNA(_xlfn.IFS(R304&gt;0.2,"High",R304&lt;-0.2,"Low"),"Neglect value")</f>
        <v>Neglect value</v>
      </c>
    </row>
    <row r="305" spans="1:27" x14ac:dyDescent="0.3">
      <c r="A305" s="3" t="str">
        <f t="shared" si="69"/>
        <v>Wednesday</v>
      </c>
      <c r="B305" s="3">
        <v>43768</v>
      </c>
      <c r="C305" s="4">
        <v>21500167</v>
      </c>
      <c r="D305" s="4">
        <v>5643793</v>
      </c>
      <c r="E305" s="4">
        <v>2325243</v>
      </c>
      <c r="F305" s="4">
        <v>1629530</v>
      </c>
      <c r="G305" s="4">
        <v>1376301</v>
      </c>
      <c r="H305" s="7">
        <f>VLOOKUP($B305,'Channel wise traffic'!$B$3:$C$368,2,0)</f>
        <v>7740060</v>
      </c>
      <c r="I305" s="7">
        <f>VLOOKUP($B305,'Channel wise traffic'!$B$3:$D$368,3,0)</f>
        <v>5805045</v>
      </c>
      <c r="J305" s="7">
        <f>VLOOKUP($B305,'Channel wise traffic'!$B$3:$E$368,4,0)</f>
        <v>2365018</v>
      </c>
      <c r="K305" s="7">
        <f>VLOOKUP($B305,'Channel wise traffic'!$B$3:$F$368,5,0)</f>
        <v>5590043</v>
      </c>
      <c r="L305" s="7">
        <f t="shared" si="56"/>
        <v>21500166</v>
      </c>
      <c r="M305" s="8">
        <f t="shared" si="57"/>
        <v>6.4013502778838882E-2</v>
      </c>
      <c r="N305" s="10">
        <f t="shared" si="58"/>
        <v>43761</v>
      </c>
      <c r="O305" s="11">
        <f t="shared" si="59"/>
        <v>1324554</v>
      </c>
      <c r="P305" s="11">
        <f t="shared" si="60"/>
        <v>21717338</v>
      </c>
      <c r="Q305" s="11">
        <f t="shared" si="61"/>
        <v>6.0990618556416208E-2</v>
      </c>
      <c r="R305" s="8">
        <f t="shared" si="62"/>
        <v>3.906748988716191E-2</v>
      </c>
      <c r="S305" s="8">
        <f t="shared" si="63"/>
        <v>-9.9999364563004844E-3</v>
      </c>
      <c r="T305" s="8">
        <f t="shared" si="64"/>
        <v>4.9563101571539425E-2</v>
      </c>
      <c r="U305" s="8">
        <f t="shared" si="65"/>
        <v>0.26249996104681417</v>
      </c>
      <c r="V305" s="8">
        <f t="shared" si="66"/>
        <v>0.41200005032076831</v>
      </c>
      <c r="W305" s="8">
        <f t="shared" si="67"/>
        <v>0.70079987338957694</v>
      </c>
      <c r="X305" s="8">
        <f t="shared" si="68"/>
        <v>0.84459997668039255</v>
      </c>
      <c r="Y305" s="8" t="str" cm="1">
        <f t="array" ref="Y305">INDEX($U$2:$X$2,MATCH(MAX(ABS($U305:$X305-_xlfn.XLOOKUP($N305,$B$3:$B$368,$U$3:$X$368,0,0))),ABS($U305:$X305-_xlfn.XLOOKUP($N305,$B$3:$B$368,$U$3:$X$368,0,0)),0))</f>
        <v>C2P</v>
      </c>
      <c r="Z305" s="8" t="str" cm="1">
        <f t="array" ref="Z305">INDEX($H$2:$K$2,MATCH(MAX(ABS($H305:$K305-_xlfn.XLOOKUP($N305,$B$3:$B$368,$H$3:$K$368,0,0))),ABS($H305:$K305-_xlfn.XLOOKUP($N305,$B$3:$B$368,$H$3:$K$368,0,0)),0))</f>
        <v>Facebook</v>
      </c>
      <c r="AA305" t="str" cm="1">
        <f t="array" ref="AA305">_xlfn.IFNA(_xlfn.IFS(R305&gt;0.2,"High",R305&lt;-0.2,"Low"),"Neglect value")</f>
        <v>Neglect value</v>
      </c>
    </row>
    <row r="306" spans="1:27" x14ac:dyDescent="0.3">
      <c r="A306" s="3" t="str">
        <f t="shared" si="69"/>
        <v>Thursday</v>
      </c>
      <c r="B306" s="3">
        <v>43769</v>
      </c>
      <c r="C306" s="4">
        <v>20631473</v>
      </c>
      <c r="D306" s="4">
        <v>5003132</v>
      </c>
      <c r="E306" s="4">
        <v>1921202</v>
      </c>
      <c r="F306" s="4">
        <v>1332354</v>
      </c>
      <c r="G306" s="4">
        <v>1070679</v>
      </c>
      <c r="H306" s="7">
        <f>VLOOKUP($B306,'Channel wise traffic'!$B$3:$C$368,2,0)</f>
        <v>7427330</v>
      </c>
      <c r="I306" s="7">
        <f>VLOOKUP($B306,'Channel wise traffic'!$B$3:$D$368,3,0)</f>
        <v>5570497</v>
      </c>
      <c r="J306" s="7">
        <f>VLOOKUP($B306,'Channel wise traffic'!$B$3:$E$368,4,0)</f>
        <v>2269462</v>
      </c>
      <c r="K306" s="7">
        <f>VLOOKUP($B306,'Channel wise traffic'!$B$3:$F$368,5,0)</f>
        <v>5364183</v>
      </c>
      <c r="L306" s="7">
        <f t="shared" si="56"/>
        <v>20631472</v>
      </c>
      <c r="M306" s="8">
        <f t="shared" si="57"/>
        <v>5.1895422105828315E-2</v>
      </c>
      <c r="N306" s="10">
        <f t="shared" si="58"/>
        <v>43762</v>
      </c>
      <c r="O306" s="11">
        <f t="shared" si="59"/>
        <v>1309474</v>
      </c>
      <c r="P306" s="11">
        <f t="shared" si="60"/>
        <v>21065819</v>
      </c>
      <c r="Q306" s="11">
        <f t="shared" si="61"/>
        <v>6.2161074195070498E-2</v>
      </c>
      <c r="R306" s="8">
        <f t="shared" si="62"/>
        <v>-0.18235948174610572</v>
      </c>
      <c r="S306" s="8">
        <f t="shared" si="63"/>
        <v>-2.0618566978098496E-2</v>
      </c>
      <c r="T306" s="8">
        <f t="shared" si="64"/>
        <v>-0.16514598922513912</v>
      </c>
      <c r="U306" s="8">
        <f t="shared" si="65"/>
        <v>0.24249999018489857</v>
      </c>
      <c r="V306" s="8">
        <f t="shared" si="66"/>
        <v>0.38399986248613871</v>
      </c>
      <c r="W306" s="8">
        <f t="shared" si="67"/>
        <v>0.6935002149695868</v>
      </c>
      <c r="X306" s="8">
        <f t="shared" si="68"/>
        <v>0.80359949382821683</v>
      </c>
      <c r="Y306" s="8" t="str" cm="1">
        <f t="array" ref="Y306">INDEX($U$2:$X$2,MATCH(MAX(ABS($U306:$X306-_xlfn.XLOOKUP($N306,$B$3:$B$368,$U$3:$X$368,0,0))),ABS($U306:$X306-_xlfn.XLOOKUP($N306,$B$3:$B$368,$U$3:$X$368,0,0)),0))</f>
        <v>C2P</v>
      </c>
      <c r="Z306" s="8" t="str" cm="1">
        <f t="array" ref="Z306">INDEX($H$2:$K$2,MATCH(MAX(ABS($H306:$K306-_xlfn.XLOOKUP($N306,$B$3:$B$368,$H$3:$K$368,0,0))),ABS($H306:$K306-_xlfn.XLOOKUP($N306,$B$3:$B$368,$H$3:$K$368,0,0)),0))</f>
        <v>Facebook</v>
      </c>
      <c r="AA306" t="str" cm="1">
        <f t="array" ref="AA306">_xlfn.IFNA(_xlfn.IFS(R306&gt;0.2,"High",R306&lt;-0.2,"Low"),"Neglect value")</f>
        <v>Neglect value</v>
      </c>
    </row>
    <row r="307" spans="1:27" x14ac:dyDescent="0.3">
      <c r="A307" s="3" t="str">
        <f t="shared" si="69"/>
        <v>Friday</v>
      </c>
      <c r="B307" s="3">
        <v>43770</v>
      </c>
      <c r="C307" s="4">
        <v>21065820</v>
      </c>
      <c r="D307" s="4">
        <v>5055796</v>
      </c>
      <c r="E307" s="4">
        <v>2103211</v>
      </c>
      <c r="F307" s="4">
        <v>1581404</v>
      </c>
      <c r="G307" s="4">
        <v>1270816</v>
      </c>
      <c r="H307" s="7">
        <f>VLOOKUP($B307,'Channel wise traffic'!$B$3:$C$368,2,0)</f>
        <v>7583695</v>
      </c>
      <c r="I307" s="7">
        <f>VLOOKUP($B307,'Channel wise traffic'!$B$3:$D$368,3,0)</f>
        <v>5687771</v>
      </c>
      <c r="J307" s="7">
        <f>VLOOKUP($B307,'Channel wise traffic'!$B$3:$E$368,4,0)</f>
        <v>2317240</v>
      </c>
      <c r="K307" s="7">
        <f>VLOOKUP($B307,'Channel wise traffic'!$B$3:$F$368,5,0)</f>
        <v>5477113</v>
      </c>
      <c r="L307" s="7">
        <f t="shared" si="56"/>
        <v>21065819</v>
      </c>
      <c r="M307" s="8">
        <f t="shared" si="57"/>
        <v>6.0325968796847214E-2</v>
      </c>
      <c r="N307" s="10">
        <f t="shared" si="58"/>
        <v>43763</v>
      </c>
      <c r="O307" s="11">
        <f t="shared" si="59"/>
        <v>1186714</v>
      </c>
      <c r="P307" s="11">
        <f t="shared" si="60"/>
        <v>21500166</v>
      </c>
      <c r="Q307" s="11">
        <f t="shared" si="61"/>
        <v>5.5195571271609192E-2</v>
      </c>
      <c r="R307" s="8">
        <f t="shared" si="62"/>
        <v>7.0869645087190403E-2</v>
      </c>
      <c r="S307" s="8">
        <f t="shared" si="63"/>
        <v>-2.0202030068046883E-2</v>
      </c>
      <c r="T307" s="8">
        <f t="shared" si="64"/>
        <v>9.2949441541099409E-2</v>
      </c>
      <c r="U307" s="8">
        <f t="shared" si="65"/>
        <v>0.2399999620237902</v>
      </c>
      <c r="V307" s="8">
        <f t="shared" si="66"/>
        <v>0.41599997310018044</v>
      </c>
      <c r="W307" s="8">
        <f t="shared" si="67"/>
        <v>0.75189983315986841</v>
      </c>
      <c r="X307" s="8">
        <f t="shared" si="68"/>
        <v>0.80359983913029187</v>
      </c>
      <c r="Y307" s="8" t="str" cm="1">
        <f t="array" ref="Y307">INDEX($U$2:$X$2,MATCH(MAX(ABS($U307:$X307-_xlfn.XLOOKUP($N307,$B$3:$B$368,$U$3:$X$368,0,0))),ABS($U307:$X307-_xlfn.XLOOKUP($N307,$B$3:$B$368,$U$3:$X$368,0,0)),0))</f>
        <v>C2P</v>
      </c>
      <c r="Z307" s="8" t="str" cm="1">
        <f t="array" ref="Z307">INDEX($H$2:$K$2,MATCH(MAX(ABS($H307:$K307-_xlfn.XLOOKUP($N307,$B$3:$B$368,$H$3:$K$368,0,0))),ABS($H307:$K307-_xlfn.XLOOKUP($N307,$B$3:$B$368,$H$3:$K$368,0,0)),0))</f>
        <v>Facebook</v>
      </c>
      <c r="AA307" t="str" cm="1">
        <f t="array" ref="AA307">_xlfn.IFNA(_xlfn.IFS(R307&gt;0.2,"High",R307&lt;-0.2,"Low"),"Neglect value")</f>
        <v>Neglect value</v>
      </c>
    </row>
    <row r="308" spans="1:27" x14ac:dyDescent="0.3">
      <c r="A308" s="3" t="str">
        <f t="shared" si="69"/>
        <v>Saturday</v>
      </c>
      <c r="B308" s="3">
        <v>43771</v>
      </c>
      <c r="C308" s="4">
        <v>42645263</v>
      </c>
      <c r="D308" s="4">
        <v>9134615</v>
      </c>
      <c r="E308" s="4">
        <v>2981538</v>
      </c>
      <c r="F308" s="4">
        <v>1926073</v>
      </c>
      <c r="G308" s="4">
        <v>1457267</v>
      </c>
      <c r="H308" s="7">
        <f>VLOOKUP($B308,'Channel wise traffic'!$B$3:$C$368,2,0)</f>
        <v>15352294</v>
      </c>
      <c r="I308" s="7">
        <f>VLOOKUP($B308,'Channel wise traffic'!$B$3:$D$368,3,0)</f>
        <v>11514221</v>
      </c>
      <c r="J308" s="7">
        <f>VLOOKUP($B308,'Channel wise traffic'!$B$3:$E$368,4,0)</f>
        <v>4690978</v>
      </c>
      <c r="K308" s="7">
        <f>VLOOKUP($B308,'Channel wise traffic'!$B$3:$F$368,5,0)</f>
        <v>11087768</v>
      </c>
      <c r="L308" s="7">
        <f t="shared" si="56"/>
        <v>42645261</v>
      </c>
      <c r="M308" s="8">
        <f t="shared" si="57"/>
        <v>3.4171837561419192E-2</v>
      </c>
      <c r="N308" s="10">
        <f t="shared" si="58"/>
        <v>43764</v>
      </c>
      <c r="O308" s="11">
        <f t="shared" si="59"/>
        <v>1582222</v>
      </c>
      <c r="P308" s="11">
        <f t="shared" si="60"/>
        <v>43991955</v>
      </c>
      <c r="Q308" s="11">
        <f t="shared" si="61"/>
        <v>3.5966166995760933E-2</v>
      </c>
      <c r="R308" s="8">
        <f t="shared" si="62"/>
        <v>-7.8974379069435274E-2</v>
      </c>
      <c r="S308" s="8">
        <f t="shared" si="63"/>
        <v>-3.061227899510266E-2</v>
      </c>
      <c r="T308" s="8">
        <f t="shared" si="64"/>
        <v>-4.9889370600798899E-2</v>
      </c>
      <c r="U308" s="8">
        <f t="shared" si="65"/>
        <v>0.2141999921538765</v>
      </c>
      <c r="V308" s="8">
        <f t="shared" si="66"/>
        <v>0.32639996321684056</v>
      </c>
      <c r="W308" s="8">
        <f t="shared" si="67"/>
        <v>0.64599981620224189</v>
      </c>
      <c r="X308" s="8">
        <f t="shared" si="68"/>
        <v>0.75660008732794659</v>
      </c>
      <c r="Y308" s="8" t="str" cm="1">
        <f t="array" ref="Y308">INDEX($U$2:$X$2,MATCH(MAX(ABS($U308:$X308-_xlfn.XLOOKUP($N308,$B$3:$B$368,$U$3:$X$368,0,0))),ABS($U308:$X308-_xlfn.XLOOKUP($N308,$B$3:$B$368,$U$3:$X$368,0,0)),0))</f>
        <v>M2C</v>
      </c>
      <c r="Z308" s="8" t="str" cm="1">
        <f t="array" ref="Z308">INDEX($H$2:$K$2,MATCH(MAX(ABS($H308:$K308-_xlfn.XLOOKUP($N308,$B$3:$B$368,$H$3:$K$368,0,0))),ABS($H308:$K308-_xlfn.XLOOKUP($N308,$B$3:$B$368,$H$3:$K$368,0,0)),0))</f>
        <v>Facebook</v>
      </c>
      <c r="AA308" t="str" cm="1">
        <f t="array" ref="AA308">_xlfn.IFNA(_xlfn.IFS(R308&gt;0.2,"High",R308&lt;-0.2,"Low"),"Neglect value")</f>
        <v>Neglect value</v>
      </c>
    </row>
    <row r="309" spans="1:27" x14ac:dyDescent="0.3">
      <c r="A309" s="3" t="str">
        <f t="shared" si="69"/>
        <v>Sunday</v>
      </c>
      <c r="B309" s="3">
        <v>43772</v>
      </c>
      <c r="C309" s="4">
        <v>45787545</v>
      </c>
      <c r="D309" s="4">
        <v>9711538</v>
      </c>
      <c r="E309" s="4">
        <v>3268903</v>
      </c>
      <c r="F309" s="4">
        <v>2156168</v>
      </c>
      <c r="G309" s="4">
        <v>1648175</v>
      </c>
      <c r="H309" s="7">
        <f>VLOOKUP($B309,'Channel wise traffic'!$B$3:$C$368,2,0)</f>
        <v>16483516</v>
      </c>
      <c r="I309" s="7">
        <f>VLOOKUP($B309,'Channel wise traffic'!$B$3:$D$368,3,0)</f>
        <v>12362637</v>
      </c>
      <c r="J309" s="7">
        <f>VLOOKUP($B309,'Channel wise traffic'!$B$3:$E$368,4,0)</f>
        <v>5036630</v>
      </c>
      <c r="K309" s="7">
        <f>VLOOKUP($B309,'Channel wise traffic'!$B$3:$F$368,5,0)</f>
        <v>11904761</v>
      </c>
      <c r="L309" s="7">
        <f t="shared" si="56"/>
        <v>45787544</v>
      </c>
      <c r="M309" s="8">
        <f t="shared" si="57"/>
        <v>3.5996142619133656E-2</v>
      </c>
      <c r="N309" s="10">
        <f t="shared" si="58"/>
        <v>43765</v>
      </c>
      <c r="O309" s="11">
        <f t="shared" si="59"/>
        <v>1613560</v>
      </c>
      <c r="P309" s="11">
        <f t="shared" si="60"/>
        <v>43094158</v>
      </c>
      <c r="Q309" s="11">
        <f t="shared" si="61"/>
        <v>3.7442660444013759E-2</v>
      </c>
      <c r="R309" s="8">
        <f t="shared" si="62"/>
        <v>2.14525645157293E-2</v>
      </c>
      <c r="S309" s="8">
        <f t="shared" si="63"/>
        <v>6.2500026105626771E-2</v>
      </c>
      <c r="T309" s="8">
        <f t="shared" si="64"/>
        <v>-3.8632880455784169E-2</v>
      </c>
      <c r="U309" s="8">
        <f t="shared" si="65"/>
        <v>0.2120999935681199</v>
      </c>
      <c r="V309" s="8">
        <f t="shared" si="66"/>
        <v>0.33659992886811541</v>
      </c>
      <c r="W309" s="8">
        <f t="shared" si="67"/>
        <v>0.65959987188362579</v>
      </c>
      <c r="X309" s="8">
        <f t="shared" si="68"/>
        <v>0.76440008385246416</v>
      </c>
      <c r="Y309" s="8" t="str" cm="1">
        <f t="array" ref="Y309">INDEX($U$2:$X$2,MATCH(MAX(ABS($U309:$X309-_xlfn.XLOOKUP($N309,$B$3:$B$368,$U$3:$X$368,0,0))),ABS($U309:$X309-_xlfn.XLOOKUP($N309,$B$3:$B$368,$U$3:$X$368,0,0)),0))</f>
        <v>C2P</v>
      </c>
      <c r="Z309" s="8" t="str" cm="1">
        <f t="array" ref="Z309">INDEX($H$2:$K$2,MATCH(MAX(ABS($H309:$K309-_xlfn.XLOOKUP($N309,$B$3:$B$368,$H$3:$K$368,0,0))),ABS($H309:$K309-_xlfn.XLOOKUP($N309,$B$3:$B$368,$H$3:$K$368,0,0)),0))</f>
        <v>Facebook</v>
      </c>
      <c r="AA309" t="str" cm="1">
        <f t="array" ref="AA309">_xlfn.IFNA(_xlfn.IFS(R309&gt;0.2,"High",R309&lt;-0.2,"Low"),"Neglect value")</f>
        <v>Neglect value</v>
      </c>
    </row>
    <row r="310" spans="1:27" x14ac:dyDescent="0.3">
      <c r="A310" s="3" t="str">
        <f t="shared" si="69"/>
        <v>Monday</v>
      </c>
      <c r="B310" s="3">
        <v>43773</v>
      </c>
      <c r="C310" s="4">
        <v>21282993</v>
      </c>
      <c r="D310" s="4">
        <v>5107918</v>
      </c>
      <c r="E310" s="4">
        <v>1941009</v>
      </c>
      <c r="F310" s="4">
        <v>1360259</v>
      </c>
      <c r="G310" s="4">
        <v>1070795</v>
      </c>
      <c r="H310" s="7">
        <f>VLOOKUP($B310,'Channel wise traffic'!$B$3:$C$368,2,0)</f>
        <v>7661877</v>
      </c>
      <c r="I310" s="7">
        <f>VLOOKUP($B310,'Channel wise traffic'!$B$3:$D$368,3,0)</f>
        <v>5746408</v>
      </c>
      <c r="J310" s="7">
        <f>VLOOKUP($B310,'Channel wise traffic'!$B$3:$E$368,4,0)</f>
        <v>2341129</v>
      </c>
      <c r="K310" s="7">
        <f>VLOOKUP($B310,'Channel wise traffic'!$B$3:$F$368,5,0)</f>
        <v>5533578</v>
      </c>
      <c r="L310" s="7">
        <f t="shared" si="56"/>
        <v>21282992</v>
      </c>
      <c r="M310" s="8">
        <f t="shared" si="57"/>
        <v>5.0312237569217828E-2</v>
      </c>
      <c r="N310" s="10">
        <f t="shared" si="58"/>
        <v>43766</v>
      </c>
      <c r="O310" s="11">
        <f t="shared" si="59"/>
        <v>1222069</v>
      </c>
      <c r="P310" s="11">
        <f t="shared" si="60"/>
        <v>21065819</v>
      </c>
      <c r="Q310" s="11">
        <f t="shared" si="61"/>
        <v>5.8011935922741197E-2</v>
      </c>
      <c r="R310" s="8">
        <f t="shared" si="62"/>
        <v>-0.12378515452073491</v>
      </c>
      <c r="S310" s="8">
        <f t="shared" si="63"/>
        <v>1.0309259753916944E-2</v>
      </c>
      <c r="T310" s="8">
        <f t="shared" si="64"/>
        <v>-0.13272610594787992</v>
      </c>
      <c r="U310" s="8">
        <f t="shared" si="65"/>
        <v>0.23999998496452074</v>
      </c>
      <c r="V310" s="8">
        <f t="shared" si="66"/>
        <v>0.38000003132391708</v>
      </c>
      <c r="W310" s="8">
        <f t="shared" si="67"/>
        <v>0.70079994477099283</v>
      </c>
      <c r="X310" s="8">
        <f t="shared" si="68"/>
        <v>0.78719934953563986</v>
      </c>
      <c r="Y310" s="8" t="str" cm="1">
        <f t="array" ref="Y310">INDEX($U$2:$X$2,MATCH(MAX(ABS($U310:$X310-_xlfn.XLOOKUP($N310,$B$3:$B$368,$U$3:$X$368,0,0))),ABS($U310:$X310-_xlfn.XLOOKUP($N310,$B$3:$B$368,$U$3:$X$368,0,0)),0))</f>
        <v>P2O</v>
      </c>
      <c r="Z310" s="8" t="str" cm="1">
        <f t="array" ref="Z310">INDEX($H$2:$K$2,MATCH(MAX(ABS($H310:$K310-_xlfn.XLOOKUP($N310,$B$3:$B$368,$H$3:$K$368,0,0))),ABS($H310:$K310-_xlfn.XLOOKUP($N310,$B$3:$B$368,$H$3:$K$368,0,0)),0))</f>
        <v>Facebook</v>
      </c>
      <c r="AA310" t="str" cm="1">
        <f t="array" ref="AA310">_xlfn.IFNA(_xlfn.IFS(R310&gt;0.2,"High",R310&lt;-0.2,"Low"),"Neglect value")</f>
        <v>Neglect value</v>
      </c>
    </row>
    <row r="311" spans="1:27" x14ac:dyDescent="0.3">
      <c r="A311" s="3" t="str">
        <f t="shared" si="69"/>
        <v>Tuesday</v>
      </c>
      <c r="B311" s="3">
        <v>43774</v>
      </c>
      <c r="C311" s="4">
        <v>20848646</v>
      </c>
      <c r="D311" s="4">
        <v>5420648</v>
      </c>
      <c r="E311" s="4">
        <v>2168259</v>
      </c>
      <c r="F311" s="4">
        <v>1567000</v>
      </c>
      <c r="G311" s="4">
        <v>1259241</v>
      </c>
      <c r="H311" s="7">
        <f>VLOOKUP($B311,'Channel wise traffic'!$B$3:$C$368,2,0)</f>
        <v>7505512</v>
      </c>
      <c r="I311" s="7">
        <f>VLOOKUP($B311,'Channel wise traffic'!$B$3:$D$368,3,0)</f>
        <v>5629134</v>
      </c>
      <c r="J311" s="7">
        <f>VLOOKUP($B311,'Channel wise traffic'!$B$3:$E$368,4,0)</f>
        <v>2293351</v>
      </c>
      <c r="K311" s="7">
        <f>VLOOKUP($B311,'Channel wise traffic'!$B$3:$F$368,5,0)</f>
        <v>5420648</v>
      </c>
      <c r="L311" s="7">
        <f t="shared" si="56"/>
        <v>20848645</v>
      </c>
      <c r="M311" s="8">
        <f t="shared" si="57"/>
        <v>6.0399174123825596E-2</v>
      </c>
      <c r="N311" s="10">
        <f t="shared" si="58"/>
        <v>43767</v>
      </c>
      <c r="O311" s="11">
        <f t="shared" si="59"/>
        <v>1173032</v>
      </c>
      <c r="P311" s="11">
        <f t="shared" si="60"/>
        <v>22151685</v>
      </c>
      <c r="Q311" s="11">
        <f t="shared" si="61"/>
        <v>5.2954522154452614E-2</v>
      </c>
      <c r="R311" s="8">
        <f t="shared" si="62"/>
        <v>7.3492453743802422E-2</v>
      </c>
      <c r="S311" s="8">
        <f t="shared" si="63"/>
        <v>-5.8823516134325682E-2</v>
      </c>
      <c r="T311" s="8">
        <f t="shared" si="64"/>
        <v>0.14058576428391034</v>
      </c>
      <c r="U311" s="8">
        <f t="shared" si="65"/>
        <v>0.2600000019185898</v>
      </c>
      <c r="V311" s="8">
        <f t="shared" si="66"/>
        <v>0.39999996310404218</v>
      </c>
      <c r="W311" s="8">
        <f t="shared" si="67"/>
        <v>0.7226996405872177</v>
      </c>
      <c r="X311" s="8">
        <f t="shared" si="68"/>
        <v>0.80359987236758135</v>
      </c>
      <c r="Y311" s="8" t="str" cm="1">
        <f t="array" ref="Y311">INDEX($U$2:$X$2,MATCH(MAX(ABS($U311:$X311-_xlfn.XLOOKUP($N311,$B$3:$B$368,$U$3:$X$368,0,0))),ABS($U311:$X311-_xlfn.XLOOKUP($N311,$B$3:$B$368,$U$3:$X$368,0,0)),0))</f>
        <v>L2M</v>
      </c>
      <c r="Z311" s="8" t="str" cm="1">
        <f t="array" ref="Z311">INDEX($H$2:$K$2,MATCH(MAX(ABS($H311:$K311-_xlfn.XLOOKUP($N311,$B$3:$B$368,$H$3:$K$368,0,0))),ABS($H311:$K311-_xlfn.XLOOKUP($N311,$B$3:$B$368,$H$3:$K$368,0,0)),0))</f>
        <v>Facebook</v>
      </c>
      <c r="AA311" t="str" cm="1">
        <f t="array" ref="AA311">_xlfn.IFNA(_xlfn.IFS(R311&gt;0.2,"High",R311&lt;-0.2,"Low"),"Neglect value")</f>
        <v>Neglect value</v>
      </c>
    </row>
    <row r="312" spans="1:27" x14ac:dyDescent="0.3">
      <c r="A312" s="3" t="str">
        <f t="shared" si="69"/>
        <v>Wednesday</v>
      </c>
      <c r="B312" s="3">
        <v>43775</v>
      </c>
      <c r="C312" s="4">
        <v>21500167</v>
      </c>
      <c r="D312" s="4">
        <v>5106289</v>
      </c>
      <c r="E312" s="4">
        <v>2022090</v>
      </c>
      <c r="F312" s="4">
        <v>1461364</v>
      </c>
      <c r="G312" s="4">
        <v>1162369</v>
      </c>
      <c r="H312" s="7">
        <f>VLOOKUP($B312,'Channel wise traffic'!$B$3:$C$368,2,0)</f>
        <v>7740060</v>
      </c>
      <c r="I312" s="7">
        <f>VLOOKUP($B312,'Channel wise traffic'!$B$3:$D$368,3,0)</f>
        <v>5805045</v>
      </c>
      <c r="J312" s="7">
        <f>VLOOKUP($B312,'Channel wise traffic'!$B$3:$E$368,4,0)</f>
        <v>2365018</v>
      </c>
      <c r="K312" s="7">
        <f>VLOOKUP($B312,'Channel wise traffic'!$B$3:$F$368,5,0)</f>
        <v>5590043</v>
      </c>
      <c r="L312" s="7">
        <f t="shared" si="56"/>
        <v>21500166</v>
      </c>
      <c r="M312" s="8">
        <f t="shared" si="57"/>
        <v>5.4063254485418648E-2</v>
      </c>
      <c r="N312" s="10">
        <f t="shared" si="58"/>
        <v>43768</v>
      </c>
      <c r="O312" s="11">
        <f t="shared" si="59"/>
        <v>1376301</v>
      </c>
      <c r="P312" s="11">
        <f t="shared" si="60"/>
        <v>21500166</v>
      </c>
      <c r="Q312" s="11">
        <f t="shared" si="61"/>
        <v>6.4013502778838882E-2</v>
      </c>
      <c r="R312" s="8">
        <f t="shared" si="62"/>
        <v>-0.15543983474545175</v>
      </c>
      <c r="S312" s="8">
        <f t="shared" si="63"/>
        <v>0</v>
      </c>
      <c r="T312" s="8">
        <f t="shared" si="64"/>
        <v>-0.15543983474545175</v>
      </c>
      <c r="U312" s="8">
        <f t="shared" si="65"/>
        <v>0.23749996918628585</v>
      </c>
      <c r="V312" s="8">
        <f t="shared" si="66"/>
        <v>0.39599991304839971</v>
      </c>
      <c r="W312" s="8">
        <f t="shared" si="67"/>
        <v>0.72269978091974141</v>
      </c>
      <c r="X312" s="8">
        <f t="shared" si="68"/>
        <v>0.79540005091134036</v>
      </c>
      <c r="Y312" s="8" t="str" cm="1">
        <f t="array" ref="Y312">INDEX($U$2:$X$2,MATCH(MAX(ABS($U312:$X312-_xlfn.XLOOKUP($N312,$B$3:$B$368,$U$3:$X$368,0,0))),ABS($U312:$X312-_xlfn.XLOOKUP($N312,$B$3:$B$368,$U$3:$X$368,0,0)),0))</f>
        <v>P2O</v>
      </c>
      <c r="Z312" s="8" t="str" cm="1">
        <f t="array" ref="Z312">INDEX($H$2:$K$2,MATCH(MAX(ABS($H312:$K312-_xlfn.XLOOKUP($N312,$B$3:$B$368,$H$3:$K$368,0,0))),ABS($H312:$K312-_xlfn.XLOOKUP($N312,$B$3:$B$368,$H$3:$K$368,0,0)),0))</f>
        <v>Facebook</v>
      </c>
      <c r="AA312" t="str" cm="1">
        <f t="array" ref="AA312">_xlfn.IFNA(_xlfn.IFS(R312&gt;0.2,"High",R312&lt;-0.2,"Low"),"Neglect value")</f>
        <v>Neglect value</v>
      </c>
    </row>
    <row r="313" spans="1:27" x14ac:dyDescent="0.3">
      <c r="A313" s="3" t="str">
        <f t="shared" si="69"/>
        <v>Thursday</v>
      </c>
      <c r="B313" s="3">
        <v>43776</v>
      </c>
      <c r="C313" s="4">
        <v>20848646</v>
      </c>
      <c r="D313" s="4">
        <v>5264283</v>
      </c>
      <c r="E313" s="4">
        <v>2000427</v>
      </c>
      <c r="F313" s="4">
        <v>1489518</v>
      </c>
      <c r="G313" s="4">
        <v>1209191</v>
      </c>
      <c r="H313" s="7">
        <f>VLOOKUP($B313,'Channel wise traffic'!$B$3:$C$368,2,0)</f>
        <v>7505512</v>
      </c>
      <c r="I313" s="7">
        <f>VLOOKUP($B313,'Channel wise traffic'!$B$3:$D$368,3,0)</f>
        <v>5629134</v>
      </c>
      <c r="J313" s="7">
        <f>VLOOKUP($B313,'Channel wise traffic'!$B$3:$E$368,4,0)</f>
        <v>2293351</v>
      </c>
      <c r="K313" s="7">
        <f>VLOOKUP($B313,'Channel wise traffic'!$B$3:$F$368,5,0)</f>
        <v>5420648</v>
      </c>
      <c r="L313" s="7">
        <f t="shared" si="56"/>
        <v>20848645</v>
      </c>
      <c r="M313" s="8">
        <f t="shared" si="57"/>
        <v>5.7998538610133245E-2</v>
      </c>
      <c r="N313" s="10">
        <f t="shared" si="58"/>
        <v>43769</v>
      </c>
      <c r="O313" s="11">
        <f t="shared" si="59"/>
        <v>1070679</v>
      </c>
      <c r="P313" s="11">
        <f t="shared" si="60"/>
        <v>20631472</v>
      </c>
      <c r="Q313" s="11">
        <f t="shared" si="61"/>
        <v>5.1895422105828315E-2</v>
      </c>
      <c r="R313" s="8">
        <f t="shared" si="62"/>
        <v>0.1293683727802637</v>
      </c>
      <c r="S313" s="8">
        <f t="shared" si="63"/>
        <v>1.0526296911824717E-2</v>
      </c>
      <c r="T313" s="8">
        <f t="shared" si="64"/>
        <v>0.11760414033937483</v>
      </c>
      <c r="U313" s="8">
        <f t="shared" si="65"/>
        <v>0.25249999448405425</v>
      </c>
      <c r="V313" s="8">
        <f t="shared" si="66"/>
        <v>0.37999989742192813</v>
      </c>
      <c r="W313" s="8">
        <f t="shared" si="67"/>
        <v>0.74460002789404467</v>
      </c>
      <c r="X313" s="8">
        <f t="shared" si="68"/>
        <v>0.81180019308259455</v>
      </c>
      <c r="Y313" s="8" t="str" cm="1">
        <f t="array" ref="Y313">INDEX($U$2:$X$2,MATCH(MAX(ABS($U313:$X313-_xlfn.XLOOKUP($N313,$B$3:$B$368,$U$3:$X$368,0,0))),ABS($U313:$X313-_xlfn.XLOOKUP($N313,$B$3:$B$368,$U$3:$X$368,0,0)),0))</f>
        <v>C2P</v>
      </c>
      <c r="Z313" s="8" t="str" cm="1">
        <f t="array" ref="Z313">INDEX($H$2:$K$2,MATCH(MAX(ABS($H313:$K313-_xlfn.XLOOKUP($N313,$B$3:$B$368,$H$3:$K$368,0,0))),ABS($H313:$K313-_xlfn.XLOOKUP($N313,$B$3:$B$368,$H$3:$K$368,0,0)),0))</f>
        <v>Facebook</v>
      </c>
      <c r="AA313" t="str" cm="1">
        <f t="array" ref="AA313">_xlfn.IFNA(_xlfn.IFS(R313&gt;0.2,"High",R313&lt;-0.2,"Low"),"Neglect value")</f>
        <v>Neglect value</v>
      </c>
    </row>
    <row r="314" spans="1:27" x14ac:dyDescent="0.3">
      <c r="A314" s="3" t="str">
        <f t="shared" si="69"/>
        <v>Friday</v>
      </c>
      <c r="B314" s="3">
        <v>43777</v>
      </c>
      <c r="C314" s="4">
        <v>21065820</v>
      </c>
      <c r="D314" s="4">
        <v>5108461</v>
      </c>
      <c r="E314" s="4">
        <v>2084252</v>
      </c>
      <c r="F314" s="4">
        <v>1445428</v>
      </c>
      <c r="G314" s="4">
        <v>1232661</v>
      </c>
      <c r="H314" s="7">
        <f>VLOOKUP($B314,'Channel wise traffic'!$B$3:$C$368,2,0)</f>
        <v>7583695</v>
      </c>
      <c r="I314" s="7">
        <f>VLOOKUP($B314,'Channel wise traffic'!$B$3:$D$368,3,0)</f>
        <v>5687771</v>
      </c>
      <c r="J314" s="7">
        <f>VLOOKUP($B314,'Channel wise traffic'!$B$3:$E$368,4,0)</f>
        <v>2317240</v>
      </c>
      <c r="K314" s="7">
        <f>VLOOKUP($B314,'Channel wise traffic'!$B$3:$F$368,5,0)</f>
        <v>5477113</v>
      </c>
      <c r="L314" s="7">
        <f t="shared" si="56"/>
        <v>21065819</v>
      </c>
      <c r="M314" s="8">
        <f t="shared" si="57"/>
        <v>5.8514740940537803E-2</v>
      </c>
      <c r="N314" s="10">
        <f t="shared" si="58"/>
        <v>43770</v>
      </c>
      <c r="O314" s="11">
        <f t="shared" si="59"/>
        <v>1270816</v>
      </c>
      <c r="P314" s="11">
        <f t="shared" si="60"/>
        <v>21065819</v>
      </c>
      <c r="Q314" s="11">
        <f t="shared" si="61"/>
        <v>6.0325968796847214E-2</v>
      </c>
      <c r="R314" s="8">
        <f t="shared" si="62"/>
        <v>-3.0024016065268277E-2</v>
      </c>
      <c r="S314" s="8">
        <f t="shared" si="63"/>
        <v>0</v>
      </c>
      <c r="T314" s="8">
        <f t="shared" si="64"/>
        <v>-3.0024016065268277E-2</v>
      </c>
      <c r="U314" s="8">
        <f t="shared" si="65"/>
        <v>0.24249998338540821</v>
      </c>
      <c r="V314" s="8">
        <f t="shared" si="66"/>
        <v>0.40799998277367683</v>
      </c>
      <c r="W314" s="8">
        <f t="shared" si="67"/>
        <v>0.69349963440121443</v>
      </c>
      <c r="X314" s="8">
        <f t="shared" si="68"/>
        <v>0.85280000110693854</v>
      </c>
      <c r="Y314" s="8" t="str" cm="1">
        <f t="array" ref="Y314">INDEX($U$2:$X$2,MATCH(MAX(ABS($U314:$X314-_xlfn.XLOOKUP($N314,$B$3:$B$368,$U$3:$X$368,0,0))),ABS($U314:$X314-_xlfn.XLOOKUP($N314,$B$3:$B$368,$U$3:$X$368,0,0)),0))</f>
        <v>C2P</v>
      </c>
      <c r="Z314" s="8" t="str" cm="1">
        <f t="array" ref="Z314">INDEX($H$2:$K$2,MATCH(MAX(ABS($H314:$K314-_xlfn.XLOOKUP($N314,$B$3:$B$368,$H$3:$K$368,0,0))),ABS($H314:$K314-_xlfn.XLOOKUP($N314,$B$3:$B$368,$H$3:$K$368,0,0)),0))</f>
        <v>Facebook</v>
      </c>
      <c r="AA314" t="str" cm="1">
        <f t="array" ref="AA314">_xlfn.IFNA(_xlfn.IFS(R314&gt;0.2,"High",R314&lt;-0.2,"Low"),"Neglect value")</f>
        <v>Neglect value</v>
      </c>
    </row>
    <row r="315" spans="1:27" x14ac:dyDescent="0.3">
      <c r="A315" s="3" t="str">
        <f t="shared" si="69"/>
        <v>Saturday</v>
      </c>
      <c r="B315" s="3">
        <v>43778</v>
      </c>
      <c r="C315" s="4">
        <v>45787545</v>
      </c>
      <c r="D315" s="4">
        <v>9711538</v>
      </c>
      <c r="E315" s="4">
        <v>3367961</v>
      </c>
      <c r="F315" s="4">
        <v>2290213</v>
      </c>
      <c r="G315" s="4">
        <v>1839957</v>
      </c>
      <c r="H315" s="7">
        <f>VLOOKUP($B315,'Channel wise traffic'!$B$3:$C$368,2,0)</f>
        <v>16483516</v>
      </c>
      <c r="I315" s="7">
        <f>VLOOKUP($B315,'Channel wise traffic'!$B$3:$D$368,3,0)</f>
        <v>12362637</v>
      </c>
      <c r="J315" s="7">
        <f>VLOOKUP($B315,'Channel wise traffic'!$B$3:$E$368,4,0)</f>
        <v>5036630</v>
      </c>
      <c r="K315" s="7">
        <f>VLOOKUP($B315,'Channel wise traffic'!$B$3:$F$368,5,0)</f>
        <v>11904761</v>
      </c>
      <c r="L315" s="7">
        <f t="shared" si="56"/>
        <v>45787544</v>
      </c>
      <c r="M315" s="8">
        <f t="shared" si="57"/>
        <v>4.0184661571176179E-2</v>
      </c>
      <c r="N315" s="10">
        <f t="shared" si="58"/>
        <v>43771</v>
      </c>
      <c r="O315" s="11">
        <f t="shared" si="59"/>
        <v>1457267</v>
      </c>
      <c r="P315" s="11">
        <f t="shared" si="60"/>
        <v>42645261</v>
      </c>
      <c r="Q315" s="11">
        <f t="shared" si="61"/>
        <v>3.4171837561419192E-2</v>
      </c>
      <c r="R315" s="8">
        <f t="shared" si="62"/>
        <v>0.26260801898348074</v>
      </c>
      <c r="S315" s="8">
        <f t="shared" si="63"/>
        <v>7.3684224842708756E-2</v>
      </c>
      <c r="T315" s="8">
        <f t="shared" si="64"/>
        <v>0.17595846284092165</v>
      </c>
      <c r="U315" s="8">
        <f t="shared" si="65"/>
        <v>0.2120999935681199</v>
      </c>
      <c r="V315" s="8">
        <f t="shared" si="66"/>
        <v>0.34679996103603777</v>
      </c>
      <c r="W315" s="8">
        <f t="shared" si="67"/>
        <v>0.67999985748053493</v>
      </c>
      <c r="X315" s="8">
        <f t="shared" si="68"/>
        <v>0.80339994576923635</v>
      </c>
      <c r="Y315" s="8" t="str" cm="1">
        <f t="array" ref="Y315">INDEX($U$2:$X$2,MATCH(MAX(ABS($U315:$X315-_xlfn.XLOOKUP($N315,$B$3:$B$368,$U$3:$X$368,0,0))),ABS($U315:$X315-_xlfn.XLOOKUP($N315,$B$3:$B$368,$U$3:$X$368,0,0)),0))</f>
        <v>P2O</v>
      </c>
      <c r="Z315" s="8" t="str" cm="1">
        <f t="array" ref="Z315">INDEX($H$2:$K$2,MATCH(MAX(ABS($H315:$K315-_xlfn.XLOOKUP($N315,$B$3:$B$368,$H$3:$K$368,0,0))),ABS($H315:$K315-_xlfn.XLOOKUP($N315,$B$3:$B$368,$H$3:$K$368,0,0)),0))</f>
        <v>Facebook</v>
      </c>
      <c r="AA315" t="str" cm="1">
        <f t="array" ref="AA315">_xlfn.IFNA(_xlfn.IFS(R315&gt;0.2,"High",R315&lt;-0.2,"Low"),"Neglect value")</f>
        <v>High</v>
      </c>
    </row>
    <row r="316" spans="1:27" x14ac:dyDescent="0.3">
      <c r="A316" s="3" t="str">
        <f t="shared" si="69"/>
        <v>Sunday</v>
      </c>
      <c r="B316" s="3">
        <v>43779</v>
      </c>
      <c r="C316" s="4">
        <v>47134238</v>
      </c>
      <c r="D316" s="4">
        <v>10096153</v>
      </c>
      <c r="E316" s="4">
        <v>3261057</v>
      </c>
      <c r="F316" s="4">
        <v>2173168</v>
      </c>
      <c r="G316" s="4">
        <v>1627268</v>
      </c>
      <c r="H316" s="7">
        <f>VLOOKUP($B316,'Channel wise traffic'!$B$3:$C$368,2,0)</f>
        <v>16968325</v>
      </c>
      <c r="I316" s="7">
        <f>VLOOKUP($B316,'Channel wise traffic'!$B$3:$D$368,3,0)</f>
        <v>12726244</v>
      </c>
      <c r="J316" s="7">
        <f>VLOOKUP($B316,'Channel wise traffic'!$B$3:$E$368,4,0)</f>
        <v>5184766</v>
      </c>
      <c r="K316" s="7">
        <f>VLOOKUP($B316,'Channel wise traffic'!$B$3:$F$368,5,0)</f>
        <v>12254901</v>
      </c>
      <c r="L316" s="7">
        <f t="shared" si="56"/>
        <v>47134236</v>
      </c>
      <c r="M316" s="8">
        <f t="shared" si="57"/>
        <v>3.4524118115582987E-2</v>
      </c>
      <c r="N316" s="10">
        <f t="shared" si="58"/>
        <v>43772</v>
      </c>
      <c r="O316" s="11">
        <f t="shared" si="59"/>
        <v>1648175</v>
      </c>
      <c r="P316" s="11">
        <f t="shared" si="60"/>
        <v>45787544</v>
      </c>
      <c r="Q316" s="11">
        <f t="shared" si="61"/>
        <v>3.5996142619133656E-2</v>
      </c>
      <c r="R316" s="8">
        <f t="shared" si="62"/>
        <v>-1.2684939402672679E-2</v>
      </c>
      <c r="S316" s="8">
        <f t="shared" si="63"/>
        <v>2.9411754428234849E-2</v>
      </c>
      <c r="T316" s="8">
        <f t="shared" si="64"/>
        <v>-4.0893951308222043E-2</v>
      </c>
      <c r="U316" s="8">
        <f t="shared" si="65"/>
        <v>0.21419998346000629</v>
      </c>
      <c r="V316" s="8">
        <f t="shared" si="66"/>
        <v>0.32299995849904412</v>
      </c>
      <c r="W316" s="8">
        <f t="shared" si="67"/>
        <v>0.66639988200144917</v>
      </c>
      <c r="X316" s="8">
        <f t="shared" si="68"/>
        <v>0.74879990870471125</v>
      </c>
      <c r="Y316" s="8" t="str" cm="1">
        <f t="array" ref="Y316">INDEX($U$2:$X$2,MATCH(MAX(ABS($U316:$X316-_xlfn.XLOOKUP($N316,$B$3:$B$368,$U$3:$X$368,0,0))),ABS($U316:$X316-_xlfn.XLOOKUP($N316,$B$3:$B$368,$U$3:$X$368,0,0)),0))</f>
        <v>P2O</v>
      </c>
      <c r="Z316" s="8" t="str" cm="1">
        <f t="array" ref="Z316">INDEX($H$2:$K$2,MATCH(MAX(ABS($H316:$K316-_xlfn.XLOOKUP($N316,$B$3:$B$368,$H$3:$K$368,0,0))),ABS($H316:$K316-_xlfn.XLOOKUP($N316,$B$3:$B$368,$H$3:$K$368,0,0)),0))</f>
        <v>Facebook</v>
      </c>
      <c r="AA316" t="str" cm="1">
        <f t="array" ref="AA316">_xlfn.IFNA(_xlfn.IFS(R316&gt;0.2,"High",R316&lt;-0.2,"Low"),"Neglect value")</f>
        <v>Neglect value</v>
      </c>
    </row>
    <row r="317" spans="1:27" x14ac:dyDescent="0.3">
      <c r="A317" s="3" t="str">
        <f t="shared" si="69"/>
        <v>Monday</v>
      </c>
      <c r="B317" s="3">
        <v>43780</v>
      </c>
      <c r="C317" s="4">
        <v>21500167</v>
      </c>
      <c r="D317" s="4">
        <v>5482542</v>
      </c>
      <c r="E317" s="4">
        <v>2083366</v>
      </c>
      <c r="F317" s="4">
        <v>1566483</v>
      </c>
      <c r="G317" s="4">
        <v>1245980</v>
      </c>
      <c r="H317" s="7">
        <f>VLOOKUP($B317,'Channel wise traffic'!$B$3:$C$368,2,0)</f>
        <v>7740060</v>
      </c>
      <c r="I317" s="7">
        <f>VLOOKUP($B317,'Channel wise traffic'!$B$3:$D$368,3,0)</f>
        <v>5805045</v>
      </c>
      <c r="J317" s="7">
        <f>VLOOKUP($B317,'Channel wise traffic'!$B$3:$E$368,4,0)</f>
        <v>2365018</v>
      </c>
      <c r="K317" s="7">
        <f>VLOOKUP($B317,'Channel wise traffic'!$B$3:$F$368,5,0)</f>
        <v>5590043</v>
      </c>
      <c r="L317" s="7">
        <f t="shared" si="56"/>
        <v>21500166</v>
      </c>
      <c r="M317" s="8">
        <f t="shared" si="57"/>
        <v>5.79521079999053E-2</v>
      </c>
      <c r="N317" s="10">
        <f t="shared" si="58"/>
        <v>43773</v>
      </c>
      <c r="O317" s="11">
        <f t="shared" si="59"/>
        <v>1070795</v>
      </c>
      <c r="P317" s="11">
        <f t="shared" si="60"/>
        <v>21282992</v>
      </c>
      <c r="Q317" s="11">
        <f t="shared" si="61"/>
        <v>5.0312237569217828E-2</v>
      </c>
      <c r="R317" s="8">
        <f t="shared" si="62"/>
        <v>0.16360274375580763</v>
      </c>
      <c r="S317" s="8">
        <f t="shared" si="63"/>
        <v>1.0204110399515187E-2</v>
      </c>
      <c r="T317" s="8">
        <f t="shared" si="64"/>
        <v>0.15184914843385378</v>
      </c>
      <c r="U317" s="8">
        <f t="shared" si="65"/>
        <v>0.25499997279090902</v>
      </c>
      <c r="V317" s="8">
        <f t="shared" si="66"/>
        <v>0.38000000729588573</v>
      </c>
      <c r="W317" s="8">
        <f t="shared" si="67"/>
        <v>0.75190005020721273</v>
      </c>
      <c r="X317" s="8">
        <f t="shared" si="68"/>
        <v>0.79539963089289833</v>
      </c>
      <c r="Y317" s="8" t="str" cm="1">
        <f t="array" ref="Y317">INDEX($U$2:$X$2,MATCH(MAX(ABS($U317:$X317-_xlfn.XLOOKUP($N317,$B$3:$B$368,$U$3:$X$368,0,0))),ABS($U317:$X317-_xlfn.XLOOKUP($N317,$B$3:$B$368,$U$3:$X$368,0,0)),0))</f>
        <v>C2P</v>
      </c>
      <c r="Z317" s="8" t="str" cm="1">
        <f t="array" ref="Z317">INDEX($H$2:$K$2,MATCH(MAX(ABS($H317:$K317-_xlfn.XLOOKUP($N317,$B$3:$B$368,$H$3:$K$368,0,0))),ABS($H317:$K317-_xlfn.XLOOKUP($N317,$B$3:$B$368,$H$3:$K$368,0,0)),0))</f>
        <v>Facebook</v>
      </c>
      <c r="AA317" t="str" cm="1">
        <f t="array" ref="AA317">_xlfn.IFNA(_xlfn.IFS(R317&gt;0.2,"High",R317&lt;-0.2,"Low"),"Neglect value")</f>
        <v>Neglect value</v>
      </c>
    </row>
    <row r="318" spans="1:27" x14ac:dyDescent="0.3">
      <c r="A318" s="3" t="str">
        <f t="shared" si="69"/>
        <v>Tuesday</v>
      </c>
      <c r="B318" s="3">
        <v>43781</v>
      </c>
      <c r="C318" s="4">
        <v>20631473</v>
      </c>
      <c r="D318" s="4">
        <v>4899974</v>
      </c>
      <c r="E318" s="4">
        <v>2018789</v>
      </c>
      <c r="F318" s="4">
        <v>1547402</v>
      </c>
      <c r="G318" s="4">
        <v>1230803</v>
      </c>
      <c r="H318" s="7">
        <f>VLOOKUP($B318,'Channel wise traffic'!$B$3:$C$368,2,0)</f>
        <v>7427330</v>
      </c>
      <c r="I318" s="7">
        <f>VLOOKUP($B318,'Channel wise traffic'!$B$3:$D$368,3,0)</f>
        <v>5570497</v>
      </c>
      <c r="J318" s="7">
        <f>VLOOKUP($B318,'Channel wise traffic'!$B$3:$E$368,4,0)</f>
        <v>2269462</v>
      </c>
      <c r="K318" s="7">
        <f>VLOOKUP($B318,'Channel wise traffic'!$B$3:$F$368,5,0)</f>
        <v>5364183</v>
      </c>
      <c r="L318" s="7">
        <f t="shared" si="56"/>
        <v>20631472</v>
      </c>
      <c r="M318" s="8">
        <f t="shared" si="57"/>
        <v>5.9656574205826214E-2</v>
      </c>
      <c r="N318" s="10">
        <f t="shared" si="58"/>
        <v>43774</v>
      </c>
      <c r="O318" s="11">
        <f t="shared" si="59"/>
        <v>1259241</v>
      </c>
      <c r="P318" s="11">
        <f t="shared" si="60"/>
        <v>20848645</v>
      </c>
      <c r="Q318" s="11">
        <f t="shared" si="61"/>
        <v>6.0399174123825596E-2</v>
      </c>
      <c r="R318" s="8">
        <f t="shared" si="62"/>
        <v>-2.2583445107012823E-2</v>
      </c>
      <c r="S318" s="8">
        <f t="shared" si="63"/>
        <v>-1.0416648180253452E-2</v>
      </c>
      <c r="T318" s="8">
        <f t="shared" si="64"/>
        <v>-1.2294868742359966E-2</v>
      </c>
      <c r="U318" s="8">
        <f t="shared" si="65"/>
        <v>0.23749995940667931</v>
      </c>
      <c r="V318" s="8">
        <f t="shared" si="66"/>
        <v>0.41199994122417793</v>
      </c>
      <c r="W318" s="8">
        <f t="shared" si="67"/>
        <v>0.76650011467270729</v>
      </c>
      <c r="X318" s="8">
        <f t="shared" si="68"/>
        <v>0.79539964404854069</v>
      </c>
      <c r="Y318" s="8" t="str" cm="1">
        <f t="array" ref="Y318">INDEX($U$2:$X$2,MATCH(MAX(ABS($U318:$X318-_xlfn.XLOOKUP($N318,$B$3:$B$368,$U$3:$X$368,0,0))),ABS($U318:$X318-_xlfn.XLOOKUP($N318,$B$3:$B$368,$U$3:$X$368,0,0)),0))</f>
        <v>C2P</v>
      </c>
      <c r="Z318" s="8" t="str" cm="1">
        <f t="array" ref="Z318">INDEX($H$2:$K$2,MATCH(MAX(ABS($H318:$K318-_xlfn.XLOOKUP($N318,$B$3:$B$368,$H$3:$K$368,0,0))),ABS($H318:$K318-_xlfn.XLOOKUP($N318,$B$3:$B$368,$H$3:$K$368,0,0)),0))</f>
        <v>Facebook</v>
      </c>
      <c r="AA318" t="str" cm="1">
        <f t="array" ref="AA318">_xlfn.IFNA(_xlfn.IFS(R318&gt;0.2,"High",R318&lt;-0.2,"Low"),"Neglect value")</f>
        <v>Neglect value</v>
      </c>
    </row>
    <row r="319" spans="1:27" x14ac:dyDescent="0.3">
      <c r="A319" s="3" t="str">
        <f t="shared" si="69"/>
        <v>Wednesday</v>
      </c>
      <c r="B319" s="3">
        <v>43782</v>
      </c>
      <c r="C319" s="4">
        <v>21500167</v>
      </c>
      <c r="D319" s="4">
        <v>5643793</v>
      </c>
      <c r="E319" s="4">
        <v>2302667</v>
      </c>
      <c r="F319" s="4">
        <v>1748185</v>
      </c>
      <c r="G319" s="4">
        <v>1361836</v>
      </c>
      <c r="H319" s="7">
        <f>VLOOKUP($B319,'Channel wise traffic'!$B$3:$C$368,2,0)</f>
        <v>7740060</v>
      </c>
      <c r="I319" s="7">
        <f>VLOOKUP($B319,'Channel wise traffic'!$B$3:$D$368,3,0)</f>
        <v>5805045</v>
      </c>
      <c r="J319" s="7">
        <f>VLOOKUP($B319,'Channel wise traffic'!$B$3:$E$368,4,0)</f>
        <v>2365018</v>
      </c>
      <c r="K319" s="7">
        <f>VLOOKUP($B319,'Channel wise traffic'!$B$3:$F$368,5,0)</f>
        <v>5590043</v>
      </c>
      <c r="L319" s="7">
        <f t="shared" si="56"/>
        <v>21500166</v>
      </c>
      <c r="M319" s="8">
        <f t="shared" si="57"/>
        <v>6.3340717306986496E-2</v>
      </c>
      <c r="N319" s="10">
        <f t="shared" si="58"/>
        <v>43775</v>
      </c>
      <c r="O319" s="11">
        <f t="shared" si="59"/>
        <v>1162369</v>
      </c>
      <c r="P319" s="11">
        <f t="shared" si="60"/>
        <v>21500166</v>
      </c>
      <c r="Q319" s="11">
        <f t="shared" si="61"/>
        <v>5.4063254485418648E-2</v>
      </c>
      <c r="R319" s="8">
        <f t="shared" si="62"/>
        <v>0.17160385385363863</v>
      </c>
      <c r="S319" s="8">
        <f t="shared" si="63"/>
        <v>0</v>
      </c>
      <c r="T319" s="8">
        <f t="shared" si="64"/>
        <v>0.17160385385363841</v>
      </c>
      <c r="U319" s="8">
        <f t="shared" si="65"/>
        <v>0.26249996104681417</v>
      </c>
      <c r="V319" s="8">
        <f t="shared" si="66"/>
        <v>0.40799990361092264</v>
      </c>
      <c r="W319" s="8">
        <f t="shared" si="67"/>
        <v>0.75920009276200162</v>
      </c>
      <c r="X319" s="8">
        <f t="shared" si="68"/>
        <v>0.77899993421748848</v>
      </c>
      <c r="Y319" s="8" t="str" cm="1">
        <f t="array" ref="Y319">INDEX($U$2:$X$2,MATCH(MAX(ABS($U319:$X319-_xlfn.XLOOKUP($N319,$B$3:$B$368,$U$3:$X$368,0,0))),ABS($U319:$X319-_xlfn.XLOOKUP($N319,$B$3:$B$368,$U$3:$X$368,0,0)),0))</f>
        <v>C2P</v>
      </c>
      <c r="Z319" s="8" t="str" cm="1">
        <f t="array" ref="Z319">INDEX($H$2:$K$2,MATCH(MAX(ABS($H319:$K319-_xlfn.XLOOKUP($N319,$B$3:$B$368,$H$3:$K$368,0,0))),ABS($H319:$K319-_xlfn.XLOOKUP($N319,$B$3:$B$368,$H$3:$K$368,0,0)),0))</f>
        <v>Facebook</v>
      </c>
      <c r="AA319" t="str" cm="1">
        <f t="array" ref="AA319">_xlfn.IFNA(_xlfn.IFS(R319&gt;0.2,"High",R319&lt;-0.2,"Low"),"Neglect value")</f>
        <v>Neglect value</v>
      </c>
    </row>
    <row r="320" spans="1:27" x14ac:dyDescent="0.3">
      <c r="A320" s="3" t="str">
        <f t="shared" si="69"/>
        <v>Thursday</v>
      </c>
      <c r="B320" s="3">
        <v>43783</v>
      </c>
      <c r="C320" s="4">
        <v>20848646</v>
      </c>
      <c r="D320" s="4">
        <v>5160040</v>
      </c>
      <c r="E320" s="4">
        <v>2125936</v>
      </c>
      <c r="F320" s="4">
        <v>1629530</v>
      </c>
      <c r="G320" s="4">
        <v>1349577</v>
      </c>
      <c r="H320" s="7">
        <f>VLOOKUP($B320,'Channel wise traffic'!$B$3:$C$368,2,0)</f>
        <v>7505512</v>
      </c>
      <c r="I320" s="7">
        <f>VLOOKUP($B320,'Channel wise traffic'!$B$3:$D$368,3,0)</f>
        <v>5629134</v>
      </c>
      <c r="J320" s="7">
        <f>VLOOKUP($B320,'Channel wise traffic'!$B$3:$E$368,4,0)</f>
        <v>2293351</v>
      </c>
      <c r="K320" s="7">
        <f>VLOOKUP($B320,'Channel wise traffic'!$B$3:$F$368,5,0)</f>
        <v>5420648</v>
      </c>
      <c r="L320" s="7">
        <f t="shared" si="56"/>
        <v>20848645</v>
      </c>
      <c r="M320" s="8">
        <f t="shared" si="57"/>
        <v>6.4732117375871798E-2</v>
      </c>
      <c r="N320" s="10">
        <f t="shared" si="58"/>
        <v>43776</v>
      </c>
      <c r="O320" s="11">
        <f t="shared" si="59"/>
        <v>1209191</v>
      </c>
      <c r="P320" s="11">
        <f t="shared" si="60"/>
        <v>20848645</v>
      </c>
      <c r="Q320" s="11">
        <f t="shared" si="61"/>
        <v>5.7998538610133245E-2</v>
      </c>
      <c r="R320" s="8">
        <f t="shared" si="62"/>
        <v>0.11609911089315084</v>
      </c>
      <c r="S320" s="8">
        <f t="shared" si="63"/>
        <v>0</v>
      </c>
      <c r="T320" s="8">
        <f t="shared" si="64"/>
        <v>0.11609911089315084</v>
      </c>
      <c r="U320" s="8">
        <f t="shared" si="65"/>
        <v>0.24750000551594573</v>
      </c>
      <c r="V320" s="8">
        <f t="shared" si="66"/>
        <v>0.4119999069774653</v>
      </c>
      <c r="W320" s="8">
        <f t="shared" si="67"/>
        <v>0.76650002634133863</v>
      </c>
      <c r="X320" s="8">
        <f t="shared" si="68"/>
        <v>0.82820015587316587</v>
      </c>
      <c r="Y320" s="8" t="str" cm="1">
        <f t="array" ref="Y320">INDEX($U$2:$X$2,MATCH(MAX(ABS($U320:$X320-_xlfn.XLOOKUP($N320,$B$3:$B$368,$U$3:$X$368,0,0))),ABS($U320:$X320-_xlfn.XLOOKUP($N320,$B$3:$B$368,$U$3:$X$368,0,0)),0))</f>
        <v>M2C</v>
      </c>
      <c r="Z320" s="8" t="str" cm="1">
        <f t="array" ref="Z320">INDEX($H$2:$K$2,MATCH(MAX(ABS($H320:$K320-_xlfn.XLOOKUP($N320,$B$3:$B$368,$H$3:$K$368,0,0))),ABS($H320:$K320-_xlfn.XLOOKUP($N320,$B$3:$B$368,$H$3:$K$368,0,0)),0))</f>
        <v>Facebook</v>
      </c>
      <c r="AA320" t="str" cm="1">
        <f t="array" ref="AA320">_xlfn.IFNA(_xlfn.IFS(R320&gt;0.2,"High",R320&lt;-0.2,"Low"),"Neglect value")</f>
        <v>Neglect value</v>
      </c>
    </row>
    <row r="321" spans="1:27" x14ac:dyDescent="0.3">
      <c r="A321" s="3" t="str">
        <f t="shared" si="69"/>
        <v>Friday</v>
      </c>
      <c r="B321" s="3">
        <v>43784</v>
      </c>
      <c r="C321" s="4">
        <v>21717340</v>
      </c>
      <c r="D321" s="4">
        <v>5212161</v>
      </c>
      <c r="E321" s="4">
        <v>2126561</v>
      </c>
      <c r="F321" s="4">
        <v>1567914</v>
      </c>
      <c r="G321" s="4">
        <v>1324260</v>
      </c>
      <c r="H321" s="7">
        <f>VLOOKUP($B321,'Channel wise traffic'!$B$3:$C$368,2,0)</f>
        <v>7818242</v>
      </c>
      <c r="I321" s="7">
        <f>VLOOKUP($B321,'Channel wise traffic'!$B$3:$D$368,3,0)</f>
        <v>5863681</v>
      </c>
      <c r="J321" s="7">
        <f>VLOOKUP($B321,'Channel wise traffic'!$B$3:$E$368,4,0)</f>
        <v>2388907</v>
      </c>
      <c r="K321" s="7">
        <f>VLOOKUP($B321,'Channel wise traffic'!$B$3:$F$368,5,0)</f>
        <v>5646508</v>
      </c>
      <c r="L321" s="7">
        <f t="shared" si="56"/>
        <v>21717338</v>
      </c>
      <c r="M321" s="8">
        <f t="shared" si="57"/>
        <v>6.0977080986898025E-2</v>
      </c>
      <c r="N321" s="10">
        <f t="shared" si="58"/>
        <v>43777</v>
      </c>
      <c r="O321" s="11">
        <f t="shared" si="59"/>
        <v>1232661</v>
      </c>
      <c r="P321" s="11">
        <f t="shared" si="60"/>
        <v>21065819</v>
      </c>
      <c r="Q321" s="11">
        <f t="shared" si="61"/>
        <v>5.8514740940537803E-2</v>
      </c>
      <c r="R321" s="8">
        <f t="shared" si="62"/>
        <v>7.4309968434143725E-2</v>
      </c>
      <c r="S321" s="8">
        <f t="shared" si="63"/>
        <v>3.0927779261751054E-2</v>
      </c>
      <c r="T321" s="8">
        <f t="shared" si="64"/>
        <v>4.2080679274687949E-2</v>
      </c>
      <c r="U321" s="8">
        <f t="shared" si="65"/>
        <v>0.23999997237230711</v>
      </c>
      <c r="V321" s="8">
        <f t="shared" si="66"/>
        <v>0.40799986800100763</v>
      </c>
      <c r="W321" s="8">
        <f t="shared" si="67"/>
        <v>0.73730027024853739</v>
      </c>
      <c r="X321" s="8">
        <f t="shared" si="68"/>
        <v>0.84459989514731038</v>
      </c>
      <c r="Y321" s="8" t="str" cm="1">
        <f t="array" ref="Y321">INDEX($U$2:$X$2,MATCH(MAX(ABS($U321:$X321-_xlfn.XLOOKUP($N321,$B$3:$B$368,$U$3:$X$368,0,0))),ABS($U321:$X321-_xlfn.XLOOKUP($N321,$B$3:$B$368,$U$3:$X$368,0,0)),0))</f>
        <v>C2P</v>
      </c>
      <c r="Z321" s="8" t="str" cm="1">
        <f t="array" ref="Z321">INDEX($H$2:$K$2,MATCH(MAX(ABS($H321:$K321-_xlfn.XLOOKUP($N321,$B$3:$B$368,$H$3:$K$368,0,0))),ABS($H321:$K321-_xlfn.XLOOKUP($N321,$B$3:$B$368,$H$3:$K$368,0,0)),0))</f>
        <v>Facebook</v>
      </c>
      <c r="AA321" t="str" cm="1">
        <f t="array" ref="AA321">_xlfn.IFNA(_xlfn.IFS(R321&gt;0.2,"High",R321&lt;-0.2,"Low"),"Neglect value")</f>
        <v>Neglect value</v>
      </c>
    </row>
    <row r="322" spans="1:27" x14ac:dyDescent="0.3">
      <c r="A322" s="3" t="str">
        <f t="shared" si="69"/>
        <v>Saturday</v>
      </c>
      <c r="B322" s="3">
        <v>43785</v>
      </c>
      <c r="C322" s="4">
        <v>47134238</v>
      </c>
      <c r="D322" s="4">
        <v>9403280</v>
      </c>
      <c r="E322" s="4">
        <v>3037259</v>
      </c>
      <c r="F322" s="4">
        <v>2003376</v>
      </c>
      <c r="G322" s="4">
        <v>1547007</v>
      </c>
      <c r="H322" s="7">
        <f>VLOOKUP($B322,'Channel wise traffic'!$B$3:$C$368,2,0)</f>
        <v>16968325</v>
      </c>
      <c r="I322" s="7">
        <f>VLOOKUP($B322,'Channel wise traffic'!$B$3:$D$368,3,0)</f>
        <v>12726244</v>
      </c>
      <c r="J322" s="7">
        <f>VLOOKUP($B322,'Channel wise traffic'!$B$3:$E$368,4,0)</f>
        <v>5184766</v>
      </c>
      <c r="K322" s="7">
        <f>VLOOKUP($B322,'Channel wise traffic'!$B$3:$F$368,5,0)</f>
        <v>12254901</v>
      </c>
      <c r="L322" s="7">
        <f t="shared" si="56"/>
        <v>47134236</v>
      </c>
      <c r="M322" s="8">
        <f t="shared" si="57"/>
        <v>3.2821300728358017E-2</v>
      </c>
      <c r="N322" s="10">
        <f t="shared" si="58"/>
        <v>43778</v>
      </c>
      <c r="O322" s="11">
        <f t="shared" si="59"/>
        <v>1839957</v>
      </c>
      <c r="P322" s="11">
        <f t="shared" si="60"/>
        <v>45787544</v>
      </c>
      <c r="Q322" s="11">
        <f t="shared" si="61"/>
        <v>4.0184661571176179E-2</v>
      </c>
      <c r="R322" s="8">
        <f t="shared" si="62"/>
        <v>-0.15921567732289399</v>
      </c>
      <c r="S322" s="8">
        <f t="shared" si="63"/>
        <v>2.9411754428234849E-2</v>
      </c>
      <c r="T322" s="8">
        <f t="shared" si="64"/>
        <v>-0.18323809520645018</v>
      </c>
      <c r="U322" s="8">
        <f t="shared" si="65"/>
        <v>0.19949998979510394</v>
      </c>
      <c r="V322" s="8">
        <f t="shared" si="66"/>
        <v>0.32299995320781683</v>
      </c>
      <c r="W322" s="8">
        <f t="shared" si="67"/>
        <v>0.65959998801551001</v>
      </c>
      <c r="X322" s="8">
        <f t="shared" si="68"/>
        <v>0.77220002635551188</v>
      </c>
      <c r="Y322" s="8" t="str" cm="1">
        <f t="array" ref="Y322">INDEX($U$2:$X$2,MATCH(MAX(ABS($U322:$X322-_xlfn.XLOOKUP($N322,$B$3:$B$368,$U$3:$X$368,0,0))),ABS($U322:$X322-_xlfn.XLOOKUP($N322,$B$3:$B$368,$U$3:$X$368,0,0)),0))</f>
        <v>P2O</v>
      </c>
      <c r="Z322" s="8" t="str" cm="1">
        <f t="array" ref="Z322">INDEX($H$2:$K$2,MATCH(MAX(ABS($H322:$K322-_xlfn.XLOOKUP($N322,$B$3:$B$368,$H$3:$K$368,0,0))),ABS($H322:$K322-_xlfn.XLOOKUP($N322,$B$3:$B$368,$H$3:$K$368,0,0)),0))</f>
        <v>Facebook</v>
      </c>
      <c r="AA322" t="str" cm="1">
        <f t="array" ref="AA322">_xlfn.IFNA(_xlfn.IFS(R322&gt;0.2,"High",R322&lt;-0.2,"Low"),"Neglect value")</f>
        <v>Neglect value</v>
      </c>
    </row>
    <row r="323" spans="1:27" x14ac:dyDescent="0.3">
      <c r="A323" s="3" t="str">
        <f t="shared" si="69"/>
        <v>Sunday</v>
      </c>
      <c r="B323" s="3">
        <v>43786</v>
      </c>
      <c r="C323" s="4">
        <v>43991955</v>
      </c>
      <c r="D323" s="4">
        <v>9330693</v>
      </c>
      <c r="E323" s="4">
        <v>1268974</v>
      </c>
      <c r="F323" s="4">
        <v>906047</v>
      </c>
      <c r="G323" s="4">
        <v>699650</v>
      </c>
      <c r="H323" s="7">
        <f>VLOOKUP($B323,'Channel wise traffic'!$B$3:$C$368,2,0)</f>
        <v>15837104</v>
      </c>
      <c r="I323" s="7">
        <f>VLOOKUP($B323,'Channel wise traffic'!$B$3:$D$368,3,0)</f>
        <v>11877828</v>
      </c>
      <c r="J323" s="7">
        <f>VLOOKUP($B323,'Channel wise traffic'!$B$3:$E$368,4,0)</f>
        <v>4839115</v>
      </c>
      <c r="K323" s="7">
        <f>VLOOKUP($B323,'Channel wise traffic'!$B$3:$F$368,5,0)</f>
        <v>11437908</v>
      </c>
      <c r="L323" s="7">
        <f t="shared" ref="L323:L368" si="70">SUM(H323:K323)</f>
        <v>43991955</v>
      </c>
      <c r="M323" s="8">
        <f t="shared" ref="M323:M368" si="71">G323/C323</f>
        <v>1.5904044273549561E-2</v>
      </c>
      <c r="N323" s="10">
        <f t="shared" ref="N323:N368" si="72">B323-7</f>
        <v>43779</v>
      </c>
      <c r="O323" s="11">
        <f t="shared" ref="O323:O368" si="73">_xlfn.IFNA(VLOOKUP(N323,$B$3:$G$368,6,0),0)</f>
        <v>1627268</v>
      </c>
      <c r="P323" s="11">
        <f t="shared" ref="P323:P368" si="74">_xlfn.IFNA(VLOOKUP($N323,$B$3:$L$368,11,0),0)</f>
        <v>47134236</v>
      </c>
      <c r="Q323" s="11">
        <f t="shared" ref="Q323:Q368" si="75">_xlfn.IFNA(VLOOKUP($N323,$B$3:$M$368,12,0),0)</f>
        <v>3.4524118115582987E-2</v>
      </c>
      <c r="R323" s="8">
        <f t="shared" ref="R323:R368" si="76">IFERROR((G323/O323)-1,0)</f>
        <v>-0.57004623700582813</v>
      </c>
      <c r="S323" s="8">
        <f t="shared" ref="S323:S368" si="77">IFERROR((L323/P323)-1,0)</f>
        <v>-6.6666636964265225E-2</v>
      </c>
      <c r="T323" s="8">
        <f t="shared" ref="T323:T368" si="78">IFERROR((M323/Q323)-1,0)</f>
        <v>-0.53933524904808428</v>
      </c>
      <c r="U323" s="8">
        <f t="shared" ref="U323:U368" si="79">D323/C323</f>
        <v>0.2120999850995483</v>
      </c>
      <c r="V323" s="8">
        <f t="shared" ref="V323:V368" si="80">E323/D323</f>
        <v>0.13599997342105244</v>
      </c>
      <c r="W323" s="8">
        <f t="shared" ref="W323:W368" si="81">F323/E323</f>
        <v>0.71399965641534024</v>
      </c>
      <c r="X323" s="8">
        <f t="shared" ref="X323:X368" si="82">G323/F323</f>
        <v>0.77220055913214214</v>
      </c>
      <c r="Y323" s="8" t="str" cm="1">
        <f t="array" ref="Y323">INDEX($U$2:$X$2,MATCH(MAX(ABS($U323:$X323-_xlfn.XLOOKUP($N323,$B$3:$B$368,$U$3:$X$368,0,0))),ABS($U323:$X323-_xlfn.XLOOKUP($N323,$B$3:$B$368,$U$3:$X$368,0,0)),0))</f>
        <v>M2C</v>
      </c>
      <c r="Z323" s="8" t="str" cm="1">
        <f t="array" ref="Z323">INDEX($H$2:$K$2,MATCH(MAX(ABS($H323:$K323-_xlfn.XLOOKUP($N323,$B$3:$B$368,$H$3:$K$368,0,0))),ABS($H323:$K323-_xlfn.XLOOKUP($N323,$B$3:$B$368,$H$3:$K$368,0,0)),0))</f>
        <v>Facebook</v>
      </c>
      <c r="AA323" t="str" cm="1">
        <f t="array" ref="AA323">_xlfn.IFNA(_xlfn.IFS(R323&gt;0.2,"High",R323&lt;-0.2,"Low"),"Neglect value")</f>
        <v>Low</v>
      </c>
    </row>
    <row r="324" spans="1:27" x14ac:dyDescent="0.3">
      <c r="A324" s="3" t="str">
        <f t="shared" ref="A324:A368" si="83">TEXT(B324,"DDDD")</f>
        <v>Monday</v>
      </c>
      <c r="B324" s="3">
        <v>43787</v>
      </c>
      <c r="C324" s="4">
        <v>22803207</v>
      </c>
      <c r="D324" s="4">
        <v>5985841</v>
      </c>
      <c r="E324" s="4">
        <v>2298563</v>
      </c>
      <c r="F324" s="4">
        <v>1761848</v>
      </c>
      <c r="G324" s="4">
        <v>1459163</v>
      </c>
      <c r="H324" s="7">
        <f>VLOOKUP($B324,'Channel wise traffic'!$B$3:$C$368,2,0)</f>
        <v>8209154</v>
      </c>
      <c r="I324" s="7">
        <f>VLOOKUP($B324,'Channel wise traffic'!$B$3:$D$368,3,0)</f>
        <v>6156866</v>
      </c>
      <c r="J324" s="7">
        <f>VLOOKUP($B324,'Channel wise traffic'!$B$3:$E$368,4,0)</f>
        <v>2508352</v>
      </c>
      <c r="K324" s="7">
        <f>VLOOKUP($B324,'Channel wise traffic'!$B$3:$F$368,5,0)</f>
        <v>5928833</v>
      </c>
      <c r="L324" s="7">
        <f t="shared" si="70"/>
        <v>22803205</v>
      </c>
      <c r="M324" s="8">
        <f t="shared" si="71"/>
        <v>6.3989376581986918E-2</v>
      </c>
      <c r="N324" s="10">
        <f t="shared" si="72"/>
        <v>43780</v>
      </c>
      <c r="O324" s="11">
        <f t="shared" si="73"/>
        <v>1245980</v>
      </c>
      <c r="P324" s="11">
        <f t="shared" si="74"/>
        <v>21500166</v>
      </c>
      <c r="Q324" s="11">
        <f t="shared" si="75"/>
        <v>5.79521079999053E-2</v>
      </c>
      <c r="R324" s="8">
        <f t="shared" si="76"/>
        <v>0.17109664681616077</v>
      </c>
      <c r="S324" s="8">
        <f t="shared" si="77"/>
        <v>6.0605997181603088E-2</v>
      </c>
      <c r="T324" s="8">
        <f t="shared" si="78"/>
        <v>0.10417685896933171</v>
      </c>
      <c r="U324" s="8">
        <f t="shared" si="79"/>
        <v>0.26249996327270986</v>
      </c>
      <c r="V324" s="8">
        <f t="shared" si="80"/>
        <v>0.38400000935541057</v>
      </c>
      <c r="W324" s="8">
        <f t="shared" si="81"/>
        <v>0.76649976528813868</v>
      </c>
      <c r="X324" s="8">
        <f t="shared" si="82"/>
        <v>0.8282002760737589</v>
      </c>
      <c r="Y324" s="8" t="str" cm="1">
        <f t="array" ref="Y324">INDEX($U$2:$X$2,MATCH(MAX(ABS($U324:$X324-_xlfn.XLOOKUP($N324,$B$3:$B$368,$U$3:$X$368,0,0))),ABS($U324:$X324-_xlfn.XLOOKUP($N324,$B$3:$B$368,$U$3:$X$368,0,0)),0))</f>
        <v>P2O</v>
      </c>
      <c r="Z324" s="8" t="str" cm="1">
        <f t="array" ref="Z324">INDEX($H$2:$K$2,MATCH(MAX(ABS($H324:$K324-_xlfn.XLOOKUP($N324,$B$3:$B$368,$H$3:$K$368,0,0))),ABS($H324:$K324-_xlfn.XLOOKUP($N324,$B$3:$B$368,$H$3:$K$368,0,0)),0))</f>
        <v>Facebook</v>
      </c>
      <c r="AA324" t="str" cm="1">
        <f t="array" ref="AA324">_xlfn.IFNA(_xlfn.IFS(R324&gt;0.2,"High",R324&lt;-0.2,"Low"),"Neglect value")</f>
        <v>Neglect value</v>
      </c>
    </row>
    <row r="325" spans="1:27" x14ac:dyDescent="0.3">
      <c r="A325" s="3" t="str">
        <f t="shared" si="83"/>
        <v>Tuesday</v>
      </c>
      <c r="B325" s="3">
        <v>43788</v>
      </c>
      <c r="C325" s="4">
        <v>21282993</v>
      </c>
      <c r="D325" s="4">
        <v>5373955</v>
      </c>
      <c r="E325" s="4">
        <v>2149582</v>
      </c>
      <c r="F325" s="4">
        <v>1537811</v>
      </c>
      <c r="G325" s="4">
        <v>1197954</v>
      </c>
      <c r="H325" s="7">
        <f>VLOOKUP($B325,'Channel wise traffic'!$B$3:$C$368,2,0)</f>
        <v>7661877</v>
      </c>
      <c r="I325" s="7">
        <f>VLOOKUP($B325,'Channel wise traffic'!$B$3:$D$368,3,0)</f>
        <v>5746408</v>
      </c>
      <c r="J325" s="7">
        <f>VLOOKUP($B325,'Channel wise traffic'!$B$3:$E$368,4,0)</f>
        <v>2341129</v>
      </c>
      <c r="K325" s="7">
        <f>VLOOKUP($B325,'Channel wise traffic'!$B$3:$F$368,5,0)</f>
        <v>5533578</v>
      </c>
      <c r="L325" s="7">
        <f t="shared" si="70"/>
        <v>21282992</v>
      </c>
      <c r="M325" s="8">
        <f t="shared" si="71"/>
        <v>5.6286914157233428E-2</v>
      </c>
      <c r="N325" s="10">
        <f t="shared" si="72"/>
        <v>43781</v>
      </c>
      <c r="O325" s="11">
        <f t="shared" si="73"/>
        <v>1230803</v>
      </c>
      <c r="P325" s="11">
        <f t="shared" si="74"/>
        <v>20631472</v>
      </c>
      <c r="Q325" s="11">
        <f t="shared" si="75"/>
        <v>5.9656574205826214E-2</v>
      </c>
      <c r="R325" s="8">
        <f t="shared" si="76"/>
        <v>-2.6689080218361472E-2</v>
      </c>
      <c r="S325" s="8">
        <f t="shared" si="77"/>
        <v>3.1578939205113343E-2</v>
      </c>
      <c r="T325" s="8">
        <f t="shared" si="78"/>
        <v>-5.6484303590193408E-2</v>
      </c>
      <c r="U325" s="8">
        <f t="shared" si="79"/>
        <v>0.25249996558284826</v>
      </c>
      <c r="V325" s="8">
        <f t="shared" si="80"/>
        <v>0.4</v>
      </c>
      <c r="W325" s="8">
        <f t="shared" si="81"/>
        <v>0.71540001730569014</v>
      </c>
      <c r="X325" s="8">
        <f t="shared" si="82"/>
        <v>0.778999499938549</v>
      </c>
      <c r="Y325" s="8" t="str" cm="1">
        <f t="array" ref="Y325">INDEX($U$2:$X$2,MATCH(MAX(ABS($U325:$X325-_xlfn.XLOOKUP($N325,$B$3:$B$368,$U$3:$X$368,0,0))),ABS($U325:$X325-_xlfn.XLOOKUP($N325,$B$3:$B$368,$U$3:$X$368,0,0)),0))</f>
        <v>C2P</v>
      </c>
      <c r="Z325" s="8" t="str" cm="1">
        <f t="array" ref="Z325">INDEX($H$2:$K$2,MATCH(MAX(ABS($H325:$K325-_xlfn.XLOOKUP($N325,$B$3:$B$368,$H$3:$K$368,0,0))),ABS($H325:$K325-_xlfn.XLOOKUP($N325,$B$3:$B$368,$H$3:$K$368,0,0)),0))</f>
        <v>Facebook</v>
      </c>
      <c r="AA325" t="str" cm="1">
        <f t="array" ref="AA325">_xlfn.IFNA(_xlfn.IFS(R325&gt;0.2,"High",R325&lt;-0.2,"Low"),"Neglect value")</f>
        <v>Neglect value</v>
      </c>
    </row>
    <row r="326" spans="1:27" x14ac:dyDescent="0.3">
      <c r="A326" s="3" t="str">
        <f t="shared" si="83"/>
        <v>Wednesday</v>
      </c>
      <c r="B326" s="3">
        <v>43789</v>
      </c>
      <c r="C326" s="4">
        <v>22368860</v>
      </c>
      <c r="D326" s="4">
        <v>5648137</v>
      </c>
      <c r="E326" s="4">
        <v>2281847</v>
      </c>
      <c r="F326" s="4">
        <v>1649091</v>
      </c>
      <c r="G326" s="4">
        <v>1338732</v>
      </c>
      <c r="H326" s="7">
        <f>VLOOKUP($B326,'Channel wise traffic'!$B$3:$C$368,2,0)</f>
        <v>8052789</v>
      </c>
      <c r="I326" s="7">
        <f>VLOOKUP($B326,'Channel wise traffic'!$B$3:$D$368,3,0)</f>
        <v>6039592</v>
      </c>
      <c r="J326" s="7">
        <f>VLOOKUP($B326,'Channel wise traffic'!$B$3:$E$368,4,0)</f>
        <v>2460574</v>
      </c>
      <c r="K326" s="7">
        <f>VLOOKUP($B326,'Channel wise traffic'!$B$3:$F$368,5,0)</f>
        <v>5815903</v>
      </c>
      <c r="L326" s="7">
        <f t="shared" si="70"/>
        <v>22368858</v>
      </c>
      <c r="M326" s="8">
        <f t="shared" si="71"/>
        <v>5.9848020864719971E-2</v>
      </c>
      <c r="N326" s="10">
        <f t="shared" si="72"/>
        <v>43782</v>
      </c>
      <c r="O326" s="11">
        <f t="shared" si="73"/>
        <v>1361836</v>
      </c>
      <c r="P326" s="11">
        <f t="shared" si="74"/>
        <v>21500166</v>
      </c>
      <c r="Q326" s="11">
        <f t="shared" si="75"/>
        <v>6.3340717306986496E-2</v>
      </c>
      <c r="R326" s="8">
        <f t="shared" si="76"/>
        <v>-1.6965332095788321E-2</v>
      </c>
      <c r="S326" s="8">
        <f t="shared" si="77"/>
        <v>4.0403967113556316E-2</v>
      </c>
      <c r="T326" s="8">
        <f t="shared" si="78"/>
        <v>-5.5141409677109565E-2</v>
      </c>
      <c r="U326" s="8">
        <f t="shared" si="79"/>
        <v>0.25249999329424921</v>
      </c>
      <c r="V326" s="8">
        <f t="shared" si="80"/>
        <v>0.40399993838676362</v>
      </c>
      <c r="W326" s="8">
        <f t="shared" si="81"/>
        <v>0.72270007585959972</v>
      </c>
      <c r="X326" s="8">
        <f t="shared" si="82"/>
        <v>0.81179995524807302</v>
      </c>
      <c r="Y326" s="8" t="str" cm="1">
        <f t="array" ref="Y326">INDEX($U$2:$X$2,MATCH(MAX(ABS($U326:$X326-_xlfn.XLOOKUP($N326,$B$3:$B$368,$U$3:$X$368,0,0))),ABS($U326:$X326-_xlfn.XLOOKUP($N326,$B$3:$B$368,$U$3:$X$368,0,0)),0))</f>
        <v>C2P</v>
      </c>
      <c r="Z326" s="8" t="str" cm="1">
        <f t="array" ref="Z326">INDEX($H$2:$K$2,MATCH(MAX(ABS($H326:$K326-_xlfn.XLOOKUP($N326,$B$3:$B$368,$H$3:$K$368,0,0))),ABS($H326:$K326-_xlfn.XLOOKUP($N326,$B$3:$B$368,$H$3:$K$368,0,0)),0))</f>
        <v>Facebook</v>
      </c>
      <c r="AA326" t="str" cm="1">
        <f t="array" ref="AA326">_xlfn.IFNA(_xlfn.IFS(R326&gt;0.2,"High",R326&lt;-0.2,"Low"),"Neglect value")</f>
        <v>Neglect value</v>
      </c>
    </row>
    <row r="327" spans="1:27" x14ac:dyDescent="0.3">
      <c r="A327" s="3" t="str">
        <f t="shared" si="83"/>
        <v>Thursday</v>
      </c>
      <c r="B327" s="3">
        <v>43790</v>
      </c>
      <c r="C327" s="4">
        <v>21282993</v>
      </c>
      <c r="D327" s="4">
        <v>5054710</v>
      </c>
      <c r="E327" s="4">
        <v>2102759</v>
      </c>
      <c r="F327" s="4">
        <v>1550364</v>
      </c>
      <c r="G327" s="4">
        <v>1220447</v>
      </c>
      <c r="H327" s="7">
        <f>VLOOKUP($B327,'Channel wise traffic'!$B$3:$C$368,2,0)</f>
        <v>7661877</v>
      </c>
      <c r="I327" s="7">
        <f>VLOOKUP($B327,'Channel wise traffic'!$B$3:$D$368,3,0)</f>
        <v>5746408</v>
      </c>
      <c r="J327" s="7">
        <f>VLOOKUP($B327,'Channel wise traffic'!$B$3:$E$368,4,0)</f>
        <v>2341129</v>
      </c>
      <c r="K327" s="7">
        <f>VLOOKUP($B327,'Channel wise traffic'!$B$3:$F$368,5,0)</f>
        <v>5533578</v>
      </c>
      <c r="L327" s="7">
        <f t="shared" si="70"/>
        <v>21282992</v>
      </c>
      <c r="M327" s="8">
        <f t="shared" si="71"/>
        <v>5.7343767392114449E-2</v>
      </c>
      <c r="N327" s="10">
        <f t="shared" si="72"/>
        <v>43783</v>
      </c>
      <c r="O327" s="11">
        <f t="shared" si="73"/>
        <v>1349577</v>
      </c>
      <c r="P327" s="11">
        <f t="shared" si="74"/>
        <v>20848645</v>
      </c>
      <c r="Q327" s="11">
        <f t="shared" si="75"/>
        <v>6.4732117375871798E-2</v>
      </c>
      <c r="R327" s="8">
        <f t="shared" si="76"/>
        <v>-9.5681832159261737E-2</v>
      </c>
      <c r="S327" s="8">
        <f t="shared" si="77"/>
        <v>2.0833344325254632E-2</v>
      </c>
      <c r="T327" s="8">
        <f t="shared" si="78"/>
        <v>-0.11413731364380297</v>
      </c>
      <c r="U327" s="8">
        <f t="shared" si="79"/>
        <v>0.2374999606493316</v>
      </c>
      <c r="V327" s="8">
        <f t="shared" si="80"/>
        <v>0.41599992877929692</v>
      </c>
      <c r="W327" s="8">
        <f t="shared" si="81"/>
        <v>0.73729989979831256</v>
      </c>
      <c r="X327" s="8">
        <f t="shared" si="82"/>
        <v>0.78720029618850795</v>
      </c>
      <c r="Y327" s="8" t="str" cm="1">
        <f t="array" ref="Y327">INDEX($U$2:$X$2,MATCH(MAX(ABS($U327:$X327-_xlfn.XLOOKUP($N327,$B$3:$B$368,$U$3:$X$368,0,0))),ABS($U327:$X327-_xlfn.XLOOKUP($N327,$B$3:$B$368,$U$3:$X$368,0,0)),0))</f>
        <v>P2O</v>
      </c>
      <c r="Z327" s="8" t="str" cm="1">
        <f t="array" ref="Z327">INDEX($H$2:$K$2,MATCH(MAX(ABS($H327:$K327-_xlfn.XLOOKUP($N327,$B$3:$B$368,$H$3:$K$368,0,0))),ABS($H327:$K327-_xlfn.XLOOKUP($N327,$B$3:$B$368,$H$3:$K$368,0,0)),0))</f>
        <v>Facebook</v>
      </c>
      <c r="AA327" t="str" cm="1">
        <f t="array" ref="AA327">_xlfn.IFNA(_xlfn.IFS(R327&gt;0.2,"High",R327&lt;-0.2,"Low"),"Neglect value")</f>
        <v>Neglect value</v>
      </c>
    </row>
    <row r="328" spans="1:27" x14ac:dyDescent="0.3">
      <c r="A328" s="3" t="str">
        <f t="shared" si="83"/>
        <v>Friday</v>
      </c>
      <c r="B328" s="3">
        <v>43791</v>
      </c>
      <c r="C328" s="4">
        <v>22803207</v>
      </c>
      <c r="D328" s="4">
        <v>5529777</v>
      </c>
      <c r="E328" s="4">
        <v>2300387</v>
      </c>
      <c r="F328" s="4">
        <v>1763247</v>
      </c>
      <c r="G328" s="4">
        <v>1518155</v>
      </c>
      <c r="H328" s="7">
        <f>VLOOKUP($B328,'Channel wise traffic'!$B$3:$C$368,2,0)</f>
        <v>8209154</v>
      </c>
      <c r="I328" s="7">
        <f>VLOOKUP($B328,'Channel wise traffic'!$B$3:$D$368,3,0)</f>
        <v>6156866</v>
      </c>
      <c r="J328" s="7">
        <f>VLOOKUP($B328,'Channel wise traffic'!$B$3:$E$368,4,0)</f>
        <v>2508352</v>
      </c>
      <c r="K328" s="7">
        <f>VLOOKUP($B328,'Channel wise traffic'!$B$3:$F$368,5,0)</f>
        <v>5928833</v>
      </c>
      <c r="L328" s="7">
        <f t="shared" si="70"/>
        <v>22803205</v>
      </c>
      <c r="M328" s="8">
        <f t="shared" si="71"/>
        <v>6.6576381120427491E-2</v>
      </c>
      <c r="N328" s="10">
        <f t="shared" si="72"/>
        <v>43784</v>
      </c>
      <c r="O328" s="11">
        <f t="shared" si="73"/>
        <v>1324260</v>
      </c>
      <c r="P328" s="11">
        <f t="shared" si="74"/>
        <v>21717338</v>
      </c>
      <c r="Q328" s="11">
        <f t="shared" si="75"/>
        <v>6.0977080986898025E-2</v>
      </c>
      <c r="R328" s="8">
        <f t="shared" si="76"/>
        <v>0.14641762191714625</v>
      </c>
      <c r="S328" s="8">
        <f t="shared" si="77"/>
        <v>5.0000004604615844E-2</v>
      </c>
      <c r="T328" s="8">
        <f t="shared" si="78"/>
        <v>9.1826306587758255E-2</v>
      </c>
      <c r="U328" s="8">
        <f t="shared" si="79"/>
        <v>0.24249996941219715</v>
      </c>
      <c r="V328" s="8">
        <f t="shared" si="80"/>
        <v>0.41599995804532441</v>
      </c>
      <c r="W328" s="8">
        <f t="shared" si="81"/>
        <v>0.76650015845159969</v>
      </c>
      <c r="X328" s="8">
        <f t="shared" si="82"/>
        <v>0.86099962172060973</v>
      </c>
      <c r="Y328" s="8" t="str" cm="1">
        <f t="array" ref="Y328">INDEX($U$2:$X$2,MATCH(MAX(ABS($U328:$X328-_xlfn.XLOOKUP($N328,$B$3:$B$368,$U$3:$X$368,0,0))),ABS($U328:$X328-_xlfn.XLOOKUP($N328,$B$3:$B$368,$U$3:$X$368,0,0)),0))</f>
        <v>C2P</v>
      </c>
      <c r="Z328" s="8" t="str" cm="1">
        <f t="array" ref="Z328">INDEX($H$2:$K$2,MATCH(MAX(ABS($H328:$K328-_xlfn.XLOOKUP($N328,$B$3:$B$368,$H$3:$K$368,0,0))),ABS($H328:$K328-_xlfn.XLOOKUP($N328,$B$3:$B$368,$H$3:$K$368,0,0)),0))</f>
        <v>Facebook</v>
      </c>
      <c r="AA328" t="str" cm="1">
        <f t="array" ref="AA328">_xlfn.IFNA(_xlfn.IFS(R328&gt;0.2,"High",R328&lt;-0.2,"Low"),"Neglect value")</f>
        <v>Neglect value</v>
      </c>
    </row>
    <row r="329" spans="1:27" x14ac:dyDescent="0.3">
      <c r="A329" s="3" t="str">
        <f t="shared" si="83"/>
        <v>Saturday</v>
      </c>
      <c r="B329" s="3">
        <v>43792</v>
      </c>
      <c r="C329" s="4">
        <v>45787545</v>
      </c>
      <c r="D329" s="4">
        <v>9519230</v>
      </c>
      <c r="E329" s="4">
        <v>3268903</v>
      </c>
      <c r="F329" s="4">
        <v>2133940</v>
      </c>
      <c r="G329" s="4">
        <v>1631184</v>
      </c>
      <c r="H329" s="7">
        <f>VLOOKUP($B329,'Channel wise traffic'!$B$3:$C$368,2,0)</f>
        <v>16483516</v>
      </c>
      <c r="I329" s="7">
        <f>VLOOKUP($B329,'Channel wise traffic'!$B$3:$D$368,3,0)</f>
        <v>12362637</v>
      </c>
      <c r="J329" s="7">
        <f>VLOOKUP($B329,'Channel wise traffic'!$B$3:$E$368,4,0)</f>
        <v>5036630</v>
      </c>
      <c r="K329" s="7">
        <f>VLOOKUP($B329,'Channel wise traffic'!$B$3:$F$368,5,0)</f>
        <v>11904761</v>
      </c>
      <c r="L329" s="7">
        <f t="shared" si="70"/>
        <v>45787544</v>
      </c>
      <c r="M329" s="8">
        <f t="shared" si="71"/>
        <v>3.5625059172751015E-2</v>
      </c>
      <c r="N329" s="10">
        <f t="shared" si="72"/>
        <v>43785</v>
      </c>
      <c r="O329" s="11">
        <f t="shared" si="73"/>
        <v>1547007</v>
      </c>
      <c r="P329" s="11">
        <f t="shared" si="74"/>
        <v>47134236</v>
      </c>
      <c r="Q329" s="11">
        <f t="shared" si="75"/>
        <v>3.2821300728358017E-2</v>
      </c>
      <c r="R329" s="8">
        <f t="shared" si="76"/>
        <v>5.4412811318888643E-2</v>
      </c>
      <c r="S329" s="8">
        <f t="shared" si="77"/>
        <v>-2.8571418872685217E-2</v>
      </c>
      <c r="T329" s="8">
        <f t="shared" si="78"/>
        <v>8.5424964342455612E-2</v>
      </c>
      <c r="U329" s="8">
        <f t="shared" si="79"/>
        <v>0.20789998677587979</v>
      </c>
      <c r="V329" s="8">
        <f t="shared" si="80"/>
        <v>0.34339993886060111</v>
      </c>
      <c r="W329" s="8">
        <f t="shared" si="81"/>
        <v>0.65280003719902369</v>
      </c>
      <c r="X329" s="8">
        <f t="shared" si="82"/>
        <v>0.76440012371481858</v>
      </c>
      <c r="Y329" s="8" t="str" cm="1">
        <f t="array" ref="Y329">INDEX($U$2:$X$2,MATCH(MAX(ABS($U329:$X329-_xlfn.XLOOKUP($N329,$B$3:$B$368,$U$3:$X$368,0,0))),ABS($U329:$X329-_xlfn.XLOOKUP($N329,$B$3:$B$368,$U$3:$X$368,0,0)),0))</f>
        <v>M2C</v>
      </c>
      <c r="Z329" s="8" t="str" cm="1">
        <f t="array" ref="Z329">INDEX($H$2:$K$2,MATCH(MAX(ABS($H329:$K329-_xlfn.XLOOKUP($N329,$B$3:$B$368,$H$3:$K$368,0,0))),ABS($H329:$K329-_xlfn.XLOOKUP($N329,$B$3:$B$368,$H$3:$K$368,0,0)),0))</f>
        <v>Facebook</v>
      </c>
      <c r="AA329" t="str" cm="1">
        <f t="array" ref="AA329">_xlfn.IFNA(_xlfn.IFS(R329&gt;0.2,"High",R329&lt;-0.2,"Low"),"Neglect value")</f>
        <v>Neglect value</v>
      </c>
    </row>
    <row r="330" spans="1:27" x14ac:dyDescent="0.3">
      <c r="A330" s="3" t="str">
        <f t="shared" si="83"/>
        <v>Sunday</v>
      </c>
      <c r="B330" s="3">
        <v>43793</v>
      </c>
      <c r="C330" s="4">
        <v>46236443</v>
      </c>
      <c r="D330" s="4">
        <v>9709653</v>
      </c>
      <c r="E330" s="4">
        <v>3301282</v>
      </c>
      <c r="F330" s="4">
        <v>2177525</v>
      </c>
      <c r="G330" s="4">
        <v>1647515</v>
      </c>
      <c r="H330" s="7">
        <f>VLOOKUP($B330,'Channel wise traffic'!$B$3:$C$368,2,0)</f>
        <v>16645119</v>
      </c>
      <c r="I330" s="7">
        <f>VLOOKUP($B330,'Channel wise traffic'!$B$3:$D$368,3,0)</f>
        <v>12483839</v>
      </c>
      <c r="J330" s="7">
        <f>VLOOKUP($B330,'Channel wise traffic'!$B$3:$E$368,4,0)</f>
        <v>5086008</v>
      </c>
      <c r="K330" s="7">
        <f>VLOOKUP($B330,'Channel wise traffic'!$B$3:$F$368,5,0)</f>
        <v>12021475</v>
      </c>
      <c r="L330" s="7">
        <f t="shared" si="70"/>
        <v>46236441</v>
      </c>
      <c r="M330" s="8">
        <f t="shared" si="71"/>
        <v>3.5632390666384087E-2</v>
      </c>
      <c r="N330" s="10">
        <f t="shared" si="72"/>
        <v>43786</v>
      </c>
      <c r="O330" s="11">
        <f t="shared" si="73"/>
        <v>699650</v>
      </c>
      <c r="P330" s="11">
        <f t="shared" si="74"/>
        <v>43991955</v>
      </c>
      <c r="Q330" s="11">
        <f t="shared" si="75"/>
        <v>1.5904044273549561E-2</v>
      </c>
      <c r="R330" s="8">
        <f t="shared" si="76"/>
        <v>1.3547702422639891</v>
      </c>
      <c r="S330" s="8">
        <f t="shared" si="77"/>
        <v>5.1020374066121921E-2</v>
      </c>
      <c r="T330" s="8">
        <f t="shared" si="78"/>
        <v>1.2404609829743283</v>
      </c>
      <c r="U330" s="8">
        <f t="shared" si="79"/>
        <v>0.20999999935116115</v>
      </c>
      <c r="V330" s="8">
        <f t="shared" si="80"/>
        <v>0.33999999794019414</v>
      </c>
      <c r="W330" s="8">
        <f t="shared" si="81"/>
        <v>0.65959981607145346</v>
      </c>
      <c r="X330" s="8">
        <f t="shared" si="82"/>
        <v>0.75659980941665428</v>
      </c>
      <c r="Y330" s="8" t="str" cm="1">
        <f t="array" ref="Y330">INDEX($U$2:$X$2,MATCH(MAX(ABS($U330:$X330-_xlfn.XLOOKUP($N330,$B$3:$B$368,$U$3:$X$368,0,0))),ABS($U330:$X330-_xlfn.XLOOKUP($N330,$B$3:$B$368,$U$3:$X$368,0,0)),0))</f>
        <v>M2C</v>
      </c>
      <c r="Z330" s="8" t="str" cm="1">
        <f t="array" ref="Z330">INDEX($H$2:$K$2,MATCH(MAX(ABS($H330:$K330-_xlfn.XLOOKUP($N330,$B$3:$B$368,$H$3:$K$368,0,0))),ABS($H330:$K330-_xlfn.XLOOKUP($N330,$B$3:$B$368,$H$3:$K$368,0,0)),0))</f>
        <v>Facebook</v>
      </c>
      <c r="AA330" t="str" cm="1">
        <f t="array" ref="AA330">_xlfn.IFNA(_xlfn.IFS(R330&gt;0.2,"High",R330&lt;-0.2,"Low"),"Neglect value")</f>
        <v>High</v>
      </c>
    </row>
    <row r="331" spans="1:27" x14ac:dyDescent="0.3">
      <c r="A331" s="3" t="str">
        <f t="shared" si="83"/>
        <v>Monday</v>
      </c>
      <c r="B331" s="3">
        <v>43794</v>
      </c>
      <c r="C331" s="4">
        <v>22151687</v>
      </c>
      <c r="D331" s="4">
        <v>5593301</v>
      </c>
      <c r="E331" s="4">
        <v>2237320</v>
      </c>
      <c r="F331" s="4">
        <v>1698573</v>
      </c>
      <c r="G331" s="4">
        <v>1364973</v>
      </c>
      <c r="H331" s="7">
        <f>VLOOKUP($B331,'Channel wise traffic'!$B$3:$C$368,2,0)</f>
        <v>7974607</v>
      </c>
      <c r="I331" s="7">
        <f>VLOOKUP($B331,'Channel wise traffic'!$B$3:$D$368,3,0)</f>
        <v>5980955</v>
      </c>
      <c r="J331" s="7">
        <f>VLOOKUP($B331,'Channel wise traffic'!$B$3:$E$368,4,0)</f>
        <v>2436685</v>
      </c>
      <c r="K331" s="7">
        <f>VLOOKUP($B331,'Channel wise traffic'!$B$3:$F$368,5,0)</f>
        <v>5759438</v>
      </c>
      <c r="L331" s="7">
        <f t="shared" si="70"/>
        <v>22151685</v>
      </c>
      <c r="M331" s="8">
        <f t="shared" si="71"/>
        <v>6.1619370118402267E-2</v>
      </c>
      <c r="N331" s="10">
        <f t="shared" si="72"/>
        <v>43787</v>
      </c>
      <c r="O331" s="11">
        <f t="shared" si="73"/>
        <v>1459163</v>
      </c>
      <c r="P331" s="11">
        <f t="shared" si="74"/>
        <v>22803205</v>
      </c>
      <c r="Q331" s="11">
        <f t="shared" si="75"/>
        <v>6.3989376581986918E-2</v>
      </c>
      <c r="R331" s="8">
        <f t="shared" si="76"/>
        <v>-6.4550704753341459E-2</v>
      </c>
      <c r="S331" s="8">
        <f t="shared" si="77"/>
        <v>-2.8571422306645E-2</v>
      </c>
      <c r="T331" s="8">
        <f t="shared" si="78"/>
        <v>-3.7037498881522302E-2</v>
      </c>
      <c r="U331" s="8">
        <f t="shared" si="79"/>
        <v>0.2525000014671569</v>
      </c>
      <c r="V331" s="8">
        <f t="shared" si="80"/>
        <v>0.39999992848587979</v>
      </c>
      <c r="W331" s="8">
        <f t="shared" si="81"/>
        <v>0.75919984624461412</v>
      </c>
      <c r="X331" s="8">
        <f t="shared" si="82"/>
        <v>0.80359984528189254</v>
      </c>
      <c r="Y331" s="8" t="str" cm="1">
        <f t="array" ref="Y331">INDEX($U$2:$X$2,MATCH(MAX(ABS($U331:$X331-_xlfn.XLOOKUP($N331,$B$3:$B$368,$U$3:$X$368,0,0))),ABS($U331:$X331-_xlfn.XLOOKUP($N331,$B$3:$B$368,$U$3:$X$368,0,0)),0))</f>
        <v>P2O</v>
      </c>
      <c r="Z331" s="8" t="str" cm="1">
        <f t="array" ref="Z331">INDEX($H$2:$K$2,MATCH(MAX(ABS($H331:$K331-_xlfn.XLOOKUP($N331,$B$3:$B$368,$H$3:$K$368,0,0))),ABS($H331:$K331-_xlfn.XLOOKUP($N331,$B$3:$B$368,$H$3:$K$368,0,0)),0))</f>
        <v>Facebook</v>
      </c>
      <c r="AA331" t="str" cm="1">
        <f t="array" ref="AA331">_xlfn.IFNA(_xlfn.IFS(R331&gt;0.2,"High",R331&lt;-0.2,"Low"),"Neglect value")</f>
        <v>Neglect value</v>
      </c>
    </row>
    <row r="332" spans="1:27" x14ac:dyDescent="0.3">
      <c r="A332" s="3" t="str">
        <f t="shared" si="83"/>
        <v>Tuesday</v>
      </c>
      <c r="B332" s="3">
        <v>43795</v>
      </c>
      <c r="C332" s="4">
        <v>21065820</v>
      </c>
      <c r="D332" s="4">
        <v>5424448</v>
      </c>
      <c r="E332" s="4">
        <v>2191477</v>
      </c>
      <c r="F332" s="4">
        <v>1519789</v>
      </c>
      <c r="G332" s="4">
        <v>1258689</v>
      </c>
      <c r="H332" s="7">
        <f>VLOOKUP($B332,'Channel wise traffic'!$B$3:$C$368,2,0)</f>
        <v>7583695</v>
      </c>
      <c r="I332" s="7">
        <f>VLOOKUP($B332,'Channel wise traffic'!$B$3:$D$368,3,0)</f>
        <v>5687771</v>
      </c>
      <c r="J332" s="7">
        <f>VLOOKUP($B332,'Channel wise traffic'!$B$3:$E$368,4,0)</f>
        <v>2317240</v>
      </c>
      <c r="K332" s="7">
        <f>VLOOKUP($B332,'Channel wise traffic'!$B$3:$F$368,5,0)</f>
        <v>5477113</v>
      </c>
      <c r="L332" s="7">
        <f t="shared" si="70"/>
        <v>21065819</v>
      </c>
      <c r="M332" s="8">
        <f t="shared" si="71"/>
        <v>5.97502969264904E-2</v>
      </c>
      <c r="N332" s="10">
        <f t="shared" si="72"/>
        <v>43788</v>
      </c>
      <c r="O332" s="11">
        <f t="shared" si="73"/>
        <v>1197954</v>
      </c>
      <c r="P332" s="11">
        <f t="shared" si="74"/>
        <v>21282992</v>
      </c>
      <c r="Q332" s="11">
        <f t="shared" si="75"/>
        <v>5.6286914157233428E-2</v>
      </c>
      <c r="R332" s="8">
        <f t="shared" si="76"/>
        <v>5.0698941695590971E-2</v>
      </c>
      <c r="S332" s="8">
        <f t="shared" si="77"/>
        <v>-1.020406341364033E-2</v>
      </c>
      <c r="T332" s="8">
        <f t="shared" si="78"/>
        <v>6.1530869494502038E-2</v>
      </c>
      <c r="U332" s="8">
        <f t="shared" si="79"/>
        <v>0.25749996914432954</v>
      </c>
      <c r="V332" s="8">
        <f t="shared" si="80"/>
        <v>0.40400000147480442</v>
      </c>
      <c r="W332" s="8">
        <f t="shared" si="81"/>
        <v>0.69349986333418057</v>
      </c>
      <c r="X332" s="8">
        <f t="shared" si="82"/>
        <v>0.82819983563507826</v>
      </c>
      <c r="Y332" s="8" t="str" cm="1">
        <f t="array" ref="Y332">INDEX($U$2:$X$2,MATCH(MAX(ABS($U332:$X332-_xlfn.XLOOKUP($N332,$B$3:$B$368,$U$3:$X$368,0,0))),ABS($U332:$X332-_xlfn.XLOOKUP($N332,$B$3:$B$368,$U$3:$X$368,0,0)),0))</f>
        <v>P2O</v>
      </c>
      <c r="Z332" s="8" t="str" cm="1">
        <f t="array" ref="Z332">INDEX($H$2:$K$2,MATCH(MAX(ABS($H332:$K332-_xlfn.XLOOKUP($N332,$B$3:$B$368,$H$3:$K$368,0,0))),ABS($H332:$K332-_xlfn.XLOOKUP($N332,$B$3:$B$368,$H$3:$K$368,0,0)),0))</f>
        <v>Facebook</v>
      </c>
      <c r="AA332" t="str" cm="1">
        <f t="array" ref="AA332">_xlfn.IFNA(_xlfn.IFS(R332&gt;0.2,"High",R332&lt;-0.2,"Low"),"Neglect value")</f>
        <v>Neglect value</v>
      </c>
    </row>
    <row r="333" spans="1:27" x14ac:dyDescent="0.3">
      <c r="A333" s="3" t="str">
        <f t="shared" si="83"/>
        <v>Wednesday</v>
      </c>
      <c r="B333" s="3">
        <v>43796</v>
      </c>
      <c r="C333" s="4">
        <v>22803207</v>
      </c>
      <c r="D333" s="4">
        <v>5985841</v>
      </c>
      <c r="E333" s="4">
        <v>2442223</v>
      </c>
      <c r="F333" s="4">
        <v>1729338</v>
      </c>
      <c r="G333" s="4">
        <v>1347154</v>
      </c>
      <c r="H333" s="7">
        <f>VLOOKUP($B333,'Channel wise traffic'!$B$3:$C$368,2,0)</f>
        <v>8209154</v>
      </c>
      <c r="I333" s="7">
        <f>VLOOKUP($B333,'Channel wise traffic'!$B$3:$D$368,3,0)</f>
        <v>6156866</v>
      </c>
      <c r="J333" s="7">
        <f>VLOOKUP($B333,'Channel wise traffic'!$B$3:$E$368,4,0)</f>
        <v>2508352</v>
      </c>
      <c r="K333" s="7">
        <f>VLOOKUP($B333,'Channel wise traffic'!$B$3:$F$368,5,0)</f>
        <v>5928833</v>
      </c>
      <c r="L333" s="7">
        <f t="shared" si="70"/>
        <v>22803205</v>
      </c>
      <c r="M333" s="8">
        <f t="shared" si="71"/>
        <v>5.9077392052793276E-2</v>
      </c>
      <c r="N333" s="10">
        <f t="shared" si="72"/>
        <v>43789</v>
      </c>
      <c r="O333" s="11">
        <f t="shared" si="73"/>
        <v>1338732</v>
      </c>
      <c r="P333" s="11">
        <f t="shared" si="74"/>
        <v>22368858</v>
      </c>
      <c r="Q333" s="11">
        <f t="shared" si="75"/>
        <v>5.9848020864719971E-2</v>
      </c>
      <c r="R333" s="8">
        <f t="shared" si="76"/>
        <v>6.2910276291296974E-3</v>
      </c>
      <c r="S333" s="8">
        <f t="shared" si="77"/>
        <v>1.9417486578885645E-2</v>
      </c>
      <c r="T333" s="8">
        <f t="shared" si="78"/>
        <v>-1.2876429342059903E-2</v>
      </c>
      <c r="U333" s="8">
        <f t="shared" si="79"/>
        <v>0.26249996327270986</v>
      </c>
      <c r="V333" s="8">
        <f t="shared" si="80"/>
        <v>0.40799997861620446</v>
      </c>
      <c r="W333" s="8">
        <f t="shared" si="81"/>
        <v>0.70809995647408119</v>
      </c>
      <c r="X333" s="8">
        <f t="shared" si="82"/>
        <v>0.77899982536670098</v>
      </c>
      <c r="Y333" s="8" t="str" cm="1">
        <f t="array" ref="Y333">INDEX($U$2:$X$2,MATCH(MAX(ABS($U333:$X333-_xlfn.XLOOKUP($N333,$B$3:$B$368,$U$3:$X$368,0,0))),ABS($U333:$X333-_xlfn.XLOOKUP($N333,$B$3:$B$368,$U$3:$X$368,0,0)),0))</f>
        <v>P2O</v>
      </c>
      <c r="Z333" s="8" t="str" cm="1">
        <f t="array" ref="Z333">INDEX($H$2:$K$2,MATCH(MAX(ABS($H333:$K333-_xlfn.XLOOKUP($N333,$B$3:$B$368,$H$3:$K$368,0,0))),ABS($H333:$K333-_xlfn.XLOOKUP($N333,$B$3:$B$368,$H$3:$K$368,0,0)),0))</f>
        <v>Facebook</v>
      </c>
      <c r="AA333" t="str" cm="1">
        <f t="array" ref="AA333">_xlfn.IFNA(_xlfn.IFS(R333&gt;0.2,"High",R333&lt;-0.2,"Low"),"Neglect value")</f>
        <v>Neglect value</v>
      </c>
    </row>
    <row r="334" spans="1:27" x14ac:dyDescent="0.3">
      <c r="A334" s="3" t="str">
        <f t="shared" si="83"/>
        <v>Thursday</v>
      </c>
      <c r="B334" s="3">
        <v>43797</v>
      </c>
      <c r="C334" s="4">
        <v>22803207</v>
      </c>
      <c r="D334" s="4">
        <v>5472769</v>
      </c>
      <c r="E334" s="4">
        <v>2123434</v>
      </c>
      <c r="F334" s="4">
        <v>1519105</v>
      </c>
      <c r="G334" s="4">
        <v>1295492</v>
      </c>
      <c r="H334" s="7">
        <f>VLOOKUP($B334,'Channel wise traffic'!$B$3:$C$368,2,0)</f>
        <v>8209154</v>
      </c>
      <c r="I334" s="7">
        <f>VLOOKUP($B334,'Channel wise traffic'!$B$3:$D$368,3,0)</f>
        <v>6156866</v>
      </c>
      <c r="J334" s="7">
        <f>VLOOKUP($B334,'Channel wise traffic'!$B$3:$E$368,4,0)</f>
        <v>2508352</v>
      </c>
      <c r="K334" s="7">
        <f>VLOOKUP($B334,'Channel wise traffic'!$B$3:$F$368,5,0)</f>
        <v>5928833</v>
      </c>
      <c r="L334" s="7">
        <f t="shared" si="70"/>
        <v>22803205</v>
      </c>
      <c r="M334" s="8">
        <f t="shared" si="71"/>
        <v>5.6811833528503247E-2</v>
      </c>
      <c r="N334" s="10">
        <f t="shared" si="72"/>
        <v>43790</v>
      </c>
      <c r="O334" s="11">
        <f t="shared" si="73"/>
        <v>1220447</v>
      </c>
      <c r="P334" s="11">
        <f t="shared" si="74"/>
        <v>21282992</v>
      </c>
      <c r="Q334" s="11">
        <f t="shared" si="75"/>
        <v>5.7343767392114449E-2</v>
      </c>
      <c r="R334" s="8">
        <f t="shared" si="76"/>
        <v>6.1489765635050153E-2</v>
      </c>
      <c r="S334" s="8">
        <f t="shared" si="77"/>
        <v>7.1428537867232134E-2</v>
      </c>
      <c r="T334" s="8">
        <f t="shared" si="78"/>
        <v>-9.2762280506242245E-3</v>
      </c>
      <c r="U334" s="8">
        <f t="shared" si="79"/>
        <v>0.23999997017963307</v>
      </c>
      <c r="V334" s="8">
        <f t="shared" si="80"/>
        <v>0.38799993202709632</v>
      </c>
      <c r="W334" s="8">
        <f t="shared" si="81"/>
        <v>0.71540014900392479</v>
      </c>
      <c r="X334" s="8">
        <f t="shared" si="82"/>
        <v>0.8527995102379361</v>
      </c>
      <c r="Y334" s="8" t="str" cm="1">
        <f t="array" ref="Y334">INDEX($U$2:$X$2,MATCH(MAX(ABS($U334:$X334-_xlfn.XLOOKUP($N334,$B$3:$B$368,$U$3:$X$368,0,0))),ABS($U334:$X334-_xlfn.XLOOKUP($N334,$B$3:$B$368,$U$3:$X$368,0,0)),0))</f>
        <v>P2O</v>
      </c>
      <c r="Z334" s="8" t="str" cm="1">
        <f t="array" ref="Z334">INDEX($H$2:$K$2,MATCH(MAX(ABS($H334:$K334-_xlfn.XLOOKUP($N334,$B$3:$B$368,$H$3:$K$368,0,0))),ABS($H334:$K334-_xlfn.XLOOKUP($N334,$B$3:$B$368,$H$3:$K$368,0,0)),0))</f>
        <v>Facebook</v>
      </c>
      <c r="AA334" t="str" cm="1">
        <f t="array" ref="AA334">_xlfn.IFNA(_xlfn.IFS(R334&gt;0.2,"High",R334&lt;-0.2,"Low"),"Neglect value")</f>
        <v>Neglect value</v>
      </c>
    </row>
    <row r="335" spans="1:27" x14ac:dyDescent="0.3">
      <c r="A335" s="3" t="str">
        <f t="shared" si="83"/>
        <v>Friday</v>
      </c>
      <c r="B335" s="3">
        <v>43798</v>
      </c>
      <c r="C335" s="4">
        <v>21717340</v>
      </c>
      <c r="D335" s="4">
        <v>5537921</v>
      </c>
      <c r="E335" s="4">
        <v>2170865</v>
      </c>
      <c r="F335" s="4">
        <v>1584731</v>
      </c>
      <c r="G335" s="4">
        <v>1364454</v>
      </c>
      <c r="H335" s="7">
        <f>VLOOKUP($B335,'Channel wise traffic'!$B$3:$C$368,2,0)</f>
        <v>7818242</v>
      </c>
      <c r="I335" s="7">
        <f>VLOOKUP($B335,'Channel wise traffic'!$B$3:$D$368,3,0)</f>
        <v>5863681</v>
      </c>
      <c r="J335" s="7">
        <f>VLOOKUP($B335,'Channel wise traffic'!$B$3:$E$368,4,0)</f>
        <v>2388907</v>
      </c>
      <c r="K335" s="7">
        <f>VLOOKUP($B335,'Channel wise traffic'!$B$3:$F$368,5,0)</f>
        <v>5646508</v>
      </c>
      <c r="L335" s="7">
        <f t="shared" si="70"/>
        <v>21717338</v>
      </c>
      <c r="M335" s="8">
        <f t="shared" si="71"/>
        <v>6.2827860133883806E-2</v>
      </c>
      <c r="N335" s="10">
        <f t="shared" si="72"/>
        <v>43791</v>
      </c>
      <c r="O335" s="11">
        <f t="shared" si="73"/>
        <v>1518155</v>
      </c>
      <c r="P335" s="11">
        <f t="shared" si="74"/>
        <v>22803205</v>
      </c>
      <c r="Q335" s="11">
        <f t="shared" si="75"/>
        <v>6.6576381120427491E-2</v>
      </c>
      <c r="R335" s="8">
        <f t="shared" si="76"/>
        <v>-0.1012419680467409</v>
      </c>
      <c r="S335" s="8">
        <f t="shared" si="77"/>
        <v>-4.7619051795569911E-2</v>
      </c>
      <c r="T335" s="8">
        <f t="shared" si="78"/>
        <v>-5.6304066449077927E-2</v>
      </c>
      <c r="U335" s="8">
        <f t="shared" si="79"/>
        <v>0.25499996776769163</v>
      </c>
      <c r="V335" s="8">
        <f t="shared" si="80"/>
        <v>0.39199999422165827</v>
      </c>
      <c r="W335" s="8">
        <f t="shared" si="81"/>
        <v>0.72999979270935778</v>
      </c>
      <c r="X335" s="8">
        <f t="shared" si="82"/>
        <v>0.86100038429234993</v>
      </c>
      <c r="Y335" s="8" t="str" cm="1">
        <f t="array" ref="Y335">INDEX($U$2:$X$2,MATCH(MAX(ABS($U335:$X335-_xlfn.XLOOKUP($N335,$B$3:$B$368,$U$3:$X$368,0,0))),ABS($U335:$X335-_xlfn.XLOOKUP($N335,$B$3:$B$368,$U$3:$X$368,0,0)),0))</f>
        <v>C2P</v>
      </c>
      <c r="Z335" s="8" t="str" cm="1">
        <f t="array" ref="Z335">INDEX($H$2:$K$2,MATCH(MAX(ABS($H335:$K335-_xlfn.XLOOKUP($N335,$B$3:$B$368,$H$3:$K$368,0,0))),ABS($H335:$K335-_xlfn.XLOOKUP($N335,$B$3:$B$368,$H$3:$K$368,0,0)),0))</f>
        <v>Facebook</v>
      </c>
      <c r="AA335" t="str" cm="1">
        <f t="array" ref="AA335">_xlfn.IFNA(_xlfn.IFS(R335&gt;0.2,"High",R335&lt;-0.2,"Low"),"Neglect value")</f>
        <v>Neglect value</v>
      </c>
    </row>
    <row r="336" spans="1:27" x14ac:dyDescent="0.3">
      <c r="A336" s="3" t="str">
        <f t="shared" si="83"/>
        <v>Saturday</v>
      </c>
      <c r="B336" s="3">
        <v>43799</v>
      </c>
      <c r="C336" s="4">
        <v>47134238</v>
      </c>
      <c r="D336" s="4">
        <v>10195135</v>
      </c>
      <c r="E336" s="4">
        <v>3327692</v>
      </c>
      <c r="F336" s="4">
        <v>2308087</v>
      </c>
      <c r="G336" s="4">
        <v>1728295</v>
      </c>
      <c r="H336" s="7">
        <f>VLOOKUP($B336,'Channel wise traffic'!$B$3:$C$368,2,0)</f>
        <v>16968325</v>
      </c>
      <c r="I336" s="7">
        <f>VLOOKUP($B336,'Channel wise traffic'!$B$3:$D$368,3,0)</f>
        <v>12726244</v>
      </c>
      <c r="J336" s="7">
        <f>VLOOKUP($B336,'Channel wise traffic'!$B$3:$E$368,4,0)</f>
        <v>5184766</v>
      </c>
      <c r="K336" s="7">
        <f>VLOOKUP($B336,'Channel wise traffic'!$B$3:$F$368,5,0)</f>
        <v>12254901</v>
      </c>
      <c r="L336" s="7">
        <f t="shared" si="70"/>
        <v>47134236</v>
      </c>
      <c r="M336" s="8">
        <f t="shared" si="71"/>
        <v>3.6667506961712205E-2</v>
      </c>
      <c r="N336" s="10">
        <f t="shared" si="72"/>
        <v>43792</v>
      </c>
      <c r="O336" s="11">
        <f t="shared" si="73"/>
        <v>1631184</v>
      </c>
      <c r="P336" s="11">
        <f t="shared" si="74"/>
        <v>45787544</v>
      </c>
      <c r="Q336" s="11">
        <f t="shared" si="75"/>
        <v>3.5625059172751015E-2</v>
      </c>
      <c r="R336" s="8">
        <f t="shared" si="76"/>
        <v>5.9534056243808253E-2</v>
      </c>
      <c r="S336" s="8">
        <f t="shared" si="77"/>
        <v>2.9411754428234849E-2</v>
      </c>
      <c r="T336" s="8">
        <f t="shared" si="78"/>
        <v>2.9261643718434538E-2</v>
      </c>
      <c r="U336" s="8">
        <f t="shared" si="79"/>
        <v>0.21629998558584951</v>
      </c>
      <c r="V336" s="8">
        <f t="shared" si="80"/>
        <v>0.32639999372249606</v>
      </c>
      <c r="W336" s="8">
        <f t="shared" si="81"/>
        <v>0.69359994855293094</v>
      </c>
      <c r="X336" s="8">
        <f t="shared" si="82"/>
        <v>0.74879976361376321</v>
      </c>
      <c r="Y336" s="8" t="str" cm="1">
        <f t="array" ref="Y336">INDEX($U$2:$X$2,MATCH(MAX(ABS($U336:$X336-_xlfn.XLOOKUP($N336,$B$3:$B$368,$U$3:$X$368,0,0))),ABS($U336:$X336-_xlfn.XLOOKUP($N336,$B$3:$B$368,$U$3:$X$368,0,0)),0))</f>
        <v>C2P</v>
      </c>
      <c r="Z336" s="8" t="str" cm="1">
        <f t="array" ref="Z336">INDEX($H$2:$K$2,MATCH(MAX(ABS($H336:$K336-_xlfn.XLOOKUP($N336,$B$3:$B$368,$H$3:$K$368,0,0))),ABS($H336:$K336-_xlfn.XLOOKUP($N336,$B$3:$B$368,$H$3:$K$368,0,0)),0))</f>
        <v>Facebook</v>
      </c>
      <c r="AA336" t="str" cm="1">
        <f t="array" ref="AA336">_xlfn.IFNA(_xlfn.IFS(R336&gt;0.2,"High",R336&lt;-0.2,"Low"),"Neglect value")</f>
        <v>Neglect value</v>
      </c>
    </row>
    <row r="337" spans="1:31" x14ac:dyDescent="0.3">
      <c r="A337" s="3" t="str">
        <f t="shared" si="83"/>
        <v>Sunday</v>
      </c>
      <c r="B337" s="3">
        <v>43800</v>
      </c>
      <c r="C337" s="4">
        <v>46685340</v>
      </c>
      <c r="D337" s="4">
        <v>10196078</v>
      </c>
      <c r="E337" s="4">
        <v>3501333</v>
      </c>
      <c r="F337" s="4">
        <v>2452333</v>
      </c>
      <c r="G337" s="4">
        <v>1989333</v>
      </c>
      <c r="H337" s="7">
        <f>VLOOKUP($B337,'Channel wise traffic'!$B$3:$C$368,2,0)</f>
        <v>16806722</v>
      </c>
      <c r="I337" s="7">
        <f>VLOOKUP($B337,'Channel wise traffic'!$B$3:$D$368,3,0)</f>
        <v>12605042</v>
      </c>
      <c r="J337" s="7">
        <f>VLOOKUP($B337,'Channel wise traffic'!$B$3:$E$368,4,0)</f>
        <v>5135387</v>
      </c>
      <c r="K337" s="7">
        <f>VLOOKUP($B337,'Channel wise traffic'!$B$3:$F$368,5,0)</f>
        <v>12138188</v>
      </c>
      <c r="L337" s="7">
        <f t="shared" si="70"/>
        <v>46685339</v>
      </c>
      <c r="M337" s="8">
        <f t="shared" si="71"/>
        <v>4.2611513592918031E-2</v>
      </c>
      <c r="N337" s="10">
        <f t="shared" si="72"/>
        <v>43793</v>
      </c>
      <c r="O337" s="11">
        <f t="shared" si="73"/>
        <v>1647515</v>
      </c>
      <c r="P337" s="11">
        <f t="shared" si="74"/>
        <v>46236441</v>
      </c>
      <c r="Q337" s="11">
        <f t="shared" si="75"/>
        <v>3.5632390666384087E-2</v>
      </c>
      <c r="R337" s="8">
        <f t="shared" si="76"/>
        <v>0.20747489400703478</v>
      </c>
      <c r="S337" s="8">
        <f t="shared" si="77"/>
        <v>9.7087489930292037E-3</v>
      </c>
      <c r="T337" s="8">
        <f t="shared" si="78"/>
        <v>0.19586457141979285</v>
      </c>
      <c r="U337" s="8">
        <f t="shared" si="79"/>
        <v>0.2183999945164799</v>
      </c>
      <c r="V337" s="8">
        <f t="shared" si="80"/>
        <v>0.34339998183615306</v>
      </c>
      <c r="W337" s="8">
        <f t="shared" si="81"/>
        <v>0.7003998191545906</v>
      </c>
      <c r="X337" s="8">
        <f t="shared" si="82"/>
        <v>0.81120019181734293</v>
      </c>
      <c r="Y337" s="8" t="str" cm="1">
        <f t="array" ref="Y337">INDEX($U$2:$X$2,MATCH(MAX(ABS($U337:$X337-_xlfn.XLOOKUP($N337,$B$3:$B$368,$U$3:$X$368,0,0))),ABS($U337:$X337-_xlfn.XLOOKUP($N337,$B$3:$B$368,$U$3:$X$368,0,0)),0))</f>
        <v>P2O</v>
      </c>
      <c r="Z337" s="8" t="str" cm="1">
        <f t="array" ref="Z337">INDEX($H$2:$K$2,MATCH(MAX(ABS($H337:$K337-_xlfn.XLOOKUP($N337,$B$3:$B$368,$H$3:$K$368,0,0))),ABS($H337:$K337-_xlfn.XLOOKUP($N337,$B$3:$B$368,$H$3:$K$368,0,0)),0))</f>
        <v>Facebook</v>
      </c>
      <c r="AA337" t="str" cm="1">
        <f t="array" ref="AA337">_xlfn.IFNA(_xlfn.IFS(R337&gt;0.2,"High",R337&lt;-0.2,"Low"),"Neglect value")</f>
        <v>High</v>
      </c>
    </row>
    <row r="338" spans="1:31" x14ac:dyDescent="0.3">
      <c r="A338" s="3" t="str">
        <f t="shared" si="83"/>
        <v>Monday</v>
      </c>
      <c r="B338" s="3">
        <v>43801</v>
      </c>
      <c r="C338" s="4">
        <v>21500167</v>
      </c>
      <c r="D338" s="4">
        <v>5643793</v>
      </c>
      <c r="E338" s="4">
        <v>2212367</v>
      </c>
      <c r="F338" s="4">
        <v>1582727</v>
      </c>
      <c r="G338" s="4">
        <v>1310814</v>
      </c>
      <c r="H338" s="7">
        <f>VLOOKUP($B338,'Channel wise traffic'!$B$3:$C$368,2,0)</f>
        <v>7740060</v>
      </c>
      <c r="I338" s="7">
        <f>VLOOKUP($B338,'Channel wise traffic'!$B$3:$D$368,3,0)</f>
        <v>5805045</v>
      </c>
      <c r="J338" s="7">
        <f>VLOOKUP($B338,'Channel wise traffic'!$B$3:$E$368,4,0)</f>
        <v>2365018</v>
      </c>
      <c r="K338" s="7">
        <f>VLOOKUP($B338,'Channel wise traffic'!$B$3:$F$368,5,0)</f>
        <v>5590043</v>
      </c>
      <c r="L338" s="7">
        <f t="shared" si="70"/>
        <v>21500166</v>
      </c>
      <c r="M338" s="8">
        <f t="shared" si="71"/>
        <v>6.0967619460816282E-2</v>
      </c>
      <c r="N338" s="10">
        <f t="shared" si="72"/>
        <v>43794</v>
      </c>
      <c r="O338" s="11">
        <f t="shared" si="73"/>
        <v>1364973</v>
      </c>
      <c r="P338" s="11">
        <f t="shared" si="74"/>
        <v>22151685</v>
      </c>
      <c r="Q338" s="11">
        <f t="shared" si="75"/>
        <v>6.1619370118402267E-2</v>
      </c>
      <c r="R338" s="8">
        <f t="shared" si="76"/>
        <v>-3.9677707910705906E-2</v>
      </c>
      <c r="S338" s="8">
        <f t="shared" si="77"/>
        <v>-2.9411712923870126E-2</v>
      </c>
      <c r="T338" s="8">
        <f t="shared" si="78"/>
        <v>-1.0577041867413484E-2</v>
      </c>
      <c r="U338" s="8">
        <f t="shared" si="79"/>
        <v>0.26249996104681417</v>
      </c>
      <c r="V338" s="8">
        <f t="shared" si="80"/>
        <v>0.39200002551475577</v>
      </c>
      <c r="W338" s="8">
        <f t="shared" si="81"/>
        <v>0.71539984098479137</v>
      </c>
      <c r="X338" s="8">
        <f t="shared" si="82"/>
        <v>0.82819968320499993</v>
      </c>
      <c r="Y338" s="8" t="str" cm="1">
        <f t="array" ref="Y338">INDEX($U$2:$X$2,MATCH(MAX(ABS($U338:$X338-_xlfn.XLOOKUP($N338,$B$3:$B$368,$U$3:$X$368,0,0))),ABS($U338:$X338-_xlfn.XLOOKUP($N338,$B$3:$B$368,$U$3:$X$368,0,0)),0))</f>
        <v>C2P</v>
      </c>
      <c r="Z338" s="8" t="str" cm="1">
        <f t="array" ref="Z338">INDEX($H$2:$K$2,MATCH(MAX(ABS($H338:$K338-_xlfn.XLOOKUP($N338,$B$3:$B$368,$H$3:$K$368,0,0))),ABS($H338:$K338-_xlfn.XLOOKUP($N338,$B$3:$B$368,$H$3:$K$368,0,0)),0))</f>
        <v>Facebook</v>
      </c>
      <c r="AA338" t="str" cm="1">
        <f t="array" ref="AA338">_xlfn.IFNA(_xlfn.IFS(R338&gt;0.2,"High",R338&lt;-0.2,"Low"),"Neglect value")</f>
        <v>Neglect value</v>
      </c>
    </row>
    <row r="339" spans="1:31" x14ac:dyDescent="0.3">
      <c r="A339" s="3" t="str">
        <f t="shared" si="83"/>
        <v>Tuesday</v>
      </c>
      <c r="B339" s="3">
        <v>43802</v>
      </c>
      <c r="C339" s="4">
        <v>20848646</v>
      </c>
      <c r="D339" s="4">
        <v>5420648</v>
      </c>
      <c r="E339" s="4">
        <v>2254989</v>
      </c>
      <c r="F339" s="4">
        <v>1580296</v>
      </c>
      <c r="G339" s="4">
        <v>1282884</v>
      </c>
      <c r="H339" s="7">
        <f>VLOOKUP($B339,'Channel wise traffic'!$B$3:$C$368,2,0)</f>
        <v>7505512</v>
      </c>
      <c r="I339" s="7">
        <f>VLOOKUP($B339,'Channel wise traffic'!$B$3:$D$368,3,0)</f>
        <v>5629134</v>
      </c>
      <c r="J339" s="7">
        <f>VLOOKUP($B339,'Channel wise traffic'!$B$3:$E$368,4,0)</f>
        <v>2293351</v>
      </c>
      <c r="K339" s="7">
        <f>VLOOKUP($B339,'Channel wise traffic'!$B$3:$F$368,5,0)</f>
        <v>5420648</v>
      </c>
      <c r="L339" s="7">
        <f t="shared" si="70"/>
        <v>20848645</v>
      </c>
      <c r="M339" s="8">
        <f t="shared" si="71"/>
        <v>6.1533204602351635E-2</v>
      </c>
      <c r="N339" s="10">
        <f t="shared" si="72"/>
        <v>43795</v>
      </c>
      <c r="O339" s="11">
        <f t="shared" si="73"/>
        <v>1258689</v>
      </c>
      <c r="P339" s="11">
        <f t="shared" si="74"/>
        <v>21065819</v>
      </c>
      <c r="Q339" s="11">
        <f t="shared" si="75"/>
        <v>5.97502969264904E-2</v>
      </c>
      <c r="R339" s="8">
        <f t="shared" si="76"/>
        <v>1.9222381382533626E-2</v>
      </c>
      <c r="S339" s="8">
        <f t="shared" si="77"/>
        <v>-1.0309307224181552E-2</v>
      </c>
      <c r="T339" s="8">
        <f t="shared" si="78"/>
        <v>2.9839310724341761E-2</v>
      </c>
      <c r="U339" s="8">
        <f t="shared" si="79"/>
        <v>0.2600000019185898</v>
      </c>
      <c r="V339" s="8">
        <f t="shared" si="80"/>
        <v>0.41599989521547975</v>
      </c>
      <c r="W339" s="8">
        <f t="shared" si="81"/>
        <v>0.7007998708641151</v>
      </c>
      <c r="X339" s="8">
        <f t="shared" si="82"/>
        <v>0.81179981471825535</v>
      </c>
      <c r="Y339" s="8" t="str" cm="1">
        <f t="array" ref="Y339">INDEX($U$2:$X$2,MATCH(MAX(ABS($U339:$X339-_xlfn.XLOOKUP($N339,$B$3:$B$368,$U$3:$X$368,0,0))),ABS($U339:$X339-_xlfn.XLOOKUP($N339,$B$3:$B$368,$U$3:$X$368,0,0)),0))</f>
        <v>P2O</v>
      </c>
      <c r="Z339" s="8" t="str" cm="1">
        <f t="array" ref="Z339">INDEX($H$2:$K$2,MATCH(MAX(ABS($H339:$K339-_xlfn.XLOOKUP($N339,$B$3:$B$368,$H$3:$K$368,0,0))),ABS($H339:$K339-_xlfn.XLOOKUP($N339,$B$3:$B$368,$H$3:$K$368,0,0)),0))</f>
        <v>Facebook</v>
      </c>
      <c r="AA339" t="str" cm="1">
        <f t="array" ref="AA339">_xlfn.IFNA(_xlfn.IFS(R339&gt;0.2,"High",R339&lt;-0.2,"Low"),"Neglect value")</f>
        <v>Neglect value</v>
      </c>
    </row>
    <row r="340" spans="1:31" x14ac:dyDescent="0.3">
      <c r="A340" s="3" t="str">
        <f t="shared" si="83"/>
        <v>Wednesday</v>
      </c>
      <c r="B340" s="3">
        <v>43803</v>
      </c>
      <c r="C340" s="4">
        <v>22368860</v>
      </c>
      <c r="D340" s="4">
        <v>5759981</v>
      </c>
      <c r="E340" s="4">
        <v>2280952</v>
      </c>
      <c r="F340" s="4">
        <v>1581840</v>
      </c>
      <c r="G340" s="4">
        <v>1336022</v>
      </c>
      <c r="H340" s="7">
        <f>VLOOKUP($B340,'Channel wise traffic'!$B$3:$C$368,2,0)</f>
        <v>8052789</v>
      </c>
      <c r="I340" s="7">
        <f>VLOOKUP($B340,'Channel wise traffic'!$B$3:$D$368,3,0)</f>
        <v>6039592</v>
      </c>
      <c r="J340" s="7">
        <f>VLOOKUP($B340,'Channel wise traffic'!$B$3:$E$368,4,0)</f>
        <v>2460574</v>
      </c>
      <c r="K340" s="7">
        <f>VLOOKUP($B340,'Channel wise traffic'!$B$3:$F$368,5,0)</f>
        <v>5815903</v>
      </c>
      <c r="L340" s="7">
        <f t="shared" si="70"/>
        <v>22368858</v>
      </c>
      <c r="M340" s="8">
        <f t="shared" si="71"/>
        <v>5.9726870300945152E-2</v>
      </c>
      <c r="N340" s="10">
        <f t="shared" si="72"/>
        <v>43796</v>
      </c>
      <c r="O340" s="11">
        <f t="shared" si="73"/>
        <v>1347154</v>
      </c>
      <c r="P340" s="11">
        <f t="shared" si="74"/>
        <v>22803205</v>
      </c>
      <c r="Q340" s="11">
        <f t="shared" si="75"/>
        <v>5.9077392052793276E-2</v>
      </c>
      <c r="R340" s="8">
        <f t="shared" si="76"/>
        <v>-8.263346284092199E-3</v>
      </c>
      <c r="S340" s="8">
        <f t="shared" si="77"/>
        <v>-1.9047629488924911E-2</v>
      </c>
      <c r="T340" s="8">
        <f t="shared" si="78"/>
        <v>1.0993685157453914E-2</v>
      </c>
      <c r="U340" s="8">
        <f t="shared" si="79"/>
        <v>0.2574999798827477</v>
      </c>
      <c r="V340" s="8">
        <f t="shared" si="80"/>
        <v>0.3959999173608385</v>
      </c>
      <c r="W340" s="8">
        <f t="shared" si="81"/>
        <v>0.69349990705635189</v>
      </c>
      <c r="X340" s="8">
        <f t="shared" si="82"/>
        <v>0.84459995954078793</v>
      </c>
      <c r="Y340" s="8" t="str" cm="1">
        <f t="array" ref="Y340">INDEX($U$2:$X$2,MATCH(MAX(ABS($U340:$X340-_xlfn.XLOOKUP($N340,$B$3:$B$368,$U$3:$X$368,0,0))),ABS($U340:$X340-_xlfn.XLOOKUP($N340,$B$3:$B$368,$U$3:$X$368,0,0)),0))</f>
        <v>P2O</v>
      </c>
      <c r="Z340" s="8" t="str" cm="1">
        <f t="array" ref="Z340">INDEX($H$2:$K$2,MATCH(MAX(ABS($H340:$K340-_xlfn.XLOOKUP($N340,$B$3:$B$368,$H$3:$K$368,0,0))),ABS($H340:$K340-_xlfn.XLOOKUP($N340,$B$3:$B$368,$H$3:$K$368,0,0)),0))</f>
        <v>Facebook</v>
      </c>
      <c r="AA340" t="str" cm="1">
        <f t="array" ref="AA340">_xlfn.IFNA(_xlfn.IFS(R340&gt;0.2,"High",R340&lt;-0.2,"Low"),"Neglect value")</f>
        <v>Neglect value</v>
      </c>
    </row>
    <row r="341" spans="1:31" x14ac:dyDescent="0.3">
      <c r="A341" s="3" t="str">
        <f t="shared" si="83"/>
        <v>Thursday</v>
      </c>
      <c r="B341" s="3">
        <v>43804</v>
      </c>
      <c r="C341" s="4">
        <v>22586034</v>
      </c>
      <c r="D341" s="4">
        <v>5815903</v>
      </c>
      <c r="E341" s="4">
        <v>2419415</v>
      </c>
      <c r="F341" s="4">
        <v>1783835</v>
      </c>
      <c r="G341" s="4">
        <v>1418862</v>
      </c>
      <c r="H341" s="7">
        <f>VLOOKUP($B341,'Channel wise traffic'!$B$3:$C$368,2,0)</f>
        <v>8130972</v>
      </c>
      <c r="I341" s="7">
        <f>VLOOKUP($B341,'Channel wise traffic'!$B$3:$D$368,3,0)</f>
        <v>6098229</v>
      </c>
      <c r="J341" s="7">
        <f>VLOOKUP($B341,'Channel wise traffic'!$B$3:$E$368,4,0)</f>
        <v>2484463</v>
      </c>
      <c r="K341" s="7">
        <f>VLOOKUP($B341,'Channel wise traffic'!$B$3:$F$368,5,0)</f>
        <v>5872368</v>
      </c>
      <c r="L341" s="7">
        <f t="shared" si="70"/>
        <v>22586032</v>
      </c>
      <c r="M341" s="8">
        <f t="shared" si="71"/>
        <v>6.2820325162000548E-2</v>
      </c>
      <c r="N341" s="10">
        <f t="shared" si="72"/>
        <v>43797</v>
      </c>
      <c r="O341" s="11">
        <f t="shared" si="73"/>
        <v>1295492</v>
      </c>
      <c r="P341" s="11">
        <f t="shared" si="74"/>
        <v>22803205</v>
      </c>
      <c r="Q341" s="11">
        <f t="shared" si="75"/>
        <v>5.6811833528503247E-2</v>
      </c>
      <c r="R341" s="8">
        <f t="shared" si="76"/>
        <v>9.5230229133024258E-2</v>
      </c>
      <c r="S341" s="8">
        <f t="shared" si="77"/>
        <v>-9.5237928177200892E-3</v>
      </c>
      <c r="T341" s="8">
        <f t="shared" si="78"/>
        <v>0.10576126944543618</v>
      </c>
      <c r="U341" s="8">
        <f t="shared" si="79"/>
        <v>0.25749996657226321</v>
      </c>
      <c r="V341" s="8">
        <f t="shared" si="80"/>
        <v>0.41599988858136044</v>
      </c>
      <c r="W341" s="8">
        <f t="shared" si="81"/>
        <v>0.73730013247003923</v>
      </c>
      <c r="X341" s="8">
        <f t="shared" si="82"/>
        <v>0.79539979874820266</v>
      </c>
      <c r="Y341" s="8" t="str" cm="1">
        <f t="array" ref="Y341">INDEX($U$2:$X$2,MATCH(MAX(ABS($U341:$X341-_xlfn.XLOOKUP($N341,$B$3:$B$368,$U$3:$X$368,0,0))),ABS($U341:$X341-_xlfn.XLOOKUP($N341,$B$3:$B$368,$U$3:$X$368,0,0)),0))</f>
        <v>P2O</v>
      </c>
      <c r="Z341" s="8" t="str" cm="1">
        <f t="array" ref="Z341">INDEX($H$2:$K$2,MATCH(MAX(ABS($H341:$K341-_xlfn.XLOOKUP($N341,$B$3:$B$368,$H$3:$K$368,0,0))),ABS($H341:$K341-_xlfn.XLOOKUP($N341,$B$3:$B$368,$H$3:$K$368,0,0)),0))</f>
        <v>Facebook</v>
      </c>
      <c r="AA341" t="str" cm="1">
        <f t="array" ref="AA341">_xlfn.IFNA(_xlfn.IFS(R341&gt;0.2,"High",R341&lt;-0.2,"Low"),"Neglect value")</f>
        <v>Neglect value</v>
      </c>
    </row>
    <row r="342" spans="1:31" x14ac:dyDescent="0.3">
      <c r="A342" s="3" t="str">
        <f t="shared" si="83"/>
        <v>Friday</v>
      </c>
      <c r="B342" s="3">
        <v>43805</v>
      </c>
      <c r="C342" s="4">
        <v>21065820</v>
      </c>
      <c r="D342" s="4">
        <v>5108461</v>
      </c>
      <c r="E342" s="4">
        <v>2125119</v>
      </c>
      <c r="F342" s="4">
        <v>1582364</v>
      </c>
      <c r="G342" s="4">
        <v>1336464</v>
      </c>
      <c r="H342" s="7">
        <f>VLOOKUP($B342,'Channel wise traffic'!$B$3:$C$368,2,0)</f>
        <v>7583695</v>
      </c>
      <c r="I342" s="7">
        <f>VLOOKUP($B342,'Channel wise traffic'!$B$3:$D$368,3,0)</f>
        <v>5687771</v>
      </c>
      <c r="J342" s="7">
        <f>VLOOKUP($B342,'Channel wise traffic'!$B$3:$E$368,4,0)</f>
        <v>2317240</v>
      </c>
      <c r="K342" s="7">
        <f>VLOOKUP($B342,'Channel wise traffic'!$B$3:$F$368,5,0)</f>
        <v>5477113</v>
      </c>
      <c r="L342" s="7">
        <f t="shared" si="70"/>
        <v>21065819</v>
      </c>
      <c r="M342" s="8">
        <f t="shared" si="71"/>
        <v>6.3442296573311643E-2</v>
      </c>
      <c r="N342" s="10">
        <f t="shared" si="72"/>
        <v>43798</v>
      </c>
      <c r="O342" s="11">
        <f t="shared" si="73"/>
        <v>1364454</v>
      </c>
      <c r="P342" s="11">
        <f t="shared" si="74"/>
        <v>21717338</v>
      </c>
      <c r="Q342" s="11">
        <f t="shared" si="75"/>
        <v>6.2827860133883806E-2</v>
      </c>
      <c r="R342" s="8">
        <f t="shared" si="76"/>
        <v>-2.0513699985488687E-2</v>
      </c>
      <c r="S342" s="8">
        <f t="shared" si="77"/>
        <v>-2.9999947507378666E-2</v>
      </c>
      <c r="T342" s="8">
        <f t="shared" si="78"/>
        <v>9.7796811497079528E-3</v>
      </c>
      <c r="U342" s="8">
        <f t="shared" si="79"/>
        <v>0.24249998338540821</v>
      </c>
      <c r="V342" s="8">
        <f t="shared" si="80"/>
        <v>0.41599984809515039</v>
      </c>
      <c r="W342" s="8">
        <f t="shared" si="81"/>
        <v>0.74460018474259559</v>
      </c>
      <c r="X342" s="8">
        <f t="shared" si="82"/>
        <v>0.8445995990808689</v>
      </c>
      <c r="Y342" s="8" t="str" cm="1">
        <f t="array" ref="Y342">INDEX($U$2:$X$2,MATCH(MAX(ABS($U342:$X342-_xlfn.XLOOKUP($N342,$B$3:$B$368,$U$3:$X$368,0,0))),ABS($U342:$X342-_xlfn.XLOOKUP($N342,$B$3:$B$368,$U$3:$X$368,0,0)),0))</f>
        <v>M2C</v>
      </c>
      <c r="Z342" s="8" t="str" cm="1">
        <f t="array" ref="Z342">INDEX($H$2:$K$2,MATCH(MAX(ABS($H342:$K342-_xlfn.XLOOKUP($N342,$B$3:$B$368,$H$3:$K$368,0,0))),ABS($H342:$K342-_xlfn.XLOOKUP($N342,$B$3:$B$368,$H$3:$K$368,0,0)),0))</f>
        <v>Facebook</v>
      </c>
      <c r="AA342" t="str" cm="1">
        <f t="array" ref="AA342">_xlfn.IFNA(_xlfn.IFS(R342&gt;0.2,"High",R342&lt;-0.2,"Low"),"Neglect value")</f>
        <v>Neglect value</v>
      </c>
    </row>
    <row r="343" spans="1:31" x14ac:dyDescent="0.3">
      <c r="A343" s="3" t="str">
        <f t="shared" si="83"/>
        <v>Saturday</v>
      </c>
      <c r="B343" s="3">
        <v>43806</v>
      </c>
      <c r="C343" s="4">
        <v>43991955</v>
      </c>
      <c r="D343" s="4">
        <v>9145927</v>
      </c>
      <c r="E343" s="4">
        <v>3140711</v>
      </c>
      <c r="F343" s="4">
        <v>2157040</v>
      </c>
      <c r="G343" s="4">
        <v>1665666</v>
      </c>
      <c r="H343" s="7">
        <f>VLOOKUP($B343,'Channel wise traffic'!$B$3:$C$368,2,0)</f>
        <v>15837104</v>
      </c>
      <c r="I343" s="7">
        <f>VLOOKUP($B343,'Channel wise traffic'!$B$3:$D$368,3,0)</f>
        <v>11877828</v>
      </c>
      <c r="J343" s="7">
        <f>VLOOKUP($B343,'Channel wise traffic'!$B$3:$E$368,4,0)</f>
        <v>4839115</v>
      </c>
      <c r="K343" s="7">
        <f>VLOOKUP($B343,'Channel wise traffic'!$B$3:$F$368,5,0)</f>
        <v>11437908</v>
      </c>
      <c r="L343" s="7">
        <f t="shared" si="70"/>
        <v>43991955</v>
      </c>
      <c r="M343" s="8">
        <f t="shared" si="71"/>
        <v>3.7862968354100197E-2</v>
      </c>
      <c r="N343" s="10">
        <f t="shared" si="72"/>
        <v>43799</v>
      </c>
      <c r="O343" s="11">
        <f t="shared" si="73"/>
        <v>1728295</v>
      </c>
      <c r="P343" s="11">
        <f t="shared" si="74"/>
        <v>47134236</v>
      </c>
      <c r="Q343" s="11">
        <f t="shared" si="75"/>
        <v>3.6667506961712205E-2</v>
      </c>
      <c r="R343" s="8">
        <f t="shared" si="76"/>
        <v>-3.623744788939387E-2</v>
      </c>
      <c r="S343" s="8">
        <f t="shared" si="77"/>
        <v>-6.6666636964265225E-2</v>
      </c>
      <c r="T343" s="8">
        <f t="shared" si="78"/>
        <v>3.2602745358070839E-2</v>
      </c>
      <c r="U343" s="8">
        <f t="shared" si="79"/>
        <v>0.20789998989587982</v>
      </c>
      <c r="V343" s="8">
        <f t="shared" si="80"/>
        <v>0.34339996372155607</v>
      </c>
      <c r="W343" s="8">
        <f t="shared" si="81"/>
        <v>0.68679989976791878</v>
      </c>
      <c r="X343" s="8">
        <f t="shared" si="82"/>
        <v>0.77219986648369987</v>
      </c>
      <c r="Y343" s="8" t="str" cm="1">
        <f t="array" ref="Y343">INDEX($U$2:$X$2,MATCH(MAX(ABS($U343:$X343-_xlfn.XLOOKUP($N343,$B$3:$B$368,$U$3:$X$368,0,0))),ABS($U343:$X343-_xlfn.XLOOKUP($N343,$B$3:$B$368,$U$3:$X$368,0,0)),0))</f>
        <v>P2O</v>
      </c>
      <c r="Z343" s="8" t="str" cm="1">
        <f t="array" ref="Z343">INDEX($H$2:$K$2,MATCH(MAX(ABS($H343:$K343-_xlfn.XLOOKUP($N343,$B$3:$B$368,$H$3:$K$368,0,0))),ABS($H343:$K343-_xlfn.XLOOKUP($N343,$B$3:$B$368,$H$3:$K$368,0,0)),0))</f>
        <v>Facebook</v>
      </c>
      <c r="AA343" t="str" cm="1">
        <f t="array" ref="AA343">_xlfn.IFNA(_xlfn.IFS(R343&gt;0.2,"High",R343&lt;-0.2,"Low"),"Neglect value")</f>
        <v>Neglect value</v>
      </c>
    </row>
    <row r="344" spans="1:31" x14ac:dyDescent="0.3">
      <c r="A344" s="3" t="str">
        <f t="shared" si="83"/>
        <v>Sunday</v>
      </c>
      <c r="B344" s="3">
        <v>43807</v>
      </c>
      <c r="C344" s="4">
        <v>43991955</v>
      </c>
      <c r="D344" s="4">
        <v>9238310</v>
      </c>
      <c r="E344" s="4">
        <v>3078205</v>
      </c>
      <c r="F344" s="4">
        <v>2093179</v>
      </c>
      <c r="G344" s="4">
        <v>1632680</v>
      </c>
      <c r="H344" s="7">
        <f>VLOOKUP($B344,'Channel wise traffic'!$B$3:$C$368,2,0)</f>
        <v>15837104</v>
      </c>
      <c r="I344" s="7">
        <f>VLOOKUP($B344,'Channel wise traffic'!$B$3:$D$368,3,0)</f>
        <v>11877828</v>
      </c>
      <c r="J344" s="7">
        <f>VLOOKUP($B344,'Channel wise traffic'!$B$3:$E$368,4,0)</f>
        <v>4839115</v>
      </c>
      <c r="K344" s="7">
        <f>VLOOKUP($B344,'Channel wise traffic'!$B$3:$F$368,5,0)</f>
        <v>11437908</v>
      </c>
      <c r="L344" s="7">
        <f t="shared" si="70"/>
        <v>43991955</v>
      </c>
      <c r="M344" s="8">
        <f t="shared" si="71"/>
        <v>3.711314943834617E-2</v>
      </c>
      <c r="N344" s="10">
        <f t="shared" si="72"/>
        <v>43800</v>
      </c>
      <c r="O344" s="11">
        <f t="shared" si="73"/>
        <v>1989333</v>
      </c>
      <c r="P344" s="11">
        <f t="shared" si="74"/>
        <v>46685339</v>
      </c>
      <c r="Q344" s="11">
        <f t="shared" si="75"/>
        <v>4.2611513592918031E-2</v>
      </c>
      <c r="R344" s="8">
        <f t="shared" si="76"/>
        <v>-0.17928270430340221</v>
      </c>
      <c r="S344" s="8">
        <f t="shared" si="77"/>
        <v>-5.769228750807609E-2</v>
      </c>
      <c r="T344" s="8">
        <f t="shared" si="78"/>
        <v>-0.12903470660769212</v>
      </c>
      <c r="U344" s="8">
        <f t="shared" si="79"/>
        <v>0.20999998749771406</v>
      </c>
      <c r="V344" s="8">
        <f t="shared" si="80"/>
        <v>0.33320001169044988</v>
      </c>
      <c r="W344" s="8">
        <f t="shared" si="81"/>
        <v>0.67999987005413864</v>
      </c>
      <c r="X344" s="8">
        <f t="shared" si="82"/>
        <v>0.78000018154204676</v>
      </c>
      <c r="Y344" s="8" t="str" cm="1">
        <f t="array" ref="Y344">INDEX($U$2:$X$2,MATCH(MAX(ABS($U344:$X344-_xlfn.XLOOKUP($N344,$B$3:$B$368,$U$3:$X$368,0,0))),ABS($U344:$X344-_xlfn.XLOOKUP($N344,$B$3:$B$368,$U$3:$X$368,0,0)),0))</f>
        <v>P2O</v>
      </c>
      <c r="Z344" s="8" t="str" cm="1">
        <f t="array" ref="Z344">INDEX($H$2:$K$2,MATCH(MAX(ABS($H344:$K344-_xlfn.XLOOKUP($N344,$B$3:$B$368,$H$3:$K$368,0,0))),ABS($H344:$K344-_xlfn.XLOOKUP($N344,$B$3:$B$368,$H$3:$K$368,0,0)),0))</f>
        <v>Facebook</v>
      </c>
      <c r="AA344" t="str" cm="1">
        <f t="array" ref="AA344">_xlfn.IFNA(_xlfn.IFS(R344&gt;0.2,"High",R344&lt;-0.2,"Low"),"Neglect value")</f>
        <v>Neglect value</v>
      </c>
    </row>
    <row r="345" spans="1:31" x14ac:dyDescent="0.3">
      <c r="A345" s="3" t="str">
        <f t="shared" si="83"/>
        <v>Monday</v>
      </c>
      <c r="B345" s="3">
        <v>43808</v>
      </c>
      <c r="C345" s="4">
        <v>22586034</v>
      </c>
      <c r="D345" s="4">
        <v>5533578</v>
      </c>
      <c r="E345" s="4">
        <v>2257699</v>
      </c>
      <c r="F345" s="4">
        <v>1582196</v>
      </c>
      <c r="G345" s="4">
        <v>1245504</v>
      </c>
      <c r="H345" s="7">
        <f>VLOOKUP($B345,'Channel wise traffic'!$B$3:$C$368,2,0)</f>
        <v>8130972</v>
      </c>
      <c r="I345" s="7">
        <f>VLOOKUP($B345,'Channel wise traffic'!$B$3:$D$368,3,0)</f>
        <v>6098229</v>
      </c>
      <c r="J345" s="7">
        <f>VLOOKUP($B345,'Channel wise traffic'!$B$3:$E$368,4,0)</f>
        <v>2484463</v>
      </c>
      <c r="K345" s="7">
        <f>VLOOKUP($B345,'Channel wise traffic'!$B$3:$F$368,5,0)</f>
        <v>5872368</v>
      </c>
      <c r="L345" s="7">
        <f t="shared" si="70"/>
        <v>22586032</v>
      </c>
      <c r="M345" s="8">
        <f t="shared" si="71"/>
        <v>5.5144874040302959E-2</v>
      </c>
      <c r="N345" s="10">
        <f t="shared" si="72"/>
        <v>43801</v>
      </c>
      <c r="O345" s="11">
        <f t="shared" si="73"/>
        <v>1310814</v>
      </c>
      <c r="P345" s="11">
        <f t="shared" si="74"/>
        <v>21500166</v>
      </c>
      <c r="Q345" s="11">
        <f t="shared" si="75"/>
        <v>6.0967619460816282E-2</v>
      </c>
      <c r="R345" s="8">
        <f t="shared" si="76"/>
        <v>-4.9824002490055808E-2</v>
      </c>
      <c r="S345" s="8">
        <f t="shared" si="77"/>
        <v>5.050500540321412E-2</v>
      </c>
      <c r="T345" s="8">
        <f t="shared" si="78"/>
        <v>-9.5505540022857272E-2</v>
      </c>
      <c r="U345" s="8">
        <f t="shared" si="79"/>
        <v>0.24499998538920112</v>
      </c>
      <c r="V345" s="8">
        <f t="shared" si="80"/>
        <v>0.40799985109092163</v>
      </c>
      <c r="W345" s="8">
        <f t="shared" si="81"/>
        <v>0.70080023953591686</v>
      </c>
      <c r="X345" s="8">
        <f t="shared" si="82"/>
        <v>0.78719956313882733</v>
      </c>
      <c r="Y345" s="8" t="str" cm="1">
        <f t="array" ref="Y345">INDEX($U$2:$X$2,MATCH(MAX(ABS($U345:$X345-_xlfn.XLOOKUP($N345,$B$3:$B$368,$U$3:$X$368,0,0))),ABS($U345:$X345-_xlfn.XLOOKUP($N345,$B$3:$B$368,$U$3:$X$368,0,0)),0))</f>
        <v>P2O</v>
      </c>
      <c r="Z345" s="8" t="str" cm="1">
        <f t="array" ref="Z345">INDEX($H$2:$K$2,MATCH(MAX(ABS($H345:$K345-_xlfn.XLOOKUP($N345,$B$3:$B$368,$H$3:$K$368,0,0))),ABS($H345:$K345-_xlfn.XLOOKUP($N345,$B$3:$B$368,$H$3:$K$368,0,0)),0))</f>
        <v>Facebook</v>
      </c>
      <c r="AA345" t="str" cm="1">
        <f t="array" ref="AA345">_xlfn.IFNA(_xlfn.IFS(R345&gt;0.2,"High",R345&lt;-0.2,"Low"),"Neglect value")</f>
        <v>Neglect value</v>
      </c>
    </row>
    <row r="346" spans="1:31" x14ac:dyDescent="0.3">
      <c r="A346" s="3" t="str">
        <f t="shared" si="83"/>
        <v>Tuesday</v>
      </c>
      <c r="B346" s="3">
        <v>43809</v>
      </c>
      <c r="C346" s="4">
        <v>21500167</v>
      </c>
      <c r="D346" s="4">
        <v>5213790</v>
      </c>
      <c r="E346" s="4">
        <v>2106371</v>
      </c>
      <c r="F346" s="4">
        <v>1522274</v>
      </c>
      <c r="G346" s="4">
        <v>1235782</v>
      </c>
      <c r="H346" s="7">
        <f>VLOOKUP($B346,'Channel wise traffic'!$B$3:$C$368,2,0)</f>
        <v>7740060</v>
      </c>
      <c r="I346" s="7">
        <f>VLOOKUP($B346,'Channel wise traffic'!$B$3:$D$368,3,0)</f>
        <v>5805045</v>
      </c>
      <c r="J346" s="7">
        <f>VLOOKUP($B346,'Channel wise traffic'!$B$3:$E$368,4,0)</f>
        <v>2365018</v>
      </c>
      <c r="K346" s="7">
        <f>VLOOKUP($B346,'Channel wise traffic'!$B$3:$F$368,5,0)</f>
        <v>5590043</v>
      </c>
      <c r="L346" s="7">
        <f t="shared" si="70"/>
        <v>21500166</v>
      </c>
      <c r="M346" s="8">
        <f t="shared" si="71"/>
        <v>5.7477786102777713E-2</v>
      </c>
      <c r="N346" s="10">
        <f t="shared" si="72"/>
        <v>43802</v>
      </c>
      <c r="O346" s="11">
        <f t="shared" si="73"/>
        <v>1282884</v>
      </c>
      <c r="P346" s="11">
        <f t="shared" si="74"/>
        <v>20848645</v>
      </c>
      <c r="Q346" s="11">
        <f t="shared" si="75"/>
        <v>6.1533204602351635E-2</v>
      </c>
      <c r="R346" s="8">
        <f t="shared" si="76"/>
        <v>-3.671571241047511E-2</v>
      </c>
      <c r="S346" s="8">
        <f t="shared" si="77"/>
        <v>3.1250040470256035E-2</v>
      </c>
      <c r="T346" s="8">
        <f t="shared" si="78"/>
        <v>-6.5906180667517744E-2</v>
      </c>
      <c r="U346" s="8">
        <f t="shared" si="79"/>
        <v>0.24249997686064484</v>
      </c>
      <c r="V346" s="8">
        <f t="shared" si="80"/>
        <v>0.40399996931215104</v>
      </c>
      <c r="W346" s="8">
        <f t="shared" si="81"/>
        <v>0.72269984727286884</v>
      </c>
      <c r="X346" s="8">
        <f t="shared" si="82"/>
        <v>0.81179997819052285</v>
      </c>
      <c r="Y346" s="8" t="str" cm="1">
        <f t="array" ref="Y346">INDEX($U$2:$X$2,MATCH(MAX(ABS($U346:$X346-_xlfn.XLOOKUP($N346,$B$3:$B$368,$U$3:$X$368,0,0))),ABS($U346:$X346-_xlfn.XLOOKUP($N346,$B$3:$B$368,$U$3:$X$368,0,0)),0))</f>
        <v>C2P</v>
      </c>
      <c r="Z346" s="8" t="str" cm="1">
        <f t="array" ref="Z346">INDEX($H$2:$K$2,MATCH(MAX(ABS($H346:$K346-_xlfn.XLOOKUP($N346,$B$3:$B$368,$H$3:$K$368,0,0))),ABS($H346:$K346-_xlfn.XLOOKUP($N346,$B$3:$B$368,$H$3:$K$368,0,0)),0))</f>
        <v>Facebook</v>
      </c>
      <c r="AA346" t="str" cm="1">
        <f t="array" ref="AA346">_xlfn.IFNA(_xlfn.IFS(R346&gt;0.2,"High",R346&lt;-0.2,"Low"),"Neglect value")</f>
        <v>Neglect value</v>
      </c>
    </row>
    <row r="347" spans="1:31" x14ac:dyDescent="0.3">
      <c r="A347" s="3" t="str">
        <f t="shared" si="83"/>
        <v>Wednesday</v>
      </c>
      <c r="B347" s="3">
        <v>43810</v>
      </c>
      <c r="C347" s="4">
        <v>22586034</v>
      </c>
      <c r="D347" s="4">
        <v>5477113</v>
      </c>
      <c r="E347" s="4">
        <v>2212753</v>
      </c>
      <c r="F347" s="4">
        <v>1566850</v>
      </c>
      <c r="G347" s="4">
        <v>1246273</v>
      </c>
      <c r="H347" s="7">
        <f>VLOOKUP($B347,'Channel wise traffic'!$B$3:$C$368,2,0)</f>
        <v>8130972</v>
      </c>
      <c r="I347" s="7">
        <f>VLOOKUP($B347,'Channel wise traffic'!$B$3:$D$368,3,0)</f>
        <v>6098229</v>
      </c>
      <c r="J347" s="7">
        <f>VLOOKUP($B347,'Channel wise traffic'!$B$3:$E$368,4,0)</f>
        <v>2484463</v>
      </c>
      <c r="K347" s="7">
        <f>VLOOKUP($B347,'Channel wise traffic'!$B$3:$F$368,5,0)</f>
        <v>5872368</v>
      </c>
      <c r="L347" s="7">
        <f t="shared" si="70"/>
        <v>22586032</v>
      </c>
      <c r="M347" s="8">
        <f t="shared" si="71"/>
        <v>5.5178921629180228E-2</v>
      </c>
      <c r="N347" s="10">
        <f t="shared" si="72"/>
        <v>43803</v>
      </c>
      <c r="O347" s="11">
        <f t="shared" si="73"/>
        <v>1336022</v>
      </c>
      <c r="P347" s="11">
        <f t="shared" si="74"/>
        <v>22368858</v>
      </c>
      <c r="Q347" s="11">
        <f t="shared" si="75"/>
        <v>5.9726870300945152E-2</v>
      </c>
      <c r="R347" s="8">
        <f t="shared" si="76"/>
        <v>-6.7176289013204826E-2</v>
      </c>
      <c r="S347" s="8">
        <f t="shared" si="77"/>
        <v>9.7087656419474477E-3</v>
      </c>
      <c r="T347" s="8">
        <f t="shared" si="78"/>
        <v>-7.6145772394388356E-2</v>
      </c>
      <c r="U347" s="8">
        <f t="shared" si="79"/>
        <v>0.24249998915258872</v>
      </c>
      <c r="V347" s="8">
        <f t="shared" si="80"/>
        <v>0.40399988095918415</v>
      </c>
      <c r="W347" s="8">
        <f t="shared" si="81"/>
        <v>0.70809981954605872</v>
      </c>
      <c r="X347" s="8">
        <f t="shared" si="82"/>
        <v>0.79540032549382522</v>
      </c>
      <c r="Y347" s="8" t="str" cm="1">
        <f t="array" ref="Y347">INDEX($U$2:$X$2,MATCH(MAX(ABS($U347:$X347-_xlfn.XLOOKUP($N347,$B$3:$B$368,$U$3:$X$368,0,0))),ABS($U347:$X347-_xlfn.XLOOKUP($N347,$B$3:$B$368,$U$3:$X$368,0,0)),0))</f>
        <v>P2O</v>
      </c>
      <c r="Z347" s="8" t="str" cm="1">
        <f t="array" ref="Z347">INDEX($H$2:$K$2,MATCH(MAX(ABS($H347:$K347-_xlfn.XLOOKUP($N347,$B$3:$B$368,$H$3:$K$368,0,0))),ABS($H347:$K347-_xlfn.XLOOKUP($N347,$B$3:$B$368,$H$3:$K$368,0,0)),0))</f>
        <v>Facebook</v>
      </c>
      <c r="AA347" t="str" cm="1">
        <f t="array" ref="AA347">_xlfn.IFNA(_xlfn.IFS(R347&gt;0.2,"High",R347&lt;-0.2,"Low"),"Neglect value")</f>
        <v>Neglect value</v>
      </c>
    </row>
    <row r="348" spans="1:31" x14ac:dyDescent="0.3">
      <c r="A348" s="3" t="str">
        <f t="shared" si="83"/>
        <v>Thursday</v>
      </c>
      <c r="B348" s="3">
        <v>43811</v>
      </c>
      <c r="C348" s="4">
        <v>21934513</v>
      </c>
      <c r="D348" s="4">
        <v>5648137</v>
      </c>
      <c r="E348" s="4">
        <v>2259254</v>
      </c>
      <c r="F348" s="4">
        <v>1682241</v>
      </c>
      <c r="G348" s="4">
        <v>1379437</v>
      </c>
      <c r="H348" s="7">
        <f>VLOOKUP($B348,'Channel wise traffic'!$B$3:$C$368,2,0)</f>
        <v>7896424</v>
      </c>
      <c r="I348" s="7">
        <f>VLOOKUP($B348,'Channel wise traffic'!$B$3:$D$368,3,0)</f>
        <v>5922318</v>
      </c>
      <c r="J348" s="7">
        <f>VLOOKUP($B348,'Channel wise traffic'!$B$3:$E$368,4,0)</f>
        <v>2412796</v>
      </c>
      <c r="K348" s="7">
        <f>VLOOKUP($B348,'Channel wise traffic'!$B$3:$F$368,5,0)</f>
        <v>5702973</v>
      </c>
      <c r="L348" s="7">
        <f t="shared" si="70"/>
        <v>21934511</v>
      </c>
      <c r="M348" s="8">
        <f t="shared" si="71"/>
        <v>6.2888882009826244E-2</v>
      </c>
      <c r="N348" s="10">
        <f t="shared" si="72"/>
        <v>43804</v>
      </c>
      <c r="O348" s="11">
        <f t="shared" si="73"/>
        <v>1418862</v>
      </c>
      <c r="P348" s="11">
        <f t="shared" si="74"/>
        <v>22586032</v>
      </c>
      <c r="Q348" s="11">
        <f t="shared" si="75"/>
        <v>6.2820325162000548E-2</v>
      </c>
      <c r="R348" s="8">
        <f t="shared" si="76"/>
        <v>-2.7786352724930241E-2</v>
      </c>
      <c r="S348" s="8">
        <f t="shared" si="77"/>
        <v>-2.8846191309743974E-2</v>
      </c>
      <c r="T348" s="8">
        <f t="shared" si="78"/>
        <v>1.0913163478365462E-3</v>
      </c>
      <c r="U348" s="8">
        <f t="shared" si="79"/>
        <v>0.25749999555495034</v>
      </c>
      <c r="V348" s="8">
        <f t="shared" si="80"/>
        <v>0.39999985836037616</v>
      </c>
      <c r="W348" s="8">
        <f t="shared" si="81"/>
        <v>0.74460020874146948</v>
      </c>
      <c r="X348" s="8">
        <f t="shared" si="82"/>
        <v>0.81999963144400834</v>
      </c>
      <c r="Y348" s="8" t="str" cm="1">
        <f t="array" ref="Y348">INDEX($U$2:$X$2,MATCH(MAX(ABS($U348:$X348-_xlfn.XLOOKUP($N348,$B$3:$B$368,$U$3:$X$368,0,0))),ABS($U348:$X348-_xlfn.XLOOKUP($N348,$B$3:$B$368,$U$3:$X$368,0,0)),0))</f>
        <v>P2O</v>
      </c>
      <c r="Z348" s="8" t="str" cm="1">
        <f t="array" ref="Z348">INDEX($H$2:$K$2,MATCH(MAX(ABS($H348:$K348-_xlfn.XLOOKUP($N348,$B$3:$B$368,$H$3:$K$368,0,0))),ABS($H348:$K348-_xlfn.XLOOKUP($N348,$B$3:$B$368,$H$3:$K$368,0,0)),0))</f>
        <v>Facebook</v>
      </c>
      <c r="AA348" t="str" cm="1">
        <f t="array" ref="AA348">_xlfn.IFNA(_xlfn.IFS(R348&gt;0.2,"High",R348&lt;-0.2,"Low"),"Neglect value")</f>
        <v>Neglect value</v>
      </c>
    </row>
    <row r="349" spans="1:31" x14ac:dyDescent="0.3">
      <c r="A349" s="3" t="str">
        <f t="shared" si="83"/>
        <v>Friday</v>
      </c>
      <c r="B349" s="3">
        <v>43812</v>
      </c>
      <c r="C349" s="4">
        <v>22803207</v>
      </c>
      <c r="D349" s="4">
        <v>5928833</v>
      </c>
      <c r="E349" s="4">
        <v>2276672</v>
      </c>
      <c r="F349" s="4">
        <v>1661970</v>
      </c>
      <c r="G349" s="4">
        <v>1308303</v>
      </c>
      <c r="H349" s="7">
        <f>VLOOKUP($B349,'Channel wise traffic'!$B$3:$C$368,2,0)</f>
        <v>8209154</v>
      </c>
      <c r="I349" s="7">
        <f>VLOOKUP($B349,'Channel wise traffic'!$B$3:$D$368,3,0)</f>
        <v>6156866</v>
      </c>
      <c r="J349" s="7">
        <f>VLOOKUP($B349,'Channel wise traffic'!$B$3:$E$368,4,0)</f>
        <v>2508352</v>
      </c>
      <c r="K349" s="7">
        <f>VLOOKUP($B349,'Channel wise traffic'!$B$3:$F$368,5,0)</f>
        <v>5928833</v>
      </c>
      <c r="L349" s="7">
        <f t="shared" si="70"/>
        <v>22803205</v>
      </c>
      <c r="M349" s="8">
        <f t="shared" si="71"/>
        <v>5.7373640470833771E-2</v>
      </c>
      <c r="N349" s="10">
        <f t="shared" si="72"/>
        <v>43805</v>
      </c>
      <c r="O349" s="11">
        <f t="shared" si="73"/>
        <v>1336464</v>
      </c>
      <c r="P349" s="11">
        <f t="shared" si="74"/>
        <v>21065819</v>
      </c>
      <c r="Q349" s="11">
        <f t="shared" si="75"/>
        <v>6.3442296573311643E-2</v>
      </c>
      <c r="R349" s="8">
        <f t="shared" si="76"/>
        <v>-2.1071274647128546E-2</v>
      </c>
      <c r="S349" s="8">
        <f t="shared" si="77"/>
        <v>8.247417297186499E-2</v>
      </c>
      <c r="T349" s="8">
        <f t="shared" si="78"/>
        <v>-9.5656311802413296E-2</v>
      </c>
      <c r="U349" s="8">
        <f t="shared" si="79"/>
        <v>0.25999996404014575</v>
      </c>
      <c r="V349" s="8">
        <f t="shared" si="80"/>
        <v>0.38400002158940894</v>
      </c>
      <c r="W349" s="8">
        <f t="shared" si="81"/>
        <v>0.72999975402693051</v>
      </c>
      <c r="X349" s="8">
        <f t="shared" si="82"/>
        <v>0.78720012996624489</v>
      </c>
      <c r="Y349" s="8" t="str" cm="1">
        <f t="array" ref="Y349">INDEX($U$2:$X$2,MATCH(MAX(ABS($U349:$X349-_xlfn.XLOOKUP($N349,$B$3:$B$368,$U$3:$X$368,0,0))),ABS($U349:$X349-_xlfn.XLOOKUP($N349,$B$3:$B$368,$U$3:$X$368,0,0)),0))</f>
        <v>P2O</v>
      </c>
      <c r="Z349" s="8" t="str" cm="1">
        <f t="array" ref="Z349">INDEX($H$2:$K$2,MATCH(MAX(ABS($H349:$K349-_xlfn.XLOOKUP($N349,$B$3:$B$368,$H$3:$K$368,0,0))),ABS($H349:$K349-_xlfn.XLOOKUP($N349,$B$3:$B$368,$H$3:$K$368,0,0)),0))</f>
        <v>Facebook</v>
      </c>
      <c r="AA349" t="str" cm="1">
        <f t="array" ref="AA349">_xlfn.IFNA(_xlfn.IFS(R349&gt;0.2,"High",R349&lt;-0.2,"Low"),"Neglect value")</f>
        <v>Neglect value</v>
      </c>
    </row>
    <row r="350" spans="1:31" x14ac:dyDescent="0.3">
      <c r="A350" s="3" t="str">
        <f t="shared" si="83"/>
        <v>Saturday</v>
      </c>
      <c r="B350" s="3">
        <v>43813</v>
      </c>
      <c r="C350" s="4">
        <v>45787545</v>
      </c>
      <c r="D350" s="4">
        <v>9230769</v>
      </c>
      <c r="E350" s="4">
        <v>3232615</v>
      </c>
      <c r="F350" s="4">
        <v>2220160</v>
      </c>
      <c r="G350" s="4">
        <v>1783676</v>
      </c>
      <c r="H350" s="7">
        <f>VLOOKUP($B350,'Channel wise traffic'!$B$3:$C$368,2,0)</f>
        <v>16483516</v>
      </c>
      <c r="I350" s="7">
        <f>VLOOKUP($B350,'Channel wise traffic'!$B$3:$D$368,3,0)</f>
        <v>12362637</v>
      </c>
      <c r="J350" s="7">
        <f>VLOOKUP($B350,'Channel wise traffic'!$B$3:$E$368,4,0)</f>
        <v>5036630</v>
      </c>
      <c r="K350" s="7">
        <f>VLOOKUP($B350,'Channel wise traffic'!$B$3:$F$368,5,0)</f>
        <v>11904761</v>
      </c>
      <c r="L350" s="7">
        <f t="shared" si="70"/>
        <v>45787544</v>
      </c>
      <c r="M350" s="8">
        <f t="shared" si="71"/>
        <v>3.8955484510034333E-2</v>
      </c>
      <c r="N350" s="10">
        <f t="shared" si="72"/>
        <v>43806</v>
      </c>
      <c r="O350" s="11">
        <f t="shared" si="73"/>
        <v>1665666</v>
      </c>
      <c r="P350" s="11">
        <f t="shared" si="74"/>
        <v>43991955</v>
      </c>
      <c r="Q350" s="11">
        <f t="shared" si="75"/>
        <v>3.7862968354100197E-2</v>
      </c>
      <c r="R350" s="8">
        <f t="shared" si="76"/>
        <v>7.0848537461892125E-2</v>
      </c>
      <c r="S350" s="8">
        <f t="shared" si="77"/>
        <v>4.0816303799183329E-2</v>
      </c>
      <c r="T350" s="8">
        <f t="shared" si="78"/>
        <v>2.8854477169268922E-2</v>
      </c>
      <c r="U350" s="8">
        <f t="shared" si="79"/>
        <v>0.20159999842751997</v>
      </c>
      <c r="V350" s="8">
        <f t="shared" si="80"/>
        <v>0.35019996708833251</v>
      </c>
      <c r="W350" s="8">
        <f t="shared" si="81"/>
        <v>0.68680000556824738</v>
      </c>
      <c r="X350" s="8">
        <f t="shared" si="82"/>
        <v>0.80339975497261462</v>
      </c>
      <c r="Y350" s="8" t="str" cm="1">
        <f t="array" ref="Y350">INDEX($U$2:$X$2,MATCH(MAX(ABS($U350:$X350-_xlfn.XLOOKUP($N350,$B$3:$B$368,$U$3:$X$368,0,0))),ABS($U350:$X350-_xlfn.XLOOKUP($N350,$B$3:$B$368,$U$3:$X$368,0,0)),0))</f>
        <v>P2O</v>
      </c>
      <c r="Z350" s="8" t="str" cm="1">
        <f t="array" ref="Z350">INDEX($H$2:$K$2,MATCH(MAX(ABS($H350:$K350-_xlfn.XLOOKUP($N350,$B$3:$B$368,$H$3:$K$368,0,0))),ABS($H350:$K350-_xlfn.XLOOKUP($N350,$B$3:$B$368,$H$3:$K$368,0,0)),0))</f>
        <v>Facebook</v>
      </c>
      <c r="AA350" t="str" cm="1">
        <f t="array" ref="AA350">_xlfn.IFNA(_xlfn.IFS(R350&gt;0.2,"High",R350&lt;-0.2,"Low"),"Neglect value")</f>
        <v>Neglect value</v>
      </c>
      <c r="AB350" s="8"/>
      <c r="AC350" s="8"/>
      <c r="AD350" s="8"/>
      <c r="AE350" s="8"/>
    </row>
    <row r="351" spans="1:31" x14ac:dyDescent="0.3">
      <c r="A351" s="3" t="str">
        <f t="shared" si="83"/>
        <v>Sunday</v>
      </c>
      <c r="B351" s="3">
        <v>43814</v>
      </c>
      <c r="C351" s="4">
        <v>43094160</v>
      </c>
      <c r="D351" s="4">
        <v>8687782</v>
      </c>
      <c r="E351" s="4">
        <v>2806153</v>
      </c>
      <c r="F351" s="4">
        <v>1812775</v>
      </c>
      <c r="G351" s="4">
        <v>1385685</v>
      </c>
      <c r="H351" s="7">
        <f>VLOOKUP($B351,'Channel wise traffic'!$B$3:$C$368,2,0)</f>
        <v>15513897</v>
      </c>
      <c r="I351" s="7">
        <f>VLOOKUP($B351,'Channel wise traffic'!$B$3:$D$368,3,0)</f>
        <v>11635423</v>
      </c>
      <c r="J351" s="7">
        <f>VLOOKUP($B351,'Channel wise traffic'!$B$3:$E$368,4,0)</f>
        <v>4740357</v>
      </c>
      <c r="K351" s="7">
        <f>VLOOKUP($B351,'Channel wise traffic'!$B$3:$F$368,5,0)</f>
        <v>11204481</v>
      </c>
      <c r="L351" s="7">
        <f t="shared" si="70"/>
        <v>43094158</v>
      </c>
      <c r="M351" s="8">
        <f t="shared" si="71"/>
        <v>3.2154820978062923E-2</v>
      </c>
      <c r="N351" s="10">
        <f t="shared" si="72"/>
        <v>43807</v>
      </c>
      <c r="O351" s="11">
        <f t="shared" si="73"/>
        <v>1632680</v>
      </c>
      <c r="P351" s="11">
        <f t="shared" si="74"/>
        <v>43991955</v>
      </c>
      <c r="Q351" s="11">
        <f t="shared" si="75"/>
        <v>3.711314943834617E-2</v>
      </c>
      <c r="R351" s="8">
        <f t="shared" si="76"/>
        <v>-0.1512819413479678</v>
      </c>
      <c r="S351" s="8">
        <f t="shared" si="77"/>
        <v>-2.0408208728164068E-2</v>
      </c>
      <c r="T351" s="8">
        <f t="shared" si="78"/>
        <v>-0.13360031512605031</v>
      </c>
      <c r="U351" s="8">
        <f t="shared" si="79"/>
        <v>0.20159998477751973</v>
      </c>
      <c r="V351" s="8">
        <f t="shared" si="80"/>
        <v>0.3229999325489521</v>
      </c>
      <c r="W351" s="8">
        <f t="shared" si="81"/>
        <v>0.64600005773028057</v>
      </c>
      <c r="X351" s="8">
        <f t="shared" si="82"/>
        <v>0.76439988415550741</v>
      </c>
      <c r="Y351" s="8" t="str" cm="1">
        <f t="array" ref="Y351">INDEX($U$2:$X$2,MATCH(MAX(ABS($U351:$X351-_xlfn.XLOOKUP($N351,$B$3:$B$368,$U$3:$X$368,0,0))),ABS($U351:$X351-_xlfn.XLOOKUP($N351,$B$3:$B$368,$U$3:$X$368,0,0)),0))</f>
        <v>C2P</v>
      </c>
      <c r="Z351" s="8" t="str" cm="1">
        <f t="array" ref="Z351">INDEX($H$2:$K$2,MATCH(MAX(ABS($H351:$K351-_xlfn.XLOOKUP($N351,$B$3:$B$368,$H$3:$K$368,0,0))),ABS($H351:$K351-_xlfn.XLOOKUP($N351,$B$3:$B$368,$H$3:$K$368,0,0)),0))</f>
        <v>Facebook</v>
      </c>
      <c r="AA351" t="str" cm="1">
        <f t="array" ref="AA351">_xlfn.IFNA(_xlfn.IFS(R351&gt;0.2,"High",R351&lt;-0.2,"Low"),"Neglect value")</f>
        <v>Neglect value</v>
      </c>
      <c r="AB351" s="8"/>
      <c r="AC351" s="8"/>
      <c r="AD351" s="8"/>
      <c r="AE351" s="8"/>
    </row>
    <row r="352" spans="1:31" x14ac:dyDescent="0.3">
      <c r="A352" s="3" t="str">
        <f t="shared" si="83"/>
        <v>Monday</v>
      </c>
      <c r="B352" s="3">
        <v>43815</v>
      </c>
      <c r="C352" s="4">
        <v>21282993</v>
      </c>
      <c r="D352" s="4">
        <v>5427163</v>
      </c>
      <c r="E352" s="4">
        <v>2214282</v>
      </c>
      <c r="F352" s="4">
        <v>1584097</v>
      </c>
      <c r="G352" s="4">
        <v>1324939</v>
      </c>
      <c r="H352" s="7">
        <f>VLOOKUP($B352,'Channel wise traffic'!$B$3:$C$368,2,0)</f>
        <v>7661877</v>
      </c>
      <c r="I352" s="7">
        <f>VLOOKUP($B352,'Channel wise traffic'!$B$3:$D$368,3,0)</f>
        <v>5746408</v>
      </c>
      <c r="J352" s="7">
        <f>VLOOKUP($B352,'Channel wise traffic'!$B$3:$E$368,4,0)</f>
        <v>2341129</v>
      </c>
      <c r="K352" s="7">
        <f>VLOOKUP($B352,'Channel wise traffic'!$B$3:$F$368,5,0)</f>
        <v>5533578</v>
      </c>
      <c r="L352" s="7">
        <f t="shared" si="70"/>
        <v>21282992</v>
      </c>
      <c r="M352" s="8">
        <f t="shared" si="71"/>
        <v>6.2253415203397382E-2</v>
      </c>
      <c r="N352" s="10">
        <f t="shared" si="72"/>
        <v>43808</v>
      </c>
      <c r="O352" s="11">
        <f t="shared" si="73"/>
        <v>1245504</v>
      </c>
      <c r="P352" s="11">
        <f t="shared" si="74"/>
        <v>22586032</v>
      </c>
      <c r="Q352" s="11">
        <f t="shared" si="75"/>
        <v>5.5144874040302959E-2</v>
      </c>
      <c r="R352" s="8">
        <f t="shared" si="76"/>
        <v>6.3777394532654963E-2</v>
      </c>
      <c r="S352" s="8">
        <f t="shared" si="77"/>
        <v>-5.7692294069183969E-2</v>
      </c>
      <c r="T352" s="8">
        <f t="shared" si="78"/>
        <v>0.12890665337088447</v>
      </c>
      <c r="U352" s="8">
        <f t="shared" si="79"/>
        <v>0.25499998989803735</v>
      </c>
      <c r="V352" s="8">
        <f t="shared" si="80"/>
        <v>0.40799990713380085</v>
      </c>
      <c r="W352" s="8">
        <f t="shared" si="81"/>
        <v>0.71539984518683708</v>
      </c>
      <c r="X352" s="8">
        <f t="shared" si="82"/>
        <v>0.83640016993908828</v>
      </c>
      <c r="Y352" s="8" t="str" cm="1">
        <f t="array" ref="Y352">INDEX($U$2:$X$2,MATCH(MAX(ABS($U352:$X352-_xlfn.XLOOKUP($N352,$B$3:$B$368,$U$3:$X$368,0,0))),ABS($U352:$X352-_xlfn.XLOOKUP($N352,$B$3:$B$368,$U$3:$X$368,0,0)),0))</f>
        <v>P2O</v>
      </c>
      <c r="Z352" s="8" t="str" cm="1">
        <f t="array" ref="Z352">INDEX($H$2:$K$2,MATCH(MAX(ABS($H352:$K352-_xlfn.XLOOKUP($N352,$B$3:$B$368,$H$3:$K$368,0,0))),ABS($H352:$K352-_xlfn.XLOOKUP($N352,$B$3:$B$368,$H$3:$K$368,0,0)),0))</f>
        <v>Facebook</v>
      </c>
      <c r="AA352" t="str" cm="1">
        <f t="array" ref="AA352">_xlfn.IFNA(_xlfn.IFS(R352&gt;0.2,"High",R352&lt;-0.2,"Low"),"Neglect value")</f>
        <v>Neglect value</v>
      </c>
      <c r="AB352" s="13"/>
      <c r="AC352" s="13"/>
      <c r="AD352" s="14"/>
      <c r="AE352" s="14"/>
    </row>
    <row r="353" spans="1:27" x14ac:dyDescent="0.3">
      <c r="A353" s="3" t="str">
        <f t="shared" si="83"/>
        <v>Tuesday</v>
      </c>
      <c r="B353" s="3">
        <v>43816</v>
      </c>
      <c r="C353" s="4">
        <v>21065820</v>
      </c>
      <c r="D353" s="4">
        <v>5108461</v>
      </c>
      <c r="E353" s="4">
        <v>2022950</v>
      </c>
      <c r="F353" s="4">
        <v>1402916</v>
      </c>
      <c r="G353" s="4">
        <v>1104375</v>
      </c>
      <c r="H353" s="7">
        <f>VLOOKUP($B353,'Channel wise traffic'!$B$3:$C$368,2,0)</f>
        <v>7583695</v>
      </c>
      <c r="I353" s="7">
        <f>VLOOKUP($B353,'Channel wise traffic'!$B$3:$D$368,3,0)</f>
        <v>5687771</v>
      </c>
      <c r="J353" s="7">
        <f>VLOOKUP($B353,'Channel wise traffic'!$B$3:$E$368,4,0)</f>
        <v>2317240</v>
      </c>
      <c r="K353" s="7">
        <f>VLOOKUP($B353,'Channel wise traffic'!$B$3:$F$368,5,0)</f>
        <v>5477113</v>
      </c>
      <c r="L353" s="7">
        <f t="shared" si="70"/>
        <v>21065819</v>
      </c>
      <c r="M353" s="8">
        <f t="shared" si="71"/>
        <v>5.2424970876994104E-2</v>
      </c>
      <c r="N353" s="10">
        <f t="shared" si="72"/>
        <v>43809</v>
      </c>
      <c r="O353" s="11">
        <f t="shared" si="73"/>
        <v>1235782</v>
      </c>
      <c r="P353" s="11">
        <f t="shared" si="74"/>
        <v>21500166</v>
      </c>
      <c r="Q353" s="11">
        <f t="shared" si="75"/>
        <v>5.7477786102777713E-2</v>
      </c>
      <c r="R353" s="8">
        <f t="shared" si="76"/>
        <v>-0.10633509793798579</v>
      </c>
      <c r="S353" s="8">
        <f t="shared" si="77"/>
        <v>-2.0202030068046883E-2</v>
      </c>
      <c r="T353" s="8">
        <f t="shared" si="78"/>
        <v>-8.7909009173535724E-2</v>
      </c>
      <c r="U353" s="8">
        <f t="shared" si="79"/>
        <v>0.24249998338540821</v>
      </c>
      <c r="V353" s="8">
        <f t="shared" si="80"/>
        <v>0.39599989116095824</v>
      </c>
      <c r="W353" s="8">
        <f t="shared" si="81"/>
        <v>0.69350008650732842</v>
      </c>
      <c r="X353" s="8">
        <f t="shared" si="82"/>
        <v>0.7871996612769403</v>
      </c>
      <c r="Y353" s="8" t="str" cm="1">
        <f t="array" ref="Y353">INDEX($U$2:$X$2,MATCH(MAX(ABS($U353:$X353-_xlfn.XLOOKUP($N353,$B$3:$B$368,$U$3:$X$368,0,0))),ABS($U353:$X353-_xlfn.XLOOKUP($N353,$B$3:$B$368,$U$3:$X$368,0,0)),0))</f>
        <v>C2P</v>
      </c>
      <c r="Z353" s="8" t="str" cm="1">
        <f t="array" ref="Z353">INDEX($H$2:$K$2,MATCH(MAX(ABS($H353:$K353-_xlfn.XLOOKUP($N353,$B$3:$B$368,$H$3:$K$368,0,0))),ABS($H353:$K353-_xlfn.XLOOKUP($N353,$B$3:$B$368,$H$3:$K$368,0,0)),0))</f>
        <v>Facebook</v>
      </c>
      <c r="AA353" t="str" cm="1">
        <f t="array" ref="AA353">_xlfn.IFNA(_xlfn.IFS(R353&gt;0.2,"High",R353&lt;-0.2,"Low"),"Neglect value")</f>
        <v>Neglect value</v>
      </c>
    </row>
    <row r="354" spans="1:27" x14ac:dyDescent="0.3">
      <c r="A354" s="3" t="str">
        <f t="shared" si="83"/>
        <v>Wednesday</v>
      </c>
      <c r="B354" s="3">
        <v>43817</v>
      </c>
      <c r="C354" s="4">
        <v>22368860</v>
      </c>
      <c r="D354" s="4">
        <v>5424448</v>
      </c>
      <c r="E354" s="4">
        <v>2104686</v>
      </c>
      <c r="F354" s="4">
        <v>1597877</v>
      </c>
      <c r="G354" s="4">
        <v>1284054</v>
      </c>
      <c r="H354" s="7">
        <f>VLOOKUP($B354,'Channel wise traffic'!$B$3:$C$368,2,0)</f>
        <v>8052789</v>
      </c>
      <c r="I354" s="7">
        <f>VLOOKUP($B354,'Channel wise traffic'!$B$3:$D$368,3,0)</f>
        <v>6039592</v>
      </c>
      <c r="J354" s="7">
        <f>VLOOKUP($B354,'Channel wise traffic'!$B$3:$E$368,4,0)</f>
        <v>2460574</v>
      </c>
      <c r="K354" s="7">
        <f>VLOOKUP($B354,'Channel wise traffic'!$B$3:$F$368,5,0)</f>
        <v>5815903</v>
      </c>
      <c r="L354" s="7">
        <f t="shared" si="70"/>
        <v>22368858</v>
      </c>
      <c r="M354" s="8">
        <f t="shared" si="71"/>
        <v>5.7403640596793933E-2</v>
      </c>
      <c r="N354" s="10">
        <f t="shared" si="72"/>
        <v>43810</v>
      </c>
      <c r="O354" s="11">
        <f t="shared" si="73"/>
        <v>1246273</v>
      </c>
      <c r="P354" s="11">
        <f t="shared" si="74"/>
        <v>22586032</v>
      </c>
      <c r="Q354" s="11">
        <f t="shared" si="75"/>
        <v>5.5178921629180228E-2</v>
      </c>
      <c r="R354" s="8">
        <f t="shared" si="76"/>
        <v>3.0315187763836571E-2</v>
      </c>
      <c r="S354" s="8">
        <f t="shared" si="77"/>
        <v>-9.6154118616319506E-3</v>
      </c>
      <c r="T354" s="8">
        <f t="shared" si="78"/>
        <v>4.0318275564798389E-2</v>
      </c>
      <c r="U354" s="8">
        <f t="shared" si="79"/>
        <v>0.24249997541224722</v>
      </c>
      <c r="V354" s="8">
        <f t="shared" si="80"/>
        <v>0.3880000324456977</v>
      </c>
      <c r="W354" s="8">
        <f t="shared" si="81"/>
        <v>0.75919970960038696</v>
      </c>
      <c r="X354" s="8">
        <f t="shared" si="82"/>
        <v>0.8036000267855411</v>
      </c>
      <c r="Y354" s="8" t="str" cm="1">
        <f t="array" ref="Y354">INDEX($U$2:$X$2,MATCH(MAX(ABS($U354:$X354-_xlfn.XLOOKUP($N354,$B$3:$B$368,$U$3:$X$368,0,0))),ABS($U354:$X354-_xlfn.XLOOKUP($N354,$B$3:$B$368,$U$3:$X$368,0,0)),0))</f>
        <v>C2P</v>
      </c>
      <c r="Z354" s="8" t="str" cm="1">
        <f t="array" ref="Z354">INDEX($H$2:$K$2,MATCH(MAX(ABS($H354:$K354-_xlfn.XLOOKUP($N354,$B$3:$B$368,$H$3:$K$368,0,0))),ABS($H354:$K354-_xlfn.XLOOKUP($N354,$B$3:$B$368,$H$3:$K$368,0,0)),0))</f>
        <v>Facebook</v>
      </c>
      <c r="AA354" t="str" cm="1">
        <f t="array" ref="AA354">_xlfn.IFNA(_xlfn.IFS(R354&gt;0.2,"High",R354&lt;-0.2,"Low"),"Neglect value")</f>
        <v>Neglect value</v>
      </c>
    </row>
    <row r="355" spans="1:27" x14ac:dyDescent="0.3">
      <c r="A355" s="3" t="str">
        <f t="shared" si="83"/>
        <v>Thursday</v>
      </c>
      <c r="B355" s="3">
        <v>43818</v>
      </c>
      <c r="C355" s="4">
        <v>21065820</v>
      </c>
      <c r="D355" s="4">
        <v>5213790</v>
      </c>
      <c r="E355" s="4">
        <v>2064661</v>
      </c>
      <c r="F355" s="4">
        <v>1507202</v>
      </c>
      <c r="G355" s="4">
        <v>1211187</v>
      </c>
      <c r="H355" s="7">
        <f>VLOOKUP($B355,'Channel wise traffic'!$B$3:$C$368,2,0)</f>
        <v>7583695</v>
      </c>
      <c r="I355" s="7">
        <f>VLOOKUP($B355,'Channel wise traffic'!$B$3:$D$368,3,0)</f>
        <v>5687771</v>
      </c>
      <c r="J355" s="7">
        <f>VLOOKUP($B355,'Channel wise traffic'!$B$3:$E$368,4,0)</f>
        <v>2317240</v>
      </c>
      <c r="K355" s="7">
        <f>VLOOKUP($B355,'Channel wise traffic'!$B$3:$F$368,5,0)</f>
        <v>5477113</v>
      </c>
      <c r="L355" s="7">
        <f t="shared" si="70"/>
        <v>21065819</v>
      </c>
      <c r="M355" s="8">
        <f t="shared" si="71"/>
        <v>5.7495364528890876E-2</v>
      </c>
      <c r="N355" s="10">
        <f t="shared" si="72"/>
        <v>43811</v>
      </c>
      <c r="O355" s="11">
        <f t="shared" si="73"/>
        <v>1379437</v>
      </c>
      <c r="P355" s="11">
        <f t="shared" si="74"/>
        <v>21934511</v>
      </c>
      <c r="Q355" s="11">
        <f t="shared" si="75"/>
        <v>6.2888882009826244E-2</v>
      </c>
      <c r="R355" s="8">
        <f t="shared" si="76"/>
        <v>-0.12197005010014961</v>
      </c>
      <c r="S355" s="8">
        <f t="shared" si="77"/>
        <v>-3.9603891784959377E-2</v>
      </c>
      <c r="T355" s="8">
        <f t="shared" si="78"/>
        <v>-8.5762654837664987E-2</v>
      </c>
      <c r="U355" s="8">
        <f t="shared" si="79"/>
        <v>0.247499978638382</v>
      </c>
      <c r="V355" s="8">
        <f t="shared" si="80"/>
        <v>0.39600003068784895</v>
      </c>
      <c r="W355" s="8">
        <f t="shared" si="81"/>
        <v>0.7299997432992632</v>
      </c>
      <c r="X355" s="8">
        <f t="shared" si="82"/>
        <v>0.80359965021277835</v>
      </c>
      <c r="Y355" s="8" t="str" cm="1">
        <f t="array" ref="Y355">INDEX($U$2:$X$2,MATCH(MAX(ABS($U355:$X355-_xlfn.XLOOKUP($N355,$B$3:$B$368,$U$3:$X$368,0,0))),ABS($U355:$X355-_xlfn.XLOOKUP($N355,$B$3:$B$368,$U$3:$X$368,0,0)),0))</f>
        <v>P2O</v>
      </c>
      <c r="Z355" s="8" t="str" cm="1">
        <f t="array" ref="Z355">INDEX($H$2:$K$2,MATCH(MAX(ABS($H355:$K355-_xlfn.XLOOKUP($N355,$B$3:$B$368,$H$3:$K$368,0,0))),ABS($H355:$K355-_xlfn.XLOOKUP($N355,$B$3:$B$368,$H$3:$K$368,0,0)),0))</f>
        <v>Facebook</v>
      </c>
      <c r="AA355" t="str" cm="1">
        <f t="array" ref="AA355">_xlfn.IFNA(_xlfn.IFS(R355&gt;0.2,"High",R355&lt;-0.2,"Low"),"Neglect value")</f>
        <v>Neglect value</v>
      </c>
    </row>
    <row r="356" spans="1:27" x14ac:dyDescent="0.3">
      <c r="A356" s="3" t="str">
        <f t="shared" si="83"/>
        <v>Friday</v>
      </c>
      <c r="B356" s="3">
        <v>43819</v>
      </c>
      <c r="C356" s="4">
        <v>22151687</v>
      </c>
      <c r="D356" s="4">
        <v>5261025</v>
      </c>
      <c r="E356" s="4">
        <v>2062322</v>
      </c>
      <c r="F356" s="4">
        <v>1430220</v>
      </c>
      <c r="G356" s="4">
        <v>1231419</v>
      </c>
      <c r="H356" s="7">
        <f>VLOOKUP($B356,'Channel wise traffic'!$B$3:$C$368,2,0)</f>
        <v>7974607</v>
      </c>
      <c r="I356" s="7">
        <f>VLOOKUP($B356,'Channel wise traffic'!$B$3:$D$368,3,0)</f>
        <v>5980955</v>
      </c>
      <c r="J356" s="7">
        <f>VLOOKUP($B356,'Channel wise traffic'!$B$3:$E$368,4,0)</f>
        <v>2436685</v>
      </c>
      <c r="K356" s="7">
        <f>VLOOKUP($B356,'Channel wise traffic'!$B$3:$F$368,5,0)</f>
        <v>5759438</v>
      </c>
      <c r="L356" s="7">
        <f t="shared" si="70"/>
        <v>22151685</v>
      </c>
      <c r="M356" s="8">
        <f t="shared" si="71"/>
        <v>5.5590303348002343E-2</v>
      </c>
      <c r="N356" s="10">
        <f t="shared" si="72"/>
        <v>43812</v>
      </c>
      <c r="O356" s="11">
        <f t="shared" si="73"/>
        <v>1308303</v>
      </c>
      <c r="P356" s="11">
        <f t="shared" si="74"/>
        <v>22803205</v>
      </c>
      <c r="Q356" s="11">
        <f t="shared" si="75"/>
        <v>5.7373640470833771E-2</v>
      </c>
      <c r="R356" s="8">
        <f t="shared" si="76"/>
        <v>-5.8766203241909509E-2</v>
      </c>
      <c r="S356" s="8">
        <f t="shared" si="77"/>
        <v>-2.8571422306645E-2</v>
      </c>
      <c r="T356" s="8">
        <f t="shared" si="78"/>
        <v>-3.1082865026457518E-2</v>
      </c>
      <c r="U356" s="8">
        <f t="shared" si="79"/>
        <v>0.23749997009257129</v>
      </c>
      <c r="V356" s="8">
        <f t="shared" si="80"/>
        <v>0.39200003801540573</v>
      </c>
      <c r="W356" s="8">
        <f t="shared" si="81"/>
        <v>0.69349985113866797</v>
      </c>
      <c r="X356" s="8">
        <f t="shared" si="82"/>
        <v>0.8609997063388849</v>
      </c>
      <c r="Y356" s="8" t="str" cm="1">
        <f t="array" ref="Y356">INDEX($U$2:$X$2,MATCH(MAX(ABS($U356:$X356-_xlfn.XLOOKUP($N356,$B$3:$B$368,$U$3:$X$368,0,0))),ABS($U356:$X356-_xlfn.XLOOKUP($N356,$B$3:$B$368,$U$3:$X$368,0,0)),0))</f>
        <v>P2O</v>
      </c>
      <c r="Z356" s="8" t="str" cm="1">
        <f t="array" ref="Z356">INDEX($H$2:$K$2,MATCH(MAX(ABS($H356:$K356-_xlfn.XLOOKUP($N356,$B$3:$B$368,$H$3:$K$368,0,0))),ABS($H356:$K356-_xlfn.XLOOKUP($N356,$B$3:$B$368,$H$3:$K$368,0,0)),0))</f>
        <v>Facebook</v>
      </c>
      <c r="AA356" t="str" cm="1">
        <f t="array" ref="AA356">_xlfn.IFNA(_xlfn.IFS(R356&gt;0.2,"High",R356&lt;-0.2,"Low"),"Neglect value")</f>
        <v>Neglect value</v>
      </c>
    </row>
    <row r="357" spans="1:27" x14ac:dyDescent="0.3">
      <c r="A357" s="3" t="str">
        <f t="shared" si="83"/>
        <v>Saturday</v>
      </c>
      <c r="B357" s="3">
        <v>43820</v>
      </c>
      <c r="C357" s="4">
        <v>46236443</v>
      </c>
      <c r="D357" s="4">
        <v>9321266</v>
      </c>
      <c r="E357" s="4">
        <v>3042461</v>
      </c>
      <c r="F357" s="4">
        <v>1965430</v>
      </c>
      <c r="G357" s="4">
        <v>1502374</v>
      </c>
      <c r="H357" s="7">
        <f>VLOOKUP($B357,'Channel wise traffic'!$B$3:$C$368,2,0)</f>
        <v>16645119</v>
      </c>
      <c r="I357" s="7">
        <f>VLOOKUP($B357,'Channel wise traffic'!$B$3:$D$368,3,0)</f>
        <v>12483839</v>
      </c>
      <c r="J357" s="7">
        <f>VLOOKUP($B357,'Channel wise traffic'!$B$3:$E$368,4,0)</f>
        <v>5086008</v>
      </c>
      <c r="K357" s="7">
        <f>VLOOKUP($B357,'Channel wise traffic'!$B$3:$F$368,5,0)</f>
        <v>12021475</v>
      </c>
      <c r="L357" s="7">
        <f t="shared" si="70"/>
        <v>46236441</v>
      </c>
      <c r="M357" s="8">
        <f t="shared" si="71"/>
        <v>3.2493286734881402E-2</v>
      </c>
      <c r="N357" s="10">
        <f t="shared" si="72"/>
        <v>43813</v>
      </c>
      <c r="O357" s="11">
        <f t="shared" si="73"/>
        <v>1783676</v>
      </c>
      <c r="P357" s="11">
        <f t="shared" si="74"/>
        <v>45787544</v>
      </c>
      <c r="Q357" s="11">
        <f t="shared" si="75"/>
        <v>3.8955484510034333E-2</v>
      </c>
      <c r="R357" s="8">
        <f t="shared" si="76"/>
        <v>-0.15770913551564303</v>
      </c>
      <c r="S357" s="8">
        <f t="shared" si="77"/>
        <v>9.8039108627445692E-3</v>
      </c>
      <c r="T357" s="8">
        <f t="shared" si="78"/>
        <v>-0.16588672574431385</v>
      </c>
      <c r="U357" s="8">
        <f t="shared" si="79"/>
        <v>0.20159998034450877</v>
      </c>
      <c r="V357" s="8">
        <f t="shared" si="80"/>
        <v>0.32639997614058003</v>
      </c>
      <c r="W357" s="8">
        <f t="shared" si="81"/>
        <v>0.64600006376416985</v>
      </c>
      <c r="X357" s="8">
        <f t="shared" si="82"/>
        <v>0.7643996479141969</v>
      </c>
      <c r="Y357" s="8" t="str" cm="1">
        <f t="array" ref="Y357">INDEX($U$2:$X$2,MATCH(MAX(ABS($U357:$X357-_xlfn.XLOOKUP($N357,$B$3:$B$368,$U$3:$X$368,0,0))),ABS($U357:$X357-_xlfn.XLOOKUP($N357,$B$3:$B$368,$U$3:$X$368,0,0)),0))</f>
        <v>C2P</v>
      </c>
      <c r="Z357" s="8" t="str" cm="1">
        <f t="array" ref="Z357">INDEX($H$2:$K$2,MATCH(MAX(ABS($H357:$K357-_xlfn.XLOOKUP($N357,$B$3:$B$368,$H$3:$K$368,0,0))),ABS($H357:$K357-_xlfn.XLOOKUP($N357,$B$3:$B$368,$H$3:$K$368,0,0)),0))</f>
        <v>Facebook</v>
      </c>
      <c r="AA357" t="str" cm="1">
        <f t="array" ref="AA357">_xlfn.IFNA(_xlfn.IFS(R357&gt;0.2,"High",R357&lt;-0.2,"Low"),"Neglect value")</f>
        <v>Neglect value</v>
      </c>
    </row>
    <row r="358" spans="1:27" x14ac:dyDescent="0.3">
      <c r="A358" s="3" t="str">
        <f t="shared" si="83"/>
        <v>Sunday</v>
      </c>
      <c r="B358" s="3">
        <v>43821</v>
      </c>
      <c r="C358" s="4">
        <v>43094160</v>
      </c>
      <c r="D358" s="4">
        <v>9140271</v>
      </c>
      <c r="E358" s="4">
        <v>3263076</v>
      </c>
      <c r="F358" s="4">
        <v>2107947</v>
      </c>
      <c r="G358" s="4">
        <v>1677083</v>
      </c>
      <c r="H358" s="7">
        <f>VLOOKUP($B358,'Channel wise traffic'!$B$3:$C$368,2,0)</f>
        <v>15513897</v>
      </c>
      <c r="I358" s="7">
        <f>VLOOKUP($B358,'Channel wise traffic'!$B$3:$D$368,3,0)</f>
        <v>11635423</v>
      </c>
      <c r="J358" s="7">
        <f>VLOOKUP($B358,'Channel wise traffic'!$B$3:$E$368,4,0)</f>
        <v>4740357</v>
      </c>
      <c r="K358" s="7">
        <f>VLOOKUP($B358,'Channel wise traffic'!$B$3:$F$368,5,0)</f>
        <v>11204481</v>
      </c>
      <c r="L358" s="7">
        <f t="shared" si="70"/>
        <v>43094158</v>
      </c>
      <c r="M358" s="8">
        <f t="shared" si="71"/>
        <v>3.8916711684367444E-2</v>
      </c>
      <c r="N358" s="10">
        <f t="shared" si="72"/>
        <v>43814</v>
      </c>
      <c r="O358" s="11">
        <f t="shared" si="73"/>
        <v>1385685</v>
      </c>
      <c r="P358" s="11">
        <f t="shared" si="74"/>
        <v>43094158</v>
      </c>
      <c r="Q358" s="11">
        <f t="shared" si="75"/>
        <v>3.2154820978062923E-2</v>
      </c>
      <c r="R358" s="8">
        <f t="shared" si="76"/>
        <v>0.21029166080314066</v>
      </c>
      <c r="S358" s="8">
        <f t="shared" si="77"/>
        <v>0</v>
      </c>
      <c r="T358" s="8">
        <f t="shared" si="78"/>
        <v>0.21029166080314066</v>
      </c>
      <c r="U358" s="8">
        <f t="shared" si="79"/>
        <v>0.21209999220311987</v>
      </c>
      <c r="V358" s="8">
        <f t="shared" si="80"/>
        <v>0.35699991827375799</v>
      </c>
      <c r="W358" s="8">
        <f t="shared" si="81"/>
        <v>0.64599997057990677</v>
      </c>
      <c r="X358" s="8">
        <f t="shared" si="82"/>
        <v>0.79560017400817007</v>
      </c>
      <c r="Y358" s="8" t="str" cm="1">
        <f t="array" ref="Y358">INDEX($U$2:$X$2,MATCH(MAX(ABS($U358:$X358-_xlfn.XLOOKUP($N358,$B$3:$B$368,$U$3:$X$368,0,0))),ABS($U358:$X358-_xlfn.XLOOKUP($N358,$B$3:$B$368,$U$3:$X$368,0,0)),0))</f>
        <v>M2C</v>
      </c>
      <c r="Z358" s="8" t="str" cm="1">
        <f t="array" ref="Z358">INDEX($H$2:$K$2,MATCH(MAX(ABS($H358:$K358-_xlfn.XLOOKUP($N358,$B$3:$B$368,$H$3:$K$368,0,0))),ABS($H358:$K358-_xlfn.XLOOKUP($N358,$B$3:$B$368,$H$3:$K$368,0,0)),0))</f>
        <v>Facebook</v>
      </c>
      <c r="AA358" t="str" cm="1">
        <f t="array" ref="AA358">_xlfn.IFNA(_xlfn.IFS(R358&gt;0.2,"High",R358&lt;-0.2,"Low"),"Neglect value")</f>
        <v>High</v>
      </c>
    </row>
    <row r="359" spans="1:27" x14ac:dyDescent="0.3">
      <c r="A359" s="3" t="str">
        <f t="shared" si="83"/>
        <v>Monday</v>
      </c>
      <c r="B359" s="3">
        <v>43822</v>
      </c>
      <c r="C359" s="4">
        <v>21500167</v>
      </c>
      <c r="D359" s="4">
        <v>5106289</v>
      </c>
      <c r="E359" s="4">
        <v>1940390</v>
      </c>
      <c r="F359" s="4">
        <v>1430649</v>
      </c>
      <c r="G359" s="4">
        <v>1196595</v>
      </c>
      <c r="H359" s="7">
        <f>VLOOKUP($B359,'Channel wise traffic'!$B$3:$C$368,2,0)</f>
        <v>7740060</v>
      </c>
      <c r="I359" s="7">
        <f>VLOOKUP($B359,'Channel wise traffic'!$B$3:$D$368,3,0)</f>
        <v>5805045</v>
      </c>
      <c r="J359" s="7">
        <f>VLOOKUP($B359,'Channel wise traffic'!$B$3:$E$368,4,0)</f>
        <v>2365018</v>
      </c>
      <c r="K359" s="7">
        <f>VLOOKUP($B359,'Channel wise traffic'!$B$3:$F$368,5,0)</f>
        <v>5590043</v>
      </c>
      <c r="L359" s="7">
        <f t="shared" si="70"/>
        <v>21500166</v>
      </c>
      <c r="M359" s="8">
        <f t="shared" si="71"/>
        <v>5.5655149097213988E-2</v>
      </c>
      <c r="N359" s="10">
        <f t="shared" si="72"/>
        <v>43815</v>
      </c>
      <c r="O359" s="11">
        <f t="shared" si="73"/>
        <v>1324939</v>
      </c>
      <c r="P359" s="11">
        <f t="shared" si="74"/>
        <v>21282992</v>
      </c>
      <c r="Q359" s="11">
        <f t="shared" si="75"/>
        <v>6.2253415203397382E-2</v>
      </c>
      <c r="R359" s="8">
        <f t="shared" si="76"/>
        <v>-9.6867855803172809E-2</v>
      </c>
      <c r="S359" s="8">
        <f t="shared" si="77"/>
        <v>1.0204110399515187E-2</v>
      </c>
      <c r="T359" s="8">
        <f t="shared" si="78"/>
        <v>-0.10599042774802347</v>
      </c>
      <c r="U359" s="8">
        <f t="shared" si="79"/>
        <v>0.23749996918628585</v>
      </c>
      <c r="V359" s="8">
        <f t="shared" si="80"/>
        <v>0.38000003525064874</v>
      </c>
      <c r="W359" s="8">
        <f t="shared" si="81"/>
        <v>0.73729971809790817</v>
      </c>
      <c r="X359" s="8">
        <f t="shared" si="82"/>
        <v>0.83640012330068381</v>
      </c>
      <c r="Y359" s="8" t="str" cm="1">
        <f t="array" ref="Y359">INDEX($U$2:$X$2,MATCH(MAX(ABS($U359:$X359-_xlfn.XLOOKUP($N359,$B$3:$B$368,$U$3:$X$368,0,0))),ABS($U359:$X359-_xlfn.XLOOKUP($N359,$B$3:$B$368,$U$3:$X$368,0,0)),0))</f>
        <v>M2C</v>
      </c>
      <c r="Z359" s="8" t="str" cm="1">
        <f t="array" ref="Z359">INDEX($H$2:$K$2,MATCH(MAX(ABS($H359:$K359-_xlfn.XLOOKUP($N359,$B$3:$B$368,$H$3:$K$368,0,0))),ABS($H359:$K359-_xlfn.XLOOKUP($N359,$B$3:$B$368,$H$3:$K$368,0,0)),0))</f>
        <v>Facebook</v>
      </c>
      <c r="AA359" t="str" cm="1">
        <f t="array" ref="AA359">_xlfn.IFNA(_xlfn.IFS(R359&gt;0.2,"High",R359&lt;-0.2,"Low"),"Neglect value")</f>
        <v>Neglect value</v>
      </c>
    </row>
    <row r="360" spans="1:27" x14ac:dyDescent="0.3">
      <c r="A360" s="3" t="str">
        <f t="shared" si="83"/>
        <v>Tuesday</v>
      </c>
      <c r="B360" s="3">
        <v>43823</v>
      </c>
      <c r="C360" s="4">
        <v>21282993</v>
      </c>
      <c r="D360" s="4">
        <v>5320748</v>
      </c>
      <c r="E360" s="4">
        <v>2107016</v>
      </c>
      <c r="F360" s="4">
        <v>1568884</v>
      </c>
      <c r="G360" s="4">
        <v>1312214</v>
      </c>
      <c r="H360" s="7">
        <f>VLOOKUP($B360,'Channel wise traffic'!$B$3:$C$368,2,0)</f>
        <v>7661877</v>
      </c>
      <c r="I360" s="7">
        <f>VLOOKUP($B360,'Channel wise traffic'!$B$3:$D$368,3,0)</f>
        <v>5746408</v>
      </c>
      <c r="J360" s="7">
        <f>VLOOKUP($B360,'Channel wise traffic'!$B$3:$E$368,4,0)</f>
        <v>2341129</v>
      </c>
      <c r="K360" s="7">
        <f>VLOOKUP($B360,'Channel wise traffic'!$B$3:$F$368,5,0)</f>
        <v>5533578</v>
      </c>
      <c r="L360" s="7">
        <f t="shared" si="70"/>
        <v>21282992</v>
      </c>
      <c r="M360" s="8">
        <f t="shared" si="71"/>
        <v>6.1655519973154153E-2</v>
      </c>
      <c r="N360" s="10">
        <f t="shared" si="72"/>
        <v>43816</v>
      </c>
      <c r="O360" s="11">
        <f t="shared" si="73"/>
        <v>1104375</v>
      </c>
      <c r="P360" s="11">
        <f t="shared" si="74"/>
        <v>21065819</v>
      </c>
      <c r="Q360" s="11">
        <f t="shared" si="75"/>
        <v>5.2424970876994104E-2</v>
      </c>
      <c r="R360" s="8">
        <f t="shared" si="76"/>
        <v>0.18819603848330502</v>
      </c>
      <c r="S360" s="8">
        <f t="shared" si="77"/>
        <v>1.0309259753916944E-2</v>
      </c>
      <c r="T360" s="8">
        <f t="shared" si="78"/>
        <v>0.17607161132846216</v>
      </c>
      <c r="U360" s="8">
        <f t="shared" si="79"/>
        <v>0.24999998825353181</v>
      </c>
      <c r="V360" s="8">
        <f t="shared" si="80"/>
        <v>0.39599996090775208</v>
      </c>
      <c r="W360" s="8">
        <f t="shared" si="81"/>
        <v>0.74459994608488977</v>
      </c>
      <c r="X360" s="8">
        <f t="shared" si="82"/>
        <v>0.83639963184021249</v>
      </c>
      <c r="Y360" s="8" t="str" cm="1">
        <f t="array" ref="Y360">INDEX($U$2:$X$2,MATCH(MAX(ABS($U360:$X360-_xlfn.XLOOKUP($N360,$B$3:$B$368,$U$3:$X$368,0,0))),ABS($U360:$X360-_xlfn.XLOOKUP($N360,$B$3:$B$368,$U$3:$X$368,0,0)),0))</f>
        <v>C2P</v>
      </c>
      <c r="Z360" s="8" t="str" cm="1">
        <f t="array" ref="Z360">INDEX($H$2:$K$2,MATCH(MAX(ABS($H360:$K360-_xlfn.XLOOKUP($N360,$B$3:$B$368,$H$3:$K$368,0,0))),ABS($H360:$K360-_xlfn.XLOOKUP($N360,$B$3:$B$368,$H$3:$K$368,0,0)),0))</f>
        <v>Facebook</v>
      </c>
      <c r="AA360" t="str" cm="1">
        <f t="array" ref="AA360">_xlfn.IFNA(_xlfn.IFS(R360&gt;0.2,"High",R360&lt;-0.2,"Low"),"Neglect value")</f>
        <v>Neglect value</v>
      </c>
    </row>
    <row r="361" spans="1:27" x14ac:dyDescent="0.3">
      <c r="A361" s="3" t="str">
        <f t="shared" si="83"/>
        <v>Wednesday</v>
      </c>
      <c r="B361" s="3">
        <v>43824</v>
      </c>
      <c r="C361" s="4">
        <v>20631473</v>
      </c>
      <c r="D361" s="4">
        <v>5261025</v>
      </c>
      <c r="E361" s="4">
        <v>2167542</v>
      </c>
      <c r="F361" s="4">
        <v>1582306</v>
      </c>
      <c r="G361" s="4">
        <v>1258566</v>
      </c>
      <c r="H361" s="7">
        <f>VLOOKUP($B361,'Channel wise traffic'!$B$3:$C$368,2,0)</f>
        <v>7427330</v>
      </c>
      <c r="I361" s="7">
        <f>VLOOKUP($B361,'Channel wise traffic'!$B$3:$D$368,3,0)</f>
        <v>5570497</v>
      </c>
      <c r="J361" s="7">
        <f>VLOOKUP($B361,'Channel wise traffic'!$B$3:$E$368,4,0)</f>
        <v>2269462</v>
      </c>
      <c r="K361" s="7">
        <f>VLOOKUP($B361,'Channel wise traffic'!$B$3:$F$368,5,0)</f>
        <v>5364183</v>
      </c>
      <c r="L361" s="7">
        <f t="shared" si="70"/>
        <v>20631472</v>
      </c>
      <c r="M361" s="8">
        <f t="shared" si="71"/>
        <v>6.1002236728322792E-2</v>
      </c>
      <c r="N361" s="10">
        <f t="shared" si="72"/>
        <v>43817</v>
      </c>
      <c r="O361" s="11">
        <f t="shared" si="73"/>
        <v>1284054</v>
      </c>
      <c r="P361" s="11">
        <f t="shared" si="74"/>
        <v>22368858</v>
      </c>
      <c r="Q361" s="11">
        <f t="shared" si="75"/>
        <v>5.7403640596793933E-2</v>
      </c>
      <c r="R361" s="8">
        <f t="shared" si="76"/>
        <v>-1.9849632492091485E-2</v>
      </c>
      <c r="S361" s="8">
        <f t="shared" si="77"/>
        <v>-7.7669856905524637E-2</v>
      </c>
      <c r="T361" s="8">
        <f t="shared" si="78"/>
        <v>6.2689336322857558E-2</v>
      </c>
      <c r="U361" s="8">
        <f t="shared" si="79"/>
        <v>0.25499997019117343</v>
      </c>
      <c r="V361" s="8">
        <f t="shared" si="80"/>
        <v>0.41199994297689141</v>
      </c>
      <c r="W361" s="8">
        <f t="shared" si="81"/>
        <v>0.73000015685970565</v>
      </c>
      <c r="X361" s="8">
        <f t="shared" si="82"/>
        <v>0.79539987840531479</v>
      </c>
      <c r="Y361" s="8" t="str" cm="1">
        <f t="array" ref="Y361">INDEX($U$2:$X$2,MATCH(MAX(ABS($U361:$X361-_xlfn.XLOOKUP($N361,$B$3:$B$368,$U$3:$X$368,0,0))),ABS($U361:$X361-_xlfn.XLOOKUP($N361,$B$3:$B$368,$U$3:$X$368,0,0)),0))</f>
        <v>C2P</v>
      </c>
      <c r="Z361" s="8" t="str" cm="1">
        <f t="array" ref="Z361">INDEX($H$2:$K$2,MATCH(MAX(ABS($H361:$K361-_xlfn.XLOOKUP($N361,$B$3:$B$368,$H$3:$K$368,0,0))),ABS($H361:$K361-_xlfn.XLOOKUP($N361,$B$3:$B$368,$H$3:$K$368,0,0)),0))</f>
        <v>Facebook</v>
      </c>
      <c r="AA361" t="str" cm="1">
        <f t="array" ref="AA361">_xlfn.IFNA(_xlfn.IFS(R361&gt;0.2,"High",R361&lt;-0.2,"Low"),"Neglect value")</f>
        <v>Neglect value</v>
      </c>
    </row>
    <row r="362" spans="1:27" x14ac:dyDescent="0.3">
      <c r="A362" s="3" t="str">
        <f t="shared" si="83"/>
        <v>Thursday</v>
      </c>
      <c r="B362" s="3">
        <v>43825</v>
      </c>
      <c r="C362" s="4">
        <v>20631473</v>
      </c>
      <c r="D362" s="4">
        <v>5209447</v>
      </c>
      <c r="E362" s="4">
        <v>2146292</v>
      </c>
      <c r="F362" s="4">
        <v>1645132</v>
      </c>
      <c r="G362" s="4">
        <v>1295048</v>
      </c>
      <c r="H362" s="7">
        <f>VLOOKUP($B362,'Channel wise traffic'!$B$3:$C$368,2,0)</f>
        <v>7427330</v>
      </c>
      <c r="I362" s="7">
        <f>VLOOKUP($B362,'Channel wise traffic'!$B$3:$D$368,3,0)</f>
        <v>5570497</v>
      </c>
      <c r="J362" s="7">
        <f>VLOOKUP($B362,'Channel wise traffic'!$B$3:$E$368,4,0)</f>
        <v>2269462</v>
      </c>
      <c r="K362" s="7">
        <f>VLOOKUP($B362,'Channel wise traffic'!$B$3:$F$368,5,0)</f>
        <v>5364183</v>
      </c>
      <c r="L362" s="7">
        <f t="shared" si="70"/>
        <v>20631472</v>
      </c>
      <c r="M362" s="8">
        <f t="shared" si="71"/>
        <v>6.2770506012828076E-2</v>
      </c>
      <c r="N362" s="10">
        <f t="shared" si="72"/>
        <v>43818</v>
      </c>
      <c r="O362" s="11">
        <f t="shared" si="73"/>
        <v>1211187</v>
      </c>
      <c r="P362" s="11">
        <f t="shared" si="74"/>
        <v>21065819</v>
      </c>
      <c r="Q362" s="11">
        <f t="shared" si="75"/>
        <v>5.7495364528890876E-2</v>
      </c>
      <c r="R362" s="8">
        <f t="shared" si="76"/>
        <v>6.9238688988570773E-2</v>
      </c>
      <c r="S362" s="8">
        <f t="shared" si="77"/>
        <v>-2.0618566978098496E-2</v>
      </c>
      <c r="T362" s="8">
        <f t="shared" si="78"/>
        <v>9.1748987542926042E-2</v>
      </c>
      <c r="U362" s="8">
        <f t="shared" si="79"/>
        <v>0.25250000327170047</v>
      </c>
      <c r="V362" s="8">
        <f t="shared" si="80"/>
        <v>0.41199996851873144</v>
      </c>
      <c r="W362" s="8">
        <f t="shared" si="81"/>
        <v>0.76649961887758045</v>
      </c>
      <c r="X362" s="8">
        <f t="shared" si="82"/>
        <v>0.78720005446371477</v>
      </c>
      <c r="Y362" s="8" t="str" cm="1">
        <f t="array" ref="Y362">INDEX($U$2:$X$2,MATCH(MAX(ABS($U362:$X362-_xlfn.XLOOKUP($N362,$B$3:$B$368,$U$3:$X$368,0,0))),ABS($U362:$X362-_xlfn.XLOOKUP($N362,$B$3:$B$368,$U$3:$X$368,0,0)),0))</f>
        <v>C2P</v>
      </c>
      <c r="Z362" s="8" t="str" cm="1">
        <f t="array" ref="Z362">INDEX($H$2:$K$2,MATCH(MAX(ABS($H362:$K362-_xlfn.XLOOKUP($N362,$B$3:$B$368,$H$3:$K$368,0,0))),ABS($H362:$K362-_xlfn.XLOOKUP($N362,$B$3:$B$368,$H$3:$K$368,0,0)),0))</f>
        <v>Facebook</v>
      </c>
      <c r="AA362" t="str" cm="1">
        <f t="array" ref="AA362">_xlfn.IFNA(_xlfn.IFS(R362&gt;0.2,"High",R362&lt;-0.2,"Low"),"Neglect value")</f>
        <v>Neglect value</v>
      </c>
    </row>
    <row r="363" spans="1:27" x14ac:dyDescent="0.3">
      <c r="A363" s="3" t="str">
        <f t="shared" si="83"/>
        <v>Friday</v>
      </c>
      <c r="B363" s="3">
        <v>43826</v>
      </c>
      <c r="C363" s="4">
        <v>22368860</v>
      </c>
      <c r="D363" s="4">
        <v>5648137</v>
      </c>
      <c r="E363" s="4">
        <v>2349625</v>
      </c>
      <c r="F363" s="4">
        <v>1629465</v>
      </c>
      <c r="G363" s="4">
        <v>1309438</v>
      </c>
      <c r="H363" s="7">
        <f>VLOOKUP($B363,'Channel wise traffic'!$B$3:$C$368,2,0)</f>
        <v>8052789</v>
      </c>
      <c r="I363" s="7">
        <f>VLOOKUP($B363,'Channel wise traffic'!$B$3:$D$368,3,0)</f>
        <v>6039592</v>
      </c>
      <c r="J363" s="7">
        <f>VLOOKUP($B363,'Channel wise traffic'!$B$3:$E$368,4,0)</f>
        <v>2460574</v>
      </c>
      <c r="K363" s="7">
        <f>VLOOKUP($B363,'Channel wise traffic'!$B$3:$F$368,5,0)</f>
        <v>5815903</v>
      </c>
      <c r="L363" s="7">
        <f t="shared" si="70"/>
        <v>22368858</v>
      </c>
      <c r="M363" s="8">
        <f t="shared" si="71"/>
        <v>5.8538432445819771E-2</v>
      </c>
      <c r="N363" s="10">
        <f t="shared" si="72"/>
        <v>43819</v>
      </c>
      <c r="O363" s="11">
        <f t="shared" si="73"/>
        <v>1231419</v>
      </c>
      <c r="P363" s="11">
        <f t="shared" si="74"/>
        <v>22151685</v>
      </c>
      <c r="Q363" s="11">
        <f t="shared" si="75"/>
        <v>5.5590303348002343E-2</v>
      </c>
      <c r="R363" s="8">
        <f t="shared" si="76"/>
        <v>6.335698896963593E-2</v>
      </c>
      <c r="S363" s="8">
        <f t="shared" si="77"/>
        <v>9.8039043079567456E-3</v>
      </c>
      <c r="T363" s="8">
        <f t="shared" si="78"/>
        <v>5.3033153630440921E-2</v>
      </c>
      <c r="U363" s="8">
        <f t="shared" si="79"/>
        <v>0.25249999329424921</v>
      </c>
      <c r="V363" s="8">
        <f t="shared" si="80"/>
        <v>0.41600000141639626</v>
      </c>
      <c r="W363" s="8">
        <f t="shared" si="81"/>
        <v>0.69350002659998933</v>
      </c>
      <c r="X363" s="8">
        <f t="shared" si="82"/>
        <v>0.80359995458632127</v>
      </c>
      <c r="Y363" s="8" t="str" cm="1">
        <f t="array" ref="Y363">INDEX($U$2:$X$2,MATCH(MAX(ABS($U363:$X363-_xlfn.XLOOKUP($N363,$B$3:$B$368,$U$3:$X$368,0,0))),ABS($U363:$X363-_xlfn.XLOOKUP($N363,$B$3:$B$368,$U$3:$X$368,0,0)),0))</f>
        <v>P2O</v>
      </c>
      <c r="Z363" s="8" t="str" cm="1">
        <f t="array" ref="Z363">INDEX($H$2:$K$2,MATCH(MAX(ABS($H363:$K363-_xlfn.XLOOKUP($N363,$B$3:$B$368,$H$3:$K$368,0,0))),ABS($H363:$K363-_xlfn.XLOOKUP($N363,$B$3:$B$368,$H$3:$K$368,0,0)),0))</f>
        <v>Facebook</v>
      </c>
      <c r="AA363" t="str" cm="1">
        <f t="array" ref="AA363">_xlfn.IFNA(_xlfn.IFS(R363&gt;0.2,"High",R363&lt;-0.2,"Low"),"Neglect value")</f>
        <v>Neglect value</v>
      </c>
    </row>
    <row r="364" spans="1:27" x14ac:dyDescent="0.3">
      <c r="A364" s="3" t="str">
        <f t="shared" si="83"/>
        <v>Saturday</v>
      </c>
      <c r="B364" s="3">
        <v>43827</v>
      </c>
      <c r="C364" s="4">
        <v>45338648</v>
      </c>
      <c r="D364" s="4">
        <v>9521116</v>
      </c>
      <c r="E364" s="4">
        <v>3269551</v>
      </c>
      <c r="F364" s="4">
        <v>2201061</v>
      </c>
      <c r="G364" s="4">
        <v>1768333</v>
      </c>
      <c r="H364" s="7">
        <f>VLOOKUP($B364,'Channel wise traffic'!$B$3:$C$368,2,0)</f>
        <v>16321913</v>
      </c>
      <c r="I364" s="7">
        <f>VLOOKUP($B364,'Channel wise traffic'!$B$3:$D$368,3,0)</f>
        <v>12241435</v>
      </c>
      <c r="J364" s="7">
        <f>VLOOKUP($B364,'Channel wise traffic'!$B$3:$E$368,4,0)</f>
        <v>4987251</v>
      </c>
      <c r="K364" s="7">
        <f>VLOOKUP($B364,'Channel wise traffic'!$B$3:$F$368,5,0)</f>
        <v>11788048</v>
      </c>
      <c r="L364" s="7">
        <f t="shared" si="70"/>
        <v>45338647</v>
      </c>
      <c r="M364" s="8">
        <f t="shared" si="71"/>
        <v>3.9002773086661079E-2</v>
      </c>
      <c r="N364" s="10">
        <f t="shared" si="72"/>
        <v>43820</v>
      </c>
      <c r="O364" s="11">
        <f t="shared" si="73"/>
        <v>1502374</v>
      </c>
      <c r="P364" s="11">
        <f t="shared" si="74"/>
        <v>46236441</v>
      </c>
      <c r="Q364" s="11">
        <f t="shared" si="75"/>
        <v>3.2493286734881402E-2</v>
      </c>
      <c r="R364" s="8">
        <f t="shared" si="76"/>
        <v>0.17702582712427128</v>
      </c>
      <c r="S364" s="8">
        <f t="shared" si="77"/>
        <v>-1.9417454730133787E-2</v>
      </c>
      <c r="T364" s="8">
        <f t="shared" si="78"/>
        <v>0.2003332689885069</v>
      </c>
      <c r="U364" s="8">
        <f t="shared" si="79"/>
        <v>0.20999999823550097</v>
      </c>
      <c r="V364" s="8">
        <f t="shared" si="80"/>
        <v>0.34339997538103728</v>
      </c>
      <c r="W364" s="8">
        <f t="shared" si="81"/>
        <v>0.6731997757490249</v>
      </c>
      <c r="X364" s="8">
        <f t="shared" si="82"/>
        <v>0.80340026923379226</v>
      </c>
      <c r="Y364" s="8" t="str" cm="1">
        <f t="array" ref="Y364">INDEX($U$2:$X$2,MATCH(MAX(ABS($U364:$X364-_xlfn.XLOOKUP($N364,$B$3:$B$368,$U$3:$X$368,0,0))),ABS($U364:$X364-_xlfn.XLOOKUP($N364,$B$3:$B$368,$U$3:$X$368,0,0)),0))</f>
        <v>P2O</v>
      </c>
      <c r="Z364" s="8" t="str" cm="1">
        <f t="array" ref="Z364">INDEX($H$2:$K$2,MATCH(MAX(ABS($H364:$K364-_xlfn.XLOOKUP($N364,$B$3:$B$368,$H$3:$K$368,0,0))),ABS($H364:$K364-_xlfn.XLOOKUP($N364,$B$3:$B$368,$H$3:$K$368,0,0)),0))</f>
        <v>Facebook</v>
      </c>
      <c r="AA364" t="str" cm="1">
        <f t="array" ref="AA364">_xlfn.IFNA(_xlfn.IFS(R364&gt;0.2,"High",R364&lt;-0.2,"Low"),"Neglect value")</f>
        <v>Neglect value</v>
      </c>
    </row>
    <row r="365" spans="1:27" x14ac:dyDescent="0.3">
      <c r="A365" s="3" t="str">
        <f t="shared" si="83"/>
        <v>Sunday</v>
      </c>
      <c r="B365" s="3">
        <v>43828</v>
      </c>
      <c r="C365" s="4">
        <v>43543058</v>
      </c>
      <c r="D365" s="4">
        <v>8778280</v>
      </c>
      <c r="E365" s="4">
        <v>3133846</v>
      </c>
      <c r="F365" s="4">
        <v>2109705</v>
      </c>
      <c r="G365" s="4">
        <v>1596202</v>
      </c>
      <c r="H365" s="7">
        <f>VLOOKUP($B365,'Channel wise traffic'!$B$3:$C$368,2,0)</f>
        <v>15675500</v>
      </c>
      <c r="I365" s="7">
        <f>VLOOKUP($B365,'Channel wise traffic'!$B$3:$D$368,3,0)</f>
        <v>11756625</v>
      </c>
      <c r="J365" s="7">
        <f>VLOOKUP($B365,'Channel wise traffic'!$B$3:$E$368,4,0)</f>
        <v>4789736</v>
      </c>
      <c r="K365" s="7">
        <f>VLOOKUP($B365,'Channel wise traffic'!$B$3:$F$368,5,0)</f>
        <v>11321195</v>
      </c>
      <c r="L365" s="7">
        <f t="shared" si="70"/>
        <v>43543056</v>
      </c>
      <c r="M365" s="8">
        <f t="shared" si="71"/>
        <v>3.6658013316382146E-2</v>
      </c>
      <c r="N365" s="10">
        <f t="shared" si="72"/>
        <v>43821</v>
      </c>
      <c r="O365" s="11">
        <f t="shared" si="73"/>
        <v>1677083</v>
      </c>
      <c r="P365" s="11">
        <f t="shared" si="74"/>
        <v>43094158</v>
      </c>
      <c r="Q365" s="11">
        <f t="shared" si="75"/>
        <v>3.8916711684367444E-2</v>
      </c>
      <c r="R365" s="8">
        <f t="shared" si="76"/>
        <v>-4.8227189709752039E-2</v>
      </c>
      <c r="S365" s="8">
        <f t="shared" si="77"/>
        <v>1.0416678752604991E-2</v>
      </c>
      <c r="T365" s="8">
        <f t="shared" si="78"/>
        <v>-5.8039291353914724E-2</v>
      </c>
      <c r="U365" s="8">
        <f t="shared" si="79"/>
        <v>0.2015999886824669</v>
      </c>
      <c r="V365" s="8">
        <f t="shared" si="80"/>
        <v>0.35700000455670133</v>
      </c>
      <c r="W365" s="8">
        <f t="shared" si="81"/>
        <v>0.67319995941089639</v>
      </c>
      <c r="X365" s="8">
        <f t="shared" si="82"/>
        <v>0.75659961937806475</v>
      </c>
      <c r="Y365" s="8" t="str" cm="1">
        <f t="array" ref="Y365">INDEX($U$2:$X$2,MATCH(MAX(ABS($U365:$X365-_xlfn.XLOOKUP($N365,$B$3:$B$368,$U$3:$X$368,0,0))),ABS($U365:$X365-_xlfn.XLOOKUP($N365,$B$3:$B$368,$U$3:$X$368,0,0)),0))</f>
        <v>P2O</v>
      </c>
      <c r="Z365" s="8" t="str" cm="1">
        <f t="array" ref="Z365">INDEX($H$2:$K$2,MATCH(MAX(ABS($H365:$K365-_xlfn.XLOOKUP($N365,$B$3:$B$368,$H$3:$K$368,0,0))),ABS($H365:$K365-_xlfn.XLOOKUP($N365,$B$3:$B$368,$H$3:$K$368,0,0)),0))</f>
        <v>Facebook</v>
      </c>
      <c r="AA365" t="str" cm="1">
        <f t="array" ref="AA365">_xlfn.IFNA(_xlfn.IFS(R365&gt;0.2,"High",R365&lt;-0.2,"Low"),"Neglect value")</f>
        <v>Neglect value</v>
      </c>
    </row>
    <row r="366" spans="1:27" x14ac:dyDescent="0.3">
      <c r="A366" s="3" t="str">
        <f t="shared" si="83"/>
        <v>Monday</v>
      </c>
      <c r="B366" s="3">
        <v>43829</v>
      </c>
      <c r="C366" s="4">
        <v>22151687</v>
      </c>
      <c r="D366" s="4">
        <v>5316404</v>
      </c>
      <c r="E366" s="4">
        <v>2041499</v>
      </c>
      <c r="F366" s="4">
        <v>1415779</v>
      </c>
      <c r="G366" s="4">
        <v>1172548</v>
      </c>
      <c r="H366" s="7">
        <f>VLOOKUP($B366,'Channel wise traffic'!$B$3:$C$368,2,0)</f>
        <v>7974607</v>
      </c>
      <c r="I366" s="7">
        <f>VLOOKUP($B366,'Channel wise traffic'!$B$3:$D$368,3,0)</f>
        <v>5980955</v>
      </c>
      <c r="J366" s="7">
        <f>VLOOKUP($B366,'Channel wise traffic'!$B$3:$E$368,4,0)</f>
        <v>2436685</v>
      </c>
      <c r="K366" s="7">
        <f>VLOOKUP($B366,'Channel wise traffic'!$B$3:$F$368,5,0)</f>
        <v>5759438</v>
      </c>
      <c r="L366" s="7">
        <f t="shared" si="70"/>
        <v>22151685</v>
      </c>
      <c r="M366" s="8">
        <f t="shared" si="71"/>
        <v>5.2932672802753128E-2</v>
      </c>
      <c r="N366" s="10">
        <f t="shared" si="72"/>
        <v>43822</v>
      </c>
      <c r="O366" s="11">
        <f t="shared" si="73"/>
        <v>1196595</v>
      </c>
      <c r="P366" s="11">
        <f t="shared" si="74"/>
        <v>21500166</v>
      </c>
      <c r="Q366" s="11">
        <f t="shared" si="75"/>
        <v>5.5655149097213988E-2</v>
      </c>
      <c r="R366" s="8">
        <f t="shared" si="76"/>
        <v>-2.0096189604669967E-2</v>
      </c>
      <c r="S366" s="8">
        <f t="shared" si="77"/>
        <v>3.0302975335167126E-2</v>
      </c>
      <c r="T366" s="8">
        <f t="shared" si="78"/>
        <v>-4.8916880802986507E-2</v>
      </c>
      <c r="U366" s="8">
        <f t="shared" si="79"/>
        <v>0.23999996027390599</v>
      </c>
      <c r="V366" s="8">
        <f t="shared" si="80"/>
        <v>0.38399997441879885</v>
      </c>
      <c r="W366" s="8">
        <f t="shared" si="81"/>
        <v>0.69349972740618537</v>
      </c>
      <c r="X366" s="8">
        <f t="shared" si="82"/>
        <v>0.82819988147867707</v>
      </c>
      <c r="Y366" s="8" t="str" cm="1">
        <f t="array" ref="Y366">INDEX($U$2:$X$2,MATCH(MAX(ABS($U366:$X366-_xlfn.XLOOKUP($N366,$B$3:$B$368,$U$3:$X$368,0,0))),ABS($U366:$X366-_xlfn.XLOOKUP($N366,$B$3:$B$368,$U$3:$X$368,0,0)),0))</f>
        <v>C2P</v>
      </c>
      <c r="Z366" s="8" t="str" cm="1">
        <f t="array" ref="Z366">INDEX($H$2:$K$2,MATCH(MAX(ABS($H366:$K366-_xlfn.XLOOKUP($N366,$B$3:$B$368,$H$3:$K$368,0,0))),ABS($H366:$K366-_xlfn.XLOOKUP($N366,$B$3:$B$368,$H$3:$K$368,0,0)),0))</f>
        <v>Facebook</v>
      </c>
      <c r="AA366" t="str" cm="1">
        <f t="array" ref="AA366">_xlfn.IFNA(_xlfn.IFS(R366&gt;0.2,"High",R366&lt;-0.2,"Low"),"Neglect value")</f>
        <v>Neglect value</v>
      </c>
    </row>
    <row r="367" spans="1:27" x14ac:dyDescent="0.3">
      <c r="A367" s="3" t="str">
        <f t="shared" si="83"/>
        <v>Tuesday</v>
      </c>
      <c r="B367" s="3">
        <v>43830</v>
      </c>
      <c r="C367" s="4">
        <v>21934513</v>
      </c>
      <c r="D367" s="4">
        <v>5319119</v>
      </c>
      <c r="E367" s="4">
        <v>2106371</v>
      </c>
      <c r="F367" s="4">
        <v>1491521</v>
      </c>
      <c r="G367" s="4">
        <v>1284200</v>
      </c>
      <c r="H367" s="7">
        <f>VLOOKUP($B367,'Channel wise traffic'!$B$3:$C$368,2,0)</f>
        <v>7896424</v>
      </c>
      <c r="I367" s="7">
        <f>VLOOKUP($B367,'Channel wise traffic'!$B$3:$D$368,3,0)</f>
        <v>5922318</v>
      </c>
      <c r="J367" s="7">
        <f>VLOOKUP($B367,'Channel wise traffic'!$B$3:$E$368,4,0)</f>
        <v>2412796</v>
      </c>
      <c r="K367" s="7">
        <f>VLOOKUP($B367,'Channel wise traffic'!$B$3:$F$368,5,0)</f>
        <v>5702973</v>
      </c>
      <c r="L367" s="7">
        <f t="shared" si="70"/>
        <v>21934511</v>
      </c>
      <c r="M367" s="8">
        <f t="shared" si="71"/>
        <v>5.854700307228157E-2</v>
      </c>
      <c r="N367" s="10">
        <f t="shared" si="72"/>
        <v>43823</v>
      </c>
      <c r="O367" s="11">
        <f t="shared" si="73"/>
        <v>1312214</v>
      </c>
      <c r="P367" s="11">
        <f t="shared" si="74"/>
        <v>21282992</v>
      </c>
      <c r="Q367" s="11">
        <f t="shared" si="75"/>
        <v>6.1655519973154153E-2</v>
      </c>
      <c r="R367" s="8">
        <f t="shared" si="76"/>
        <v>-2.1348651972925126E-2</v>
      </c>
      <c r="S367" s="8">
        <f t="shared" si="77"/>
        <v>3.06121902409211E-2</v>
      </c>
      <c r="T367" s="8">
        <f t="shared" si="78"/>
        <v>-5.0417495501231424E-2</v>
      </c>
      <c r="U367" s="8">
        <f t="shared" si="79"/>
        <v>0.24249998164992312</v>
      </c>
      <c r="V367" s="8">
        <f t="shared" si="80"/>
        <v>0.39599997668786879</v>
      </c>
      <c r="W367" s="8">
        <f t="shared" si="81"/>
        <v>0.70809985515372176</v>
      </c>
      <c r="X367" s="8">
        <f t="shared" si="82"/>
        <v>0.86100028092128778</v>
      </c>
      <c r="Y367" s="8" t="str" cm="1">
        <f t="array" ref="Y367">INDEX($U$2:$X$2,MATCH(MAX(ABS($U367:$X367-_xlfn.XLOOKUP($N367,$B$3:$B$368,$U$3:$X$368,0,0))),ABS($U367:$X367-_xlfn.XLOOKUP($N367,$B$3:$B$368,$U$3:$X$368,0,0)),0))</f>
        <v>C2P</v>
      </c>
      <c r="Z367" s="8" t="str" cm="1">
        <f t="array" ref="Z367">INDEX($H$2:$K$2,MATCH(MAX(ABS($H367:$K367-_xlfn.XLOOKUP($N367,$B$3:$B$368,$H$3:$K$368,0,0))),ABS($H367:$K367-_xlfn.XLOOKUP($N367,$B$3:$B$368,$H$3:$K$368,0,0)),0))</f>
        <v>Facebook</v>
      </c>
      <c r="AA367" t="str" cm="1">
        <f t="array" ref="AA367">_xlfn.IFNA(_xlfn.IFS(R367&gt;0.2,"High",R367&lt;-0.2,"Low"),"Neglect value")</f>
        <v>Neglect value</v>
      </c>
    </row>
    <row r="368" spans="1:27" x14ac:dyDescent="0.3">
      <c r="A368" s="3" t="str">
        <f t="shared" si="83"/>
        <v>Wednesday</v>
      </c>
      <c r="B368" s="3">
        <v>43831</v>
      </c>
      <c r="C368" s="4">
        <v>21717340</v>
      </c>
      <c r="D368" s="4">
        <v>5375041</v>
      </c>
      <c r="E368" s="4">
        <v>2042515</v>
      </c>
      <c r="F368" s="4">
        <v>1520857</v>
      </c>
      <c r="G368" s="4">
        <v>1284516</v>
      </c>
      <c r="H368" s="7">
        <f>VLOOKUP($B368,'Channel wise traffic'!$B$3:$C$368,2,0)</f>
        <v>7818242</v>
      </c>
      <c r="I368" s="7">
        <f>VLOOKUP($B368,'Channel wise traffic'!$B$3:$D$368,3,0)</f>
        <v>5863681</v>
      </c>
      <c r="J368" s="7">
        <f>VLOOKUP($B368,'Channel wise traffic'!$B$3:$E$368,4,0)</f>
        <v>2388907</v>
      </c>
      <c r="K368" s="7">
        <f>VLOOKUP($B368,'Channel wise traffic'!$B$3:$F$368,5,0)</f>
        <v>5646508</v>
      </c>
      <c r="L368" s="7">
        <f t="shared" si="70"/>
        <v>21717338</v>
      </c>
      <c r="M368" s="8">
        <f t="shared" si="71"/>
        <v>5.914702260958294E-2</v>
      </c>
      <c r="N368" s="10">
        <f t="shared" si="72"/>
        <v>43824</v>
      </c>
      <c r="O368" s="11">
        <f t="shared" si="73"/>
        <v>1258566</v>
      </c>
      <c r="P368" s="11">
        <f t="shared" si="74"/>
        <v>20631472</v>
      </c>
      <c r="Q368" s="11">
        <f t="shared" si="75"/>
        <v>6.1002236728322792E-2</v>
      </c>
      <c r="R368" s="8">
        <f t="shared" si="76"/>
        <v>2.0618704144240274E-2</v>
      </c>
      <c r="S368" s="8">
        <f t="shared" si="77"/>
        <v>5.2631533028763E-2</v>
      </c>
      <c r="T368" s="8">
        <f t="shared" si="78"/>
        <v>-3.0412231062971751E-2</v>
      </c>
      <c r="U368" s="8">
        <f t="shared" si="79"/>
        <v>0.24749997006999935</v>
      </c>
      <c r="V368" s="8">
        <f t="shared" si="80"/>
        <v>0.37999989209384638</v>
      </c>
      <c r="W368" s="8">
        <f t="shared" si="81"/>
        <v>0.74460016205511348</v>
      </c>
      <c r="X368" s="8">
        <f t="shared" si="82"/>
        <v>0.84460011690776982</v>
      </c>
      <c r="Y368" s="8" t="str" cm="1">
        <f t="array" ref="Y368">INDEX($U$2:$X$2,MATCH(MAX(ABS($U368:$X368-_xlfn.XLOOKUP($N368,$B$3:$B$368,$U$3:$X$368,0,0))),ABS($U368:$X368-_xlfn.XLOOKUP($N368,$B$3:$B$368,$U$3:$X$368,0,0)),0))</f>
        <v>P2O</v>
      </c>
      <c r="Z368" s="8" t="str" cm="1">
        <f t="array" ref="Z368">INDEX($H$2:$K$2,MATCH(MAX(ABS($H368:$K368-_xlfn.XLOOKUP($N368,$B$3:$B$368,$H$3:$K$368,0,0))),ABS($H368:$K368-_xlfn.XLOOKUP($N368,$B$3:$B$368,$H$3:$K$368,0,0)),0))</f>
        <v>Facebook</v>
      </c>
      <c r="AA368" t="str" cm="1">
        <f t="array" ref="AA368">_xlfn.IFNA(_xlfn.IFS(R368&gt;0.2,"High",R368&lt;-0.2,"Low"),"Neglect value")</f>
        <v>Neglect value</v>
      </c>
    </row>
  </sheetData>
  <conditionalFormatting sqref="R3:R36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36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36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ignoredErrors>
    <ignoredError sqref="I3 I4:I36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AEAE-FF35-464D-B2D1-0C5BD0E8A79E}">
  <dimension ref="B2:H368"/>
  <sheetViews>
    <sheetView workbookViewId="0">
      <selection activeCell="E2" sqref="E2"/>
    </sheetView>
  </sheetViews>
  <sheetFormatPr defaultColWidth="11.19921875" defaultRowHeight="15.6" x14ac:dyDescent="0.3"/>
  <sheetData>
    <row r="2" spans="2:8" x14ac:dyDescent="0.3">
      <c r="B2" s="1" t="s">
        <v>0</v>
      </c>
      <c r="C2" s="2" t="s">
        <v>6</v>
      </c>
      <c r="D2" s="2" t="s">
        <v>7</v>
      </c>
      <c r="E2" s="2" t="s">
        <v>8</v>
      </c>
      <c r="F2" s="2" t="s">
        <v>9</v>
      </c>
    </row>
    <row r="3" spans="2:8" x14ac:dyDescent="0.3">
      <c r="B3" s="3">
        <v>43466</v>
      </c>
      <c r="C3" s="4">
        <v>7505512</v>
      </c>
      <c r="D3" s="4">
        <v>5629134</v>
      </c>
      <c r="E3" s="4">
        <v>2293351</v>
      </c>
      <c r="F3" s="4">
        <v>5420648</v>
      </c>
    </row>
    <row r="4" spans="2:8" x14ac:dyDescent="0.3">
      <c r="B4" s="3">
        <v>43467</v>
      </c>
      <c r="C4" s="4">
        <v>7896424</v>
      </c>
      <c r="D4" s="4">
        <v>5922318</v>
      </c>
      <c r="E4" s="4">
        <v>2412796</v>
      </c>
      <c r="F4" s="4">
        <v>5702973</v>
      </c>
    </row>
    <row r="5" spans="2:8" x14ac:dyDescent="0.3">
      <c r="B5" s="3">
        <v>43468</v>
      </c>
      <c r="C5" s="4">
        <v>7505512</v>
      </c>
      <c r="D5" s="4">
        <v>5629134</v>
      </c>
      <c r="E5" s="4">
        <v>2293351</v>
      </c>
      <c r="F5" s="4">
        <v>5420648</v>
      </c>
    </row>
    <row r="6" spans="2:8" x14ac:dyDescent="0.3">
      <c r="B6" s="3">
        <v>43469</v>
      </c>
      <c r="C6" s="4">
        <v>7818242</v>
      </c>
      <c r="D6" s="4">
        <v>5863681</v>
      </c>
      <c r="E6" s="4">
        <v>2388907</v>
      </c>
      <c r="F6" s="4">
        <v>5646508</v>
      </c>
    </row>
    <row r="7" spans="2:8" x14ac:dyDescent="0.3">
      <c r="B7" s="3">
        <v>43470</v>
      </c>
      <c r="C7" s="4">
        <v>15352294</v>
      </c>
      <c r="D7" s="4">
        <v>11514221</v>
      </c>
      <c r="E7" s="4">
        <v>4690978</v>
      </c>
      <c r="F7" s="4">
        <v>11087768</v>
      </c>
    </row>
    <row r="8" spans="2:8" x14ac:dyDescent="0.3">
      <c r="B8" s="3">
        <v>43471</v>
      </c>
      <c r="C8" s="4">
        <v>15675500</v>
      </c>
      <c r="D8" s="4">
        <v>11756625</v>
      </c>
      <c r="E8" s="4">
        <v>4789736</v>
      </c>
      <c r="F8" s="4">
        <v>11321195</v>
      </c>
    </row>
    <row r="9" spans="2:8" x14ac:dyDescent="0.3">
      <c r="B9" s="3">
        <v>43472</v>
      </c>
      <c r="C9" s="4">
        <v>8209154</v>
      </c>
      <c r="D9" s="4">
        <v>6156866</v>
      </c>
      <c r="E9" s="4">
        <v>2508352</v>
      </c>
      <c r="F9" s="4">
        <v>5928833</v>
      </c>
    </row>
    <row r="10" spans="2:8" x14ac:dyDescent="0.3">
      <c r="B10" s="3">
        <v>43473</v>
      </c>
      <c r="C10" s="4">
        <v>7818242</v>
      </c>
      <c r="D10" s="4">
        <v>5863681</v>
      </c>
      <c r="E10" s="4">
        <v>2388907</v>
      </c>
      <c r="F10" s="4">
        <v>5646508</v>
      </c>
      <c r="H10" s="8"/>
    </row>
    <row r="11" spans="2:8" x14ac:dyDescent="0.3">
      <c r="B11" s="3">
        <v>43474</v>
      </c>
      <c r="C11" s="4">
        <v>8130972</v>
      </c>
      <c r="D11" s="4">
        <v>6098229</v>
      </c>
      <c r="E11" s="4">
        <v>2484463</v>
      </c>
      <c r="F11" s="4">
        <v>5872368</v>
      </c>
    </row>
    <row r="12" spans="2:8" x14ac:dyDescent="0.3">
      <c r="B12" s="3">
        <v>43475</v>
      </c>
      <c r="C12" s="4">
        <v>387156</v>
      </c>
      <c r="D12" s="4">
        <v>2873204</v>
      </c>
      <c r="E12" s="4">
        <v>1170564</v>
      </c>
      <c r="F12" s="4">
        <v>6210572</v>
      </c>
    </row>
    <row r="13" spans="2:8" x14ac:dyDescent="0.3">
      <c r="B13" s="3">
        <v>43476</v>
      </c>
      <c r="C13" s="4">
        <v>7427330</v>
      </c>
      <c r="D13" s="4">
        <v>5570497</v>
      </c>
      <c r="E13" s="4">
        <v>2269462</v>
      </c>
      <c r="F13" s="4">
        <v>5364183</v>
      </c>
    </row>
    <row r="14" spans="2:8" x14ac:dyDescent="0.3">
      <c r="B14" s="3">
        <v>43477</v>
      </c>
      <c r="C14" s="4">
        <v>15352294</v>
      </c>
      <c r="D14" s="4">
        <v>11514221</v>
      </c>
      <c r="E14" s="4">
        <v>4690978</v>
      </c>
      <c r="F14" s="4">
        <v>11087768</v>
      </c>
    </row>
    <row r="15" spans="2:8" x14ac:dyDescent="0.3">
      <c r="B15" s="3">
        <v>43478</v>
      </c>
      <c r="C15" s="4">
        <v>16645119</v>
      </c>
      <c r="D15" s="4">
        <v>12483839</v>
      </c>
      <c r="E15" s="4">
        <v>5086008</v>
      </c>
      <c r="F15" s="4">
        <v>12021475</v>
      </c>
    </row>
    <row r="16" spans="2:8" x14ac:dyDescent="0.3">
      <c r="B16" s="3">
        <v>43479</v>
      </c>
      <c r="C16" s="4">
        <v>7583695</v>
      </c>
      <c r="D16" s="4">
        <v>5687771</v>
      </c>
      <c r="E16" s="4">
        <v>2317240</v>
      </c>
      <c r="F16" s="4">
        <v>5477113</v>
      </c>
    </row>
    <row r="17" spans="2:6" x14ac:dyDescent="0.3">
      <c r="B17" s="3">
        <v>43480</v>
      </c>
      <c r="C17" s="4">
        <v>7661877</v>
      </c>
      <c r="D17" s="4">
        <v>5746408</v>
      </c>
      <c r="E17" s="4">
        <v>2341129</v>
      </c>
      <c r="F17" s="4">
        <v>5533578</v>
      </c>
    </row>
    <row r="18" spans="2:6" x14ac:dyDescent="0.3">
      <c r="B18" s="3">
        <v>43481</v>
      </c>
      <c r="C18" s="4">
        <v>7583695</v>
      </c>
      <c r="D18" s="4">
        <v>5687771</v>
      </c>
      <c r="E18" s="4">
        <v>2317240</v>
      </c>
      <c r="F18" s="4">
        <v>5477113</v>
      </c>
    </row>
    <row r="19" spans="2:6" x14ac:dyDescent="0.3">
      <c r="B19" s="3">
        <v>43482</v>
      </c>
      <c r="C19" s="4">
        <v>8052789</v>
      </c>
      <c r="D19" s="4">
        <v>6039592</v>
      </c>
      <c r="E19" s="4">
        <v>2460574</v>
      </c>
      <c r="F19" s="4">
        <v>5815903</v>
      </c>
    </row>
    <row r="20" spans="2:6" x14ac:dyDescent="0.3">
      <c r="B20" s="3">
        <v>43483</v>
      </c>
      <c r="C20" s="4">
        <v>7974607</v>
      </c>
      <c r="D20" s="4">
        <v>5980955</v>
      </c>
      <c r="E20" s="4">
        <v>2436685</v>
      </c>
      <c r="F20" s="4">
        <v>5759438</v>
      </c>
    </row>
    <row r="21" spans="2:6" x14ac:dyDescent="0.3">
      <c r="B21" s="3">
        <v>43484</v>
      </c>
      <c r="C21" s="4">
        <v>15352294</v>
      </c>
      <c r="D21" s="4">
        <v>11514221</v>
      </c>
      <c r="E21" s="4">
        <v>4690978</v>
      </c>
      <c r="F21" s="4">
        <v>11087768</v>
      </c>
    </row>
    <row r="22" spans="2:6" x14ac:dyDescent="0.3">
      <c r="B22" s="3">
        <v>43485</v>
      </c>
      <c r="C22" s="4">
        <v>15998707</v>
      </c>
      <c r="D22" s="4">
        <v>11999030</v>
      </c>
      <c r="E22" s="4">
        <v>4888493</v>
      </c>
      <c r="F22" s="4">
        <v>11554621</v>
      </c>
    </row>
    <row r="23" spans="2:6" x14ac:dyDescent="0.3">
      <c r="B23" s="3">
        <v>43486</v>
      </c>
      <c r="C23" s="4">
        <v>7974607</v>
      </c>
      <c r="D23" s="4">
        <v>5980955</v>
      </c>
      <c r="E23" s="4">
        <v>2436685</v>
      </c>
      <c r="F23" s="4">
        <v>5759438</v>
      </c>
    </row>
    <row r="24" spans="2:6" x14ac:dyDescent="0.3">
      <c r="B24" s="3">
        <v>43487</v>
      </c>
      <c r="C24" s="4">
        <v>13525559</v>
      </c>
      <c r="D24" s="4">
        <v>2028833</v>
      </c>
      <c r="E24" s="4">
        <v>19827367</v>
      </c>
      <c r="F24" s="4">
        <v>2189238</v>
      </c>
    </row>
    <row r="25" spans="2:6" x14ac:dyDescent="0.3">
      <c r="B25" s="3">
        <v>43488</v>
      </c>
      <c r="C25" s="4">
        <v>7740060</v>
      </c>
      <c r="D25" s="4">
        <v>5805045</v>
      </c>
      <c r="E25" s="4">
        <v>2365018</v>
      </c>
      <c r="F25" s="4">
        <v>5590043</v>
      </c>
    </row>
    <row r="26" spans="2:6" x14ac:dyDescent="0.3">
      <c r="B26" s="3">
        <v>43489</v>
      </c>
      <c r="C26" s="4">
        <v>7427330</v>
      </c>
      <c r="D26" s="4">
        <v>5570497</v>
      </c>
      <c r="E26" s="4">
        <v>2269462</v>
      </c>
      <c r="F26" s="4">
        <v>5364183</v>
      </c>
    </row>
    <row r="27" spans="2:6" x14ac:dyDescent="0.3">
      <c r="B27" s="3">
        <v>43490</v>
      </c>
      <c r="C27" s="4">
        <v>7427330</v>
      </c>
      <c r="D27" s="4">
        <v>5570497</v>
      </c>
      <c r="E27" s="4">
        <v>2269462</v>
      </c>
      <c r="F27" s="4">
        <v>5364183</v>
      </c>
    </row>
    <row r="28" spans="2:6" x14ac:dyDescent="0.3">
      <c r="B28" s="3">
        <v>43491</v>
      </c>
      <c r="C28" s="4">
        <v>16968325</v>
      </c>
      <c r="D28" s="4">
        <v>12726244</v>
      </c>
      <c r="E28" s="4">
        <v>5184766</v>
      </c>
      <c r="F28" s="4">
        <v>12254901</v>
      </c>
    </row>
    <row r="29" spans="2:6" x14ac:dyDescent="0.3">
      <c r="B29" s="3">
        <v>43492</v>
      </c>
      <c r="C29" s="4">
        <v>16321913</v>
      </c>
      <c r="D29" s="4">
        <v>12241435</v>
      </c>
      <c r="E29" s="4">
        <v>4987251</v>
      </c>
      <c r="F29" s="4">
        <v>11788048</v>
      </c>
    </row>
    <row r="30" spans="2:6" x14ac:dyDescent="0.3">
      <c r="B30" s="3">
        <v>43493</v>
      </c>
      <c r="C30" s="4">
        <v>7661877</v>
      </c>
      <c r="D30" s="4">
        <v>5746408</v>
      </c>
      <c r="E30" s="4">
        <v>2341129</v>
      </c>
      <c r="F30" s="4">
        <v>5533578</v>
      </c>
    </row>
    <row r="31" spans="2:6" x14ac:dyDescent="0.3">
      <c r="B31" s="3">
        <v>43494</v>
      </c>
      <c r="C31" s="4">
        <v>8052789</v>
      </c>
      <c r="D31" s="4">
        <v>6039592</v>
      </c>
      <c r="E31" s="4">
        <v>2460574</v>
      </c>
      <c r="F31" s="4">
        <v>5815903</v>
      </c>
    </row>
    <row r="32" spans="2:6" x14ac:dyDescent="0.3">
      <c r="B32" s="3">
        <v>43495</v>
      </c>
      <c r="C32" s="4">
        <v>8052789</v>
      </c>
      <c r="D32" s="4">
        <v>6039592</v>
      </c>
      <c r="E32" s="4">
        <v>2460574</v>
      </c>
      <c r="F32" s="4">
        <v>5815903</v>
      </c>
    </row>
    <row r="33" spans="2:6" x14ac:dyDescent="0.3">
      <c r="B33" s="3">
        <v>43496</v>
      </c>
      <c r="C33" s="4">
        <v>7505512</v>
      </c>
      <c r="D33" s="4">
        <v>5629134</v>
      </c>
      <c r="E33" s="4">
        <v>2293351</v>
      </c>
      <c r="F33" s="4">
        <v>5420648</v>
      </c>
    </row>
    <row r="34" spans="2:6" x14ac:dyDescent="0.3">
      <c r="B34" s="3">
        <v>43497</v>
      </c>
      <c r="C34" s="4">
        <v>7427330</v>
      </c>
      <c r="D34" s="4">
        <v>5570497</v>
      </c>
      <c r="E34" s="4">
        <v>2269462</v>
      </c>
      <c r="F34" s="4">
        <v>5364183</v>
      </c>
    </row>
    <row r="35" spans="2:6" x14ac:dyDescent="0.3">
      <c r="B35" s="3">
        <v>43498</v>
      </c>
      <c r="C35" s="4">
        <v>15675500</v>
      </c>
      <c r="D35" s="4">
        <v>11756625</v>
      </c>
      <c r="E35" s="4">
        <v>4789736</v>
      </c>
      <c r="F35" s="4">
        <v>11321195</v>
      </c>
    </row>
    <row r="36" spans="2:6" x14ac:dyDescent="0.3">
      <c r="B36" s="3">
        <v>43499</v>
      </c>
      <c r="C36" s="4">
        <v>16160310</v>
      </c>
      <c r="D36" s="4">
        <v>12120232</v>
      </c>
      <c r="E36" s="4">
        <v>4937872</v>
      </c>
      <c r="F36" s="4">
        <v>11671335</v>
      </c>
    </row>
    <row r="37" spans="2:6" x14ac:dyDescent="0.3">
      <c r="B37" s="3">
        <v>43500</v>
      </c>
      <c r="C37" s="4">
        <v>7661877</v>
      </c>
      <c r="D37" s="4">
        <v>5746408</v>
      </c>
      <c r="E37" s="4">
        <v>2341129</v>
      </c>
      <c r="F37" s="4">
        <v>5533578</v>
      </c>
    </row>
    <row r="38" spans="2:6" x14ac:dyDescent="0.3">
      <c r="B38" s="3">
        <v>43501</v>
      </c>
      <c r="C38" s="4">
        <v>8052789</v>
      </c>
      <c r="D38" s="4">
        <v>6039592</v>
      </c>
      <c r="E38" s="4">
        <v>2460574</v>
      </c>
      <c r="F38" s="4">
        <v>5815903</v>
      </c>
    </row>
    <row r="39" spans="2:6" x14ac:dyDescent="0.3">
      <c r="B39" s="3">
        <v>43502</v>
      </c>
      <c r="C39" s="4">
        <v>7427330</v>
      </c>
      <c r="D39" s="4">
        <v>5570497</v>
      </c>
      <c r="E39" s="4">
        <v>2269462</v>
      </c>
      <c r="F39" s="4">
        <v>5364183</v>
      </c>
    </row>
    <row r="40" spans="2:6" x14ac:dyDescent="0.3">
      <c r="B40" s="3">
        <v>43503</v>
      </c>
      <c r="C40" s="4">
        <v>7974607</v>
      </c>
      <c r="D40" s="4">
        <v>5980955</v>
      </c>
      <c r="E40" s="4">
        <v>2436685</v>
      </c>
      <c r="F40" s="4">
        <v>5759438</v>
      </c>
    </row>
    <row r="41" spans="2:6" x14ac:dyDescent="0.3">
      <c r="B41" s="3">
        <v>43504</v>
      </c>
      <c r="C41" s="4">
        <v>7896424</v>
      </c>
      <c r="D41" s="4">
        <v>5922318</v>
      </c>
      <c r="E41" s="4">
        <v>2412796</v>
      </c>
      <c r="F41" s="4">
        <v>5702973</v>
      </c>
    </row>
    <row r="42" spans="2:6" x14ac:dyDescent="0.3">
      <c r="B42" s="3">
        <v>43505</v>
      </c>
      <c r="C42" s="4">
        <v>15837104</v>
      </c>
      <c r="D42" s="4">
        <v>11877828</v>
      </c>
      <c r="E42" s="4">
        <v>4839115</v>
      </c>
      <c r="F42" s="4">
        <v>11437908</v>
      </c>
    </row>
    <row r="43" spans="2:6" x14ac:dyDescent="0.3">
      <c r="B43" s="3">
        <v>43506</v>
      </c>
      <c r="C43" s="4">
        <v>16645119</v>
      </c>
      <c r="D43" s="4">
        <v>12483839</v>
      </c>
      <c r="E43" s="4">
        <v>5086008</v>
      </c>
      <c r="F43" s="4">
        <v>12021475</v>
      </c>
    </row>
    <row r="44" spans="2:6" x14ac:dyDescent="0.3">
      <c r="B44" s="3">
        <v>43507</v>
      </c>
      <c r="C44" s="4">
        <v>8052789</v>
      </c>
      <c r="D44" s="4">
        <v>6039592</v>
      </c>
      <c r="E44" s="4">
        <v>2460574</v>
      </c>
      <c r="F44" s="4">
        <v>5815903</v>
      </c>
    </row>
    <row r="45" spans="2:6" x14ac:dyDescent="0.3">
      <c r="B45" s="3">
        <v>43508</v>
      </c>
      <c r="C45" s="4">
        <v>8209154</v>
      </c>
      <c r="D45" s="4">
        <v>6156866</v>
      </c>
      <c r="E45" s="4">
        <v>2508352</v>
      </c>
      <c r="F45" s="4">
        <v>5928833</v>
      </c>
    </row>
    <row r="46" spans="2:6" x14ac:dyDescent="0.3">
      <c r="B46" s="3">
        <v>43509</v>
      </c>
      <c r="C46" s="4">
        <v>7818242</v>
      </c>
      <c r="D46" s="4">
        <v>5863681</v>
      </c>
      <c r="E46" s="4">
        <v>2388907</v>
      </c>
      <c r="F46" s="4">
        <v>5646508</v>
      </c>
    </row>
    <row r="47" spans="2:6" x14ac:dyDescent="0.3">
      <c r="B47" s="3">
        <v>43510</v>
      </c>
      <c r="C47" s="4">
        <v>7740060</v>
      </c>
      <c r="D47" s="4">
        <v>5805045</v>
      </c>
      <c r="E47" s="4">
        <v>2365018</v>
      </c>
      <c r="F47" s="4">
        <v>5590043</v>
      </c>
    </row>
    <row r="48" spans="2:6" x14ac:dyDescent="0.3">
      <c r="B48" s="3">
        <v>43511</v>
      </c>
      <c r="C48" s="4">
        <v>7740060</v>
      </c>
      <c r="D48" s="4">
        <v>5805045</v>
      </c>
      <c r="E48" s="4">
        <v>2365018</v>
      </c>
      <c r="F48" s="4">
        <v>5590043</v>
      </c>
    </row>
    <row r="49" spans="2:6" x14ac:dyDescent="0.3">
      <c r="B49" s="3">
        <v>43512</v>
      </c>
      <c r="C49" s="4">
        <v>16483516</v>
      </c>
      <c r="D49" s="4">
        <v>12362637</v>
      </c>
      <c r="E49" s="4">
        <v>5036630</v>
      </c>
      <c r="F49" s="4">
        <v>11904761</v>
      </c>
    </row>
    <row r="50" spans="2:6" x14ac:dyDescent="0.3">
      <c r="B50" s="3">
        <v>43513</v>
      </c>
      <c r="C50" s="4">
        <v>16321913</v>
      </c>
      <c r="D50" s="4">
        <v>12241435</v>
      </c>
      <c r="E50" s="4">
        <v>4987251</v>
      </c>
      <c r="F50" s="4">
        <v>11788048</v>
      </c>
    </row>
    <row r="51" spans="2:6" x14ac:dyDescent="0.3">
      <c r="B51" s="3">
        <v>43514</v>
      </c>
      <c r="C51" s="4">
        <v>7818242</v>
      </c>
      <c r="D51" s="4">
        <v>5863681</v>
      </c>
      <c r="E51" s="4">
        <v>2388907</v>
      </c>
      <c r="F51" s="4">
        <v>5646508</v>
      </c>
    </row>
    <row r="52" spans="2:6" x14ac:dyDescent="0.3">
      <c r="B52" s="3">
        <v>43515</v>
      </c>
      <c r="C52" s="4">
        <v>7896424</v>
      </c>
      <c r="D52" s="4">
        <v>5922318</v>
      </c>
      <c r="E52" s="4">
        <v>2412796</v>
      </c>
      <c r="F52" s="4">
        <v>5702973</v>
      </c>
    </row>
    <row r="53" spans="2:6" x14ac:dyDescent="0.3">
      <c r="B53" s="3">
        <v>43516</v>
      </c>
      <c r="C53" s="4">
        <v>7974607</v>
      </c>
      <c r="D53" s="4">
        <v>5980955</v>
      </c>
      <c r="E53" s="4">
        <v>2436685</v>
      </c>
      <c r="F53" s="4">
        <v>5759438</v>
      </c>
    </row>
    <row r="54" spans="2:6" x14ac:dyDescent="0.3">
      <c r="B54" s="3">
        <v>43517</v>
      </c>
      <c r="C54" s="4">
        <v>7505512</v>
      </c>
      <c r="D54" s="4">
        <v>5629134</v>
      </c>
      <c r="E54" s="4">
        <v>2293351</v>
      </c>
      <c r="F54" s="4">
        <v>5420648</v>
      </c>
    </row>
    <row r="55" spans="2:6" x14ac:dyDescent="0.3">
      <c r="B55" s="3">
        <v>43518</v>
      </c>
      <c r="C55" s="4">
        <v>7974607</v>
      </c>
      <c r="D55" s="4">
        <v>5980955</v>
      </c>
      <c r="E55" s="4">
        <v>2436685</v>
      </c>
      <c r="F55" s="4">
        <v>5759438</v>
      </c>
    </row>
    <row r="56" spans="2:6" x14ac:dyDescent="0.3">
      <c r="B56" s="3">
        <v>43519</v>
      </c>
      <c r="C56" s="4">
        <v>15513897</v>
      </c>
      <c r="D56" s="4">
        <v>11635423</v>
      </c>
      <c r="E56" s="4">
        <v>4740357</v>
      </c>
      <c r="F56" s="4">
        <v>11204481</v>
      </c>
    </row>
    <row r="57" spans="2:6" x14ac:dyDescent="0.3">
      <c r="B57" s="3">
        <v>43520</v>
      </c>
      <c r="C57" s="4">
        <v>15998707</v>
      </c>
      <c r="D57" s="4">
        <v>11999030</v>
      </c>
      <c r="E57" s="4">
        <v>4888493</v>
      </c>
      <c r="F57" s="4">
        <v>11554621</v>
      </c>
    </row>
    <row r="58" spans="2:6" x14ac:dyDescent="0.3">
      <c r="B58" s="3">
        <v>43521</v>
      </c>
      <c r="C58" s="4">
        <v>7583695</v>
      </c>
      <c r="D58" s="4">
        <v>5687771</v>
      </c>
      <c r="E58" s="4">
        <v>2317240</v>
      </c>
      <c r="F58" s="4">
        <v>5477113</v>
      </c>
    </row>
    <row r="59" spans="2:6" x14ac:dyDescent="0.3">
      <c r="B59" s="3">
        <v>43522</v>
      </c>
      <c r="C59" s="4">
        <v>8052789</v>
      </c>
      <c r="D59" s="4">
        <v>6039592</v>
      </c>
      <c r="E59" s="4">
        <v>2460574</v>
      </c>
      <c r="F59" s="4">
        <v>5815903</v>
      </c>
    </row>
    <row r="60" spans="2:6" x14ac:dyDescent="0.3">
      <c r="B60" s="3">
        <v>43523</v>
      </c>
      <c r="C60" s="4">
        <v>7740060</v>
      </c>
      <c r="D60" s="4">
        <v>5805045</v>
      </c>
      <c r="E60" s="4">
        <v>2365018</v>
      </c>
      <c r="F60" s="4">
        <v>5590043</v>
      </c>
    </row>
    <row r="61" spans="2:6" x14ac:dyDescent="0.3">
      <c r="B61" s="3">
        <v>43524</v>
      </c>
      <c r="C61" s="4">
        <v>8130972</v>
      </c>
      <c r="D61" s="4">
        <v>6098229</v>
      </c>
      <c r="E61" s="4">
        <v>2484463</v>
      </c>
      <c r="F61" s="4">
        <v>5872368</v>
      </c>
    </row>
    <row r="62" spans="2:6" x14ac:dyDescent="0.3">
      <c r="B62" s="3">
        <v>43525</v>
      </c>
      <c r="C62" s="4">
        <v>8052789</v>
      </c>
      <c r="D62" s="4">
        <v>6039592</v>
      </c>
      <c r="E62" s="4">
        <v>2460574</v>
      </c>
      <c r="F62" s="4">
        <v>5815903</v>
      </c>
    </row>
    <row r="63" spans="2:6" x14ac:dyDescent="0.3">
      <c r="B63" s="3">
        <v>43526</v>
      </c>
      <c r="C63" s="4">
        <v>16806722</v>
      </c>
      <c r="D63" s="4">
        <v>12605042</v>
      </c>
      <c r="E63" s="4">
        <v>5135387</v>
      </c>
      <c r="F63" s="4">
        <v>12138188</v>
      </c>
    </row>
    <row r="64" spans="2:6" x14ac:dyDescent="0.3">
      <c r="B64" s="3">
        <v>43527</v>
      </c>
      <c r="C64" s="4">
        <v>15837104</v>
      </c>
      <c r="D64" s="4">
        <v>11877828</v>
      </c>
      <c r="E64" s="4">
        <v>4839115</v>
      </c>
      <c r="F64" s="4">
        <v>11437908</v>
      </c>
    </row>
    <row r="65" spans="2:6" x14ac:dyDescent="0.3">
      <c r="B65" s="3">
        <v>43528</v>
      </c>
      <c r="C65" s="4">
        <v>7818242</v>
      </c>
      <c r="D65" s="4">
        <v>5863681</v>
      </c>
      <c r="E65" s="4">
        <v>2388907</v>
      </c>
      <c r="F65" s="4">
        <v>5646508</v>
      </c>
    </row>
    <row r="66" spans="2:6" x14ac:dyDescent="0.3">
      <c r="B66" s="3">
        <v>43529</v>
      </c>
      <c r="C66" s="4">
        <v>7818242</v>
      </c>
      <c r="D66" s="4">
        <v>5863681</v>
      </c>
      <c r="E66" s="4">
        <v>2388907</v>
      </c>
      <c r="F66" s="4">
        <v>5646508</v>
      </c>
    </row>
    <row r="67" spans="2:6" x14ac:dyDescent="0.3">
      <c r="B67" s="3">
        <v>43530</v>
      </c>
      <c r="C67" s="4">
        <v>7583695</v>
      </c>
      <c r="D67" s="4">
        <v>5687771</v>
      </c>
      <c r="E67" s="4">
        <v>2317240</v>
      </c>
      <c r="F67" s="4">
        <v>5477113</v>
      </c>
    </row>
    <row r="68" spans="2:6" x14ac:dyDescent="0.3">
      <c r="B68" s="3">
        <v>43531</v>
      </c>
      <c r="C68" s="4">
        <v>7818242</v>
      </c>
      <c r="D68" s="4">
        <v>5863681</v>
      </c>
      <c r="E68" s="4">
        <v>2388907</v>
      </c>
      <c r="F68" s="4">
        <v>5646508</v>
      </c>
    </row>
    <row r="69" spans="2:6" x14ac:dyDescent="0.3">
      <c r="B69" s="3">
        <v>43532</v>
      </c>
      <c r="C69" s="4">
        <v>7818242</v>
      </c>
      <c r="D69" s="4">
        <v>5863681</v>
      </c>
      <c r="E69" s="4">
        <v>2388907</v>
      </c>
      <c r="F69" s="4">
        <v>5646508</v>
      </c>
    </row>
    <row r="70" spans="2:6" x14ac:dyDescent="0.3">
      <c r="B70" s="3">
        <v>43533</v>
      </c>
      <c r="C70" s="4">
        <v>16806722</v>
      </c>
      <c r="D70" s="4">
        <v>12605042</v>
      </c>
      <c r="E70" s="4">
        <v>5135387</v>
      </c>
      <c r="F70" s="4">
        <v>12138188</v>
      </c>
    </row>
    <row r="71" spans="2:6" x14ac:dyDescent="0.3">
      <c r="B71" s="3">
        <v>43534</v>
      </c>
      <c r="C71" s="4">
        <v>16645119</v>
      </c>
      <c r="D71" s="4">
        <v>12483839</v>
      </c>
      <c r="E71" s="4">
        <v>5086008</v>
      </c>
      <c r="F71" s="4">
        <v>12021475</v>
      </c>
    </row>
    <row r="72" spans="2:6" x14ac:dyDescent="0.3">
      <c r="B72" s="3">
        <v>43535</v>
      </c>
      <c r="C72" s="4">
        <v>7661877</v>
      </c>
      <c r="D72" s="4">
        <v>5746408</v>
      </c>
      <c r="E72" s="4">
        <v>2341129</v>
      </c>
      <c r="F72" s="4">
        <v>5533578</v>
      </c>
    </row>
    <row r="73" spans="2:6" x14ac:dyDescent="0.3">
      <c r="B73" s="3">
        <v>43536</v>
      </c>
      <c r="C73" s="4">
        <v>7740060</v>
      </c>
      <c r="D73" s="4">
        <v>5805045</v>
      </c>
      <c r="E73" s="4">
        <v>2365018</v>
      </c>
      <c r="F73" s="4">
        <v>5590043</v>
      </c>
    </row>
    <row r="74" spans="2:6" x14ac:dyDescent="0.3">
      <c r="B74" s="3">
        <v>43537</v>
      </c>
      <c r="C74" s="4">
        <v>7818242</v>
      </c>
      <c r="D74" s="4">
        <v>5863681</v>
      </c>
      <c r="E74" s="4">
        <v>2388907</v>
      </c>
      <c r="F74" s="4">
        <v>5646508</v>
      </c>
    </row>
    <row r="75" spans="2:6" x14ac:dyDescent="0.3">
      <c r="B75" s="3">
        <v>43538</v>
      </c>
      <c r="C75" s="4">
        <v>8209154</v>
      </c>
      <c r="D75" s="4">
        <v>6156866</v>
      </c>
      <c r="E75" s="4">
        <v>2508352</v>
      </c>
      <c r="F75" s="4">
        <v>5928833</v>
      </c>
    </row>
    <row r="76" spans="2:6" x14ac:dyDescent="0.3">
      <c r="B76" s="3">
        <v>43539</v>
      </c>
      <c r="C76" s="4">
        <v>7740060</v>
      </c>
      <c r="D76" s="4">
        <v>5805045</v>
      </c>
      <c r="E76" s="4">
        <v>2365018</v>
      </c>
      <c r="F76" s="4">
        <v>5590043</v>
      </c>
    </row>
    <row r="77" spans="2:6" x14ac:dyDescent="0.3">
      <c r="B77" s="3">
        <v>43540</v>
      </c>
      <c r="C77" s="4">
        <v>15352294</v>
      </c>
      <c r="D77" s="4">
        <v>11514221</v>
      </c>
      <c r="E77" s="4">
        <v>4690978</v>
      </c>
      <c r="F77" s="4">
        <v>11087768</v>
      </c>
    </row>
    <row r="78" spans="2:6" x14ac:dyDescent="0.3">
      <c r="B78" s="3">
        <v>43541</v>
      </c>
      <c r="C78" s="4">
        <v>15352294</v>
      </c>
      <c r="D78" s="4">
        <v>11514221</v>
      </c>
      <c r="E78" s="4">
        <v>4690978</v>
      </c>
      <c r="F78" s="4">
        <v>11087768</v>
      </c>
    </row>
    <row r="79" spans="2:6" x14ac:dyDescent="0.3">
      <c r="B79" s="3">
        <v>43542</v>
      </c>
      <c r="C79" s="4">
        <v>8052789</v>
      </c>
      <c r="D79" s="4">
        <v>6039592</v>
      </c>
      <c r="E79" s="4">
        <v>2460574</v>
      </c>
      <c r="F79" s="4">
        <v>5815903</v>
      </c>
    </row>
    <row r="80" spans="2:6" x14ac:dyDescent="0.3">
      <c r="B80" s="3">
        <v>43543</v>
      </c>
      <c r="C80" s="4">
        <v>7896424</v>
      </c>
      <c r="D80" s="4">
        <v>5922318</v>
      </c>
      <c r="E80" s="4">
        <v>2412796</v>
      </c>
      <c r="F80" s="4">
        <v>5702973</v>
      </c>
    </row>
    <row r="81" spans="2:6" x14ac:dyDescent="0.3">
      <c r="B81" s="3">
        <v>43544</v>
      </c>
      <c r="C81" s="4">
        <v>7661877</v>
      </c>
      <c r="D81" s="4">
        <v>5746408</v>
      </c>
      <c r="E81" s="4">
        <v>2341129</v>
      </c>
      <c r="F81" s="4">
        <v>5533578</v>
      </c>
    </row>
    <row r="82" spans="2:6" x14ac:dyDescent="0.3">
      <c r="B82" s="3">
        <v>43545</v>
      </c>
      <c r="C82" s="4">
        <v>7818242</v>
      </c>
      <c r="D82" s="4">
        <v>5863681</v>
      </c>
      <c r="E82" s="4">
        <v>2388907</v>
      </c>
      <c r="F82" s="4">
        <v>5646508</v>
      </c>
    </row>
    <row r="83" spans="2:6" x14ac:dyDescent="0.3">
      <c r="B83" s="3">
        <v>43546</v>
      </c>
      <c r="C83" s="4">
        <v>7583695</v>
      </c>
      <c r="D83" s="4">
        <v>5687771</v>
      </c>
      <c r="E83" s="4">
        <v>2317240</v>
      </c>
      <c r="F83" s="4">
        <v>5477113</v>
      </c>
    </row>
    <row r="84" spans="2:6" x14ac:dyDescent="0.3">
      <c r="B84" s="3">
        <v>43547</v>
      </c>
      <c r="C84" s="4">
        <v>15998707</v>
      </c>
      <c r="D84" s="4">
        <v>11999030</v>
      </c>
      <c r="E84" s="4">
        <v>4888493</v>
      </c>
      <c r="F84" s="4">
        <v>11554621</v>
      </c>
    </row>
    <row r="85" spans="2:6" x14ac:dyDescent="0.3">
      <c r="B85" s="3">
        <v>43548</v>
      </c>
      <c r="C85" s="4">
        <v>16321913</v>
      </c>
      <c r="D85" s="4">
        <v>12241435</v>
      </c>
      <c r="E85" s="4">
        <v>4987251</v>
      </c>
      <c r="F85" s="4">
        <v>11788048</v>
      </c>
    </row>
    <row r="86" spans="2:6" x14ac:dyDescent="0.3">
      <c r="B86" s="3">
        <v>43549</v>
      </c>
      <c r="C86" s="4">
        <v>8052789</v>
      </c>
      <c r="D86" s="4">
        <v>6039592</v>
      </c>
      <c r="E86" s="4">
        <v>2460574</v>
      </c>
      <c r="F86" s="4">
        <v>5815903</v>
      </c>
    </row>
    <row r="87" spans="2:6" x14ac:dyDescent="0.3">
      <c r="B87" s="3">
        <v>43550</v>
      </c>
      <c r="C87" s="4">
        <v>7505512</v>
      </c>
      <c r="D87" s="4">
        <v>5629134</v>
      </c>
      <c r="E87" s="4">
        <v>2293351</v>
      </c>
      <c r="F87" s="4">
        <v>5420648</v>
      </c>
    </row>
    <row r="88" spans="2:6" x14ac:dyDescent="0.3">
      <c r="B88" s="3">
        <v>43551</v>
      </c>
      <c r="C88" s="4">
        <v>7505512</v>
      </c>
      <c r="D88" s="4">
        <v>5629134</v>
      </c>
      <c r="E88" s="4">
        <v>2293351</v>
      </c>
      <c r="F88" s="4">
        <v>5420648</v>
      </c>
    </row>
    <row r="89" spans="2:6" x14ac:dyDescent="0.3">
      <c r="B89" s="3">
        <v>43552</v>
      </c>
      <c r="C89" s="4">
        <v>7740060</v>
      </c>
      <c r="D89" s="4">
        <v>5805045</v>
      </c>
      <c r="E89" s="4">
        <v>2365018</v>
      </c>
      <c r="F89" s="4">
        <v>5590043</v>
      </c>
    </row>
    <row r="90" spans="2:6" x14ac:dyDescent="0.3">
      <c r="B90" s="3">
        <v>43553</v>
      </c>
      <c r="C90" s="4">
        <v>8209154</v>
      </c>
      <c r="D90" s="4">
        <v>6156866</v>
      </c>
      <c r="E90" s="4">
        <v>2508352</v>
      </c>
      <c r="F90" s="4">
        <v>5928833</v>
      </c>
    </row>
    <row r="91" spans="2:6" x14ac:dyDescent="0.3">
      <c r="B91" s="3">
        <v>43554</v>
      </c>
      <c r="C91" s="4">
        <v>16160310</v>
      </c>
      <c r="D91" s="4">
        <v>12120232</v>
      </c>
      <c r="E91" s="4">
        <v>4937872</v>
      </c>
      <c r="F91" s="4">
        <v>11671335</v>
      </c>
    </row>
    <row r="92" spans="2:6" x14ac:dyDescent="0.3">
      <c r="B92" s="3">
        <v>43555</v>
      </c>
      <c r="C92" s="4">
        <v>15352294</v>
      </c>
      <c r="D92" s="4">
        <v>11514221</v>
      </c>
      <c r="E92" s="4">
        <v>4690978</v>
      </c>
      <c r="F92" s="4">
        <v>11087768</v>
      </c>
    </row>
    <row r="93" spans="2:6" x14ac:dyDescent="0.3">
      <c r="B93" s="3">
        <v>43556</v>
      </c>
      <c r="C93" s="4">
        <v>7583695</v>
      </c>
      <c r="D93" s="4">
        <v>5687771</v>
      </c>
      <c r="E93" s="4">
        <v>2317240</v>
      </c>
      <c r="F93" s="4">
        <v>5477113</v>
      </c>
    </row>
    <row r="94" spans="2:6" x14ac:dyDescent="0.3">
      <c r="B94" s="3">
        <v>43557</v>
      </c>
      <c r="C94" s="4">
        <v>8209154</v>
      </c>
      <c r="D94" s="4">
        <v>6156866</v>
      </c>
      <c r="E94" s="4">
        <v>2508352</v>
      </c>
      <c r="F94" s="4">
        <v>5928833</v>
      </c>
    </row>
    <row r="95" spans="2:6" x14ac:dyDescent="0.3">
      <c r="B95" s="3">
        <v>43558</v>
      </c>
      <c r="C95" s="4">
        <v>8052789</v>
      </c>
      <c r="D95" s="4">
        <v>6039592</v>
      </c>
      <c r="E95" s="4">
        <v>2460574</v>
      </c>
      <c r="F95" s="4">
        <v>5815903</v>
      </c>
    </row>
    <row r="96" spans="2:6" x14ac:dyDescent="0.3">
      <c r="B96" s="3">
        <v>43559</v>
      </c>
      <c r="C96" s="4">
        <v>7974607</v>
      </c>
      <c r="D96" s="4">
        <v>5980955</v>
      </c>
      <c r="E96" s="4">
        <v>2436685</v>
      </c>
      <c r="F96" s="4">
        <v>5759438</v>
      </c>
    </row>
    <row r="97" spans="2:6" x14ac:dyDescent="0.3">
      <c r="B97" s="3">
        <v>43560</v>
      </c>
      <c r="C97" s="4">
        <v>8130972</v>
      </c>
      <c r="D97" s="4">
        <v>6098229</v>
      </c>
      <c r="E97" s="4">
        <v>2484463</v>
      </c>
      <c r="F97" s="4">
        <v>5872368</v>
      </c>
    </row>
    <row r="98" spans="2:6" x14ac:dyDescent="0.3">
      <c r="B98" s="3">
        <v>43561</v>
      </c>
      <c r="C98" s="4">
        <v>16806722</v>
      </c>
      <c r="D98" s="4">
        <v>12605042</v>
      </c>
      <c r="E98" s="4">
        <v>5135387</v>
      </c>
      <c r="F98" s="4">
        <v>12138188</v>
      </c>
    </row>
    <row r="99" spans="2:6" x14ac:dyDescent="0.3">
      <c r="B99" s="3">
        <v>43562</v>
      </c>
      <c r="C99" s="4">
        <v>15513897</v>
      </c>
      <c r="D99" s="4">
        <v>11635423</v>
      </c>
      <c r="E99" s="4">
        <v>4740357</v>
      </c>
      <c r="F99" s="4">
        <v>11204481</v>
      </c>
    </row>
    <row r="100" spans="2:6" x14ac:dyDescent="0.3">
      <c r="B100" s="3">
        <v>43563</v>
      </c>
      <c r="C100" s="4">
        <v>7740060</v>
      </c>
      <c r="D100" s="4">
        <v>5805045</v>
      </c>
      <c r="E100" s="4">
        <v>2365018</v>
      </c>
      <c r="F100" s="4">
        <v>5590043</v>
      </c>
    </row>
    <row r="101" spans="2:6" x14ac:dyDescent="0.3">
      <c r="B101" s="3">
        <v>43564</v>
      </c>
      <c r="C101" s="4">
        <v>7818242</v>
      </c>
      <c r="D101" s="4">
        <v>5863681</v>
      </c>
      <c r="E101" s="4">
        <v>2388907</v>
      </c>
      <c r="F101" s="4">
        <v>5646508</v>
      </c>
    </row>
    <row r="102" spans="2:6" x14ac:dyDescent="0.3">
      <c r="B102" s="3">
        <v>43565</v>
      </c>
      <c r="C102" s="4">
        <v>7740060</v>
      </c>
      <c r="D102" s="4">
        <v>5805045</v>
      </c>
      <c r="E102" s="4">
        <v>2365018</v>
      </c>
      <c r="F102" s="4">
        <v>5590043</v>
      </c>
    </row>
    <row r="103" spans="2:6" x14ac:dyDescent="0.3">
      <c r="B103" s="3">
        <v>43566</v>
      </c>
      <c r="C103" s="4">
        <v>7427330</v>
      </c>
      <c r="D103" s="4">
        <v>5570497</v>
      </c>
      <c r="E103" s="4">
        <v>2269462</v>
      </c>
      <c r="F103" s="4">
        <v>5364183</v>
      </c>
    </row>
    <row r="104" spans="2:6" x14ac:dyDescent="0.3">
      <c r="B104" s="3">
        <v>43567</v>
      </c>
      <c r="C104" s="4">
        <v>7427330</v>
      </c>
      <c r="D104" s="4">
        <v>5570497</v>
      </c>
      <c r="E104" s="4">
        <v>2269462</v>
      </c>
      <c r="F104" s="4">
        <v>5364183</v>
      </c>
    </row>
    <row r="105" spans="2:6" x14ac:dyDescent="0.3">
      <c r="B105" s="3">
        <v>43568</v>
      </c>
      <c r="C105" s="4">
        <v>15513897</v>
      </c>
      <c r="D105" s="4">
        <v>11635423</v>
      </c>
      <c r="E105" s="4">
        <v>4740357</v>
      </c>
      <c r="F105" s="4">
        <v>11204481</v>
      </c>
    </row>
    <row r="106" spans="2:6" x14ac:dyDescent="0.3">
      <c r="B106" s="3">
        <v>43569</v>
      </c>
      <c r="C106" s="4">
        <v>16806722</v>
      </c>
      <c r="D106" s="4">
        <v>12605042</v>
      </c>
      <c r="E106" s="4">
        <v>5135387</v>
      </c>
      <c r="F106" s="4">
        <v>12138188</v>
      </c>
    </row>
    <row r="107" spans="2:6" x14ac:dyDescent="0.3">
      <c r="B107" s="3">
        <v>43570</v>
      </c>
      <c r="C107" s="4">
        <v>7583695</v>
      </c>
      <c r="D107" s="4">
        <v>5687771</v>
      </c>
      <c r="E107" s="4">
        <v>2317240</v>
      </c>
      <c r="F107" s="4">
        <v>5477113</v>
      </c>
    </row>
    <row r="108" spans="2:6" x14ac:dyDescent="0.3">
      <c r="B108" s="3">
        <v>43571</v>
      </c>
      <c r="C108" s="4">
        <v>8130972</v>
      </c>
      <c r="D108" s="4">
        <v>6098229</v>
      </c>
      <c r="E108" s="4">
        <v>2484463</v>
      </c>
      <c r="F108" s="4">
        <v>5872368</v>
      </c>
    </row>
    <row r="109" spans="2:6" x14ac:dyDescent="0.3">
      <c r="B109" s="3">
        <v>43572</v>
      </c>
      <c r="C109" s="4">
        <v>7896424</v>
      </c>
      <c r="D109" s="4">
        <v>5922318</v>
      </c>
      <c r="E109" s="4">
        <v>2412796</v>
      </c>
      <c r="F109" s="4">
        <v>5702973</v>
      </c>
    </row>
    <row r="110" spans="2:6" x14ac:dyDescent="0.3">
      <c r="B110" s="3">
        <v>43573</v>
      </c>
      <c r="C110" s="4">
        <v>8209154</v>
      </c>
      <c r="D110" s="4">
        <v>6156866</v>
      </c>
      <c r="E110" s="4">
        <v>2508352</v>
      </c>
      <c r="F110" s="4">
        <v>5928833</v>
      </c>
    </row>
    <row r="111" spans="2:6" x14ac:dyDescent="0.3">
      <c r="B111" s="3">
        <v>43574</v>
      </c>
      <c r="C111" s="4">
        <v>7974607</v>
      </c>
      <c r="D111" s="4">
        <v>5980955</v>
      </c>
      <c r="E111" s="4">
        <v>2436685</v>
      </c>
      <c r="F111" s="4">
        <v>5759438</v>
      </c>
    </row>
    <row r="112" spans="2:6" x14ac:dyDescent="0.3">
      <c r="B112" s="3">
        <v>43575</v>
      </c>
      <c r="C112" s="4">
        <v>15998707</v>
      </c>
      <c r="D112" s="4">
        <v>11999030</v>
      </c>
      <c r="E112" s="4">
        <v>4888493</v>
      </c>
      <c r="F112" s="4">
        <v>11554621</v>
      </c>
    </row>
    <row r="113" spans="2:6" x14ac:dyDescent="0.3">
      <c r="B113" s="3">
        <v>43576</v>
      </c>
      <c r="C113" s="4">
        <v>16806722</v>
      </c>
      <c r="D113" s="4">
        <v>12605042</v>
      </c>
      <c r="E113" s="4">
        <v>5135387</v>
      </c>
      <c r="F113" s="4">
        <v>12138188</v>
      </c>
    </row>
    <row r="114" spans="2:6" x14ac:dyDescent="0.3">
      <c r="B114" s="3">
        <v>43577</v>
      </c>
      <c r="C114" s="4">
        <v>7505512</v>
      </c>
      <c r="D114" s="4">
        <v>5629134</v>
      </c>
      <c r="E114" s="4">
        <v>2293351</v>
      </c>
      <c r="F114" s="4">
        <v>5420648</v>
      </c>
    </row>
    <row r="115" spans="2:6" x14ac:dyDescent="0.3">
      <c r="B115" s="3">
        <v>43578</v>
      </c>
      <c r="C115" s="4">
        <v>7427330</v>
      </c>
      <c r="D115" s="4">
        <v>5570497</v>
      </c>
      <c r="E115" s="4">
        <v>2269462</v>
      </c>
      <c r="F115" s="4">
        <v>5364183</v>
      </c>
    </row>
    <row r="116" spans="2:6" x14ac:dyDescent="0.3">
      <c r="B116" s="3">
        <v>43579</v>
      </c>
      <c r="C116" s="4">
        <v>7818242</v>
      </c>
      <c r="D116" s="4">
        <v>5863681</v>
      </c>
      <c r="E116" s="4">
        <v>2388907</v>
      </c>
      <c r="F116" s="4">
        <v>5646508</v>
      </c>
    </row>
    <row r="117" spans="2:6" x14ac:dyDescent="0.3">
      <c r="B117" s="3">
        <v>43580</v>
      </c>
      <c r="C117" s="4">
        <v>8209154</v>
      </c>
      <c r="D117" s="4">
        <v>6156866</v>
      </c>
      <c r="E117" s="4">
        <v>2508352</v>
      </c>
      <c r="F117" s="4">
        <v>5928833</v>
      </c>
    </row>
    <row r="118" spans="2:6" x14ac:dyDescent="0.3">
      <c r="B118" s="3">
        <v>43581</v>
      </c>
      <c r="C118" s="4">
        <v>7974607</v>
      </c>
      <c r="D118" s="4">
        <v>5980955</v>
      </c>
      <c r="E118" s="4">
        <v>2436685</v>
      </c>
      <c r="F118" s="4">
        <v>5759438</v>
      </c>
    </row>
    <row r="119" spans="2:6" x14ac:dyDescent="0.3">
      <c r="B119" s="3">
        <v>43582</v>
      </c>
      <c r="C119" s="4">
        <v>16968325</v>
      </c>
      <c r="D119" s="4">
        <v>12726244</v>
      </c>
      <c r="E119" s="4">
        <v>5184766</v>
      </c>
      <c r="F119" s="4">
        <v>12254901</v>
      </c>
    </row>
    <row r="120" spans="2:6" x14ac:dyDescent="0.3">
      <c r="B120" s="3">
        <v>43583</v>
      </c>
      <c r="C120" s="4">
        <v>16645119</v>
      </c>
      <c r="D120" s="4">
        <v>12483839</v>
      </c>
      <c r="E120" s="4">
        <v>5086008</v>
      </c>
      <c r="F120" s="4">
        <v>12021475</v>
      </c>
    </row>
    <row r="121" spans="2:6" x14ac:dyDescent="0.3">
      <c r="B121" s="3">
        <v>43584</v>
      </c>
      <c r="C121" s="4">
        <v>7427330</v>
      </c>
      <c r="D121" s="4">
        <v>5570497</v>
      </c>
      <c r="E121" s="4">
        <v>2269462</v>
      </c>
      <c r="F121" s="4">
        <v>5364183</v>
      </c>
    </row>
    <row r="122" spans="2:6" x14ac:dyDescent="0.3">
      <c r="B122" s="3">
        <v>43585</v>
      </c>
      <c r="C122" s="4">
        <v>7583695</v>
      </c>
      <c r="D122" s="4">
        <v>5687771</v>
      </c>
      <c r="E122" s="4">
        <v>2317240</v>
      </c>
      <c r="F122" s="4">
        <v>5477113</v>
      </c>
    </row>
    <row r="123" spans="2:6" x14ac:dyDescent="0.3">
      <c r="B123" s="3">
        <v>43586</v>
      </c>
      <c r="C123" s="4">
        <v>8209154</v>
      </c>
      <c r="D123" s="4">
        <v>6156866</v>
      </c>
      <c r="E123" s="4">
        <v>2508352</v>
      </c>
      <c r="F123" s="4">
        <v>5928833</v>
      </c>
    </row>
    <row r="124" spans="2:6" x14ac:dyDescent="0.3">
      <c r="B124" s="3">
        <v>43587</v>
      </c>
      <c r="C124" s="4">
        <v>7661877</v>
      </c>
      <c r="D124" s="4">
        <v>5746408</v>
      </c>
      <c r="E124" s="4">
        <v>2341129</v>
      </c>
      <c r="F124" s="4">
        <v>5533578</v>
      </c>
    </row>
    <row r="125" spans="2:6" x14ac:dyDescent="0.3">
      <c r="B125" s="3">
        <v>43588</v>
      </c>
      <c r="C125" s="4">
        <v>7505512</v>
      </c>
      <c r="D125" s="4">
        <v>5629134</v>
      </c>
      <c r="E125" s="4">
        <v>2293351</v>
      </c>
      <c r="F125" s="4">
        <v>5420648</v>
      </c>
    </row>
    <row r="126" spans="2:6" x14ac:dyDescent="0.3">
      <c r="B126" s="3">
        <v>43589</v>
      </c>
      <c r="C126" s="4">
        <v>15513897</v>
      </c>
      <c r="D126" s="4">
        <v>11635423</v>
      </c>
      <c r="E126" s="4">
        <v>4740357</v>
      </c>
      <c r="F126" s="4">
        <v>11204481</v>
      </c>
    </row>
    <row r="127" spans="2:6" x14ac:dyDescent="0.3">
      <c r="B127" s="3">
        <v>43590</v>
      </c>
      <c r="C127" s="4">
        <v>15837104</v>
      </c>
      <c r="D127" s="4">
        <v>11877828</v>
      </c>
      <c r="E127" s="4">
        <v>4839115</v>
      </c>
      <c r="F127" s="4">
        <v>11437908</v>
      </c>
    </row>
    <row r="128" spans="2:6" x14ac:dyDescent="0.3">
      <c r="B128" s="3">
        <v>43591</v>
      </c>
      <c r="C128" s="4">
        <v>7818242</v>
      </c>
      <c r="D128" s="4">
        <v>5863681</v>
      </c>
      <c r="E128" s="4">
        <v>2388907</v>
      </c>
      <c r="F128" s="4">
        <v>5646508</v>
      </c>
    </row>
    <row r="129" spans="2:6" x14ac:dyDescent="0.3">
      <c r="B129" s="3">
        <v>43592</v>
      </c>
      <c r="C129" s="4">
        <v>7974607</v>
      </c>
      <c r="D129" s="4">
        <v>5980955</v>
      </c>
      <c r="E129" s="4">
        <v>2436685</v>
      </c>
      <c r="F129" s="4">
        <v>5759438</v>
      </c>
    </row>
    <row r="130" spans="2:6" x14ac:dyDescent="0.3">
      <c r="B130" s="3">
        <v>43593</v>
      </c>
      <c r="C130" s="4">
        <v>8209154</v>
      </c>
      <c r="D130" s="4">
        <v>6156866</v>
      </c>
      <c r="E130" s="4">
        <v>2508352</v>
      </c>
      <c r="F130" s="4">
        <v>5928833</v>
      </c>
    </row>
    <row r="131" spans="2:6" x14ac:dyDescent="0.3">
      <c r="B131" s="3">
        <v>43594</v>
      </c>
      <c r="C131" s="4">
        <v>7583695</v>
      </c>
      <c r="D131" s="4">
        <v>5687771</v>
      </c>
      <c r="E131" s="4">
        <v>2317240</v>
      </c>
      <c r="F131" s="4">
        <v>5477113</v>
      </c>
    </row>
    <row r="132" spans="2:6" x14ac:dyDescent="0.3">
      <c r="B132" s="3">
        <v>43595</v>
      </c>
      <c r="C132" s="4">
        <v>7583695</v>
      </c>
      <c r="D132" s="4">
        <v>5687771</v>
      </c>
      <c r="E132" s="4">
        <v>2317240</v>
      </c>
      <c r="F132" s="4">
        <v>5477113</v>
      </c>
    </row>
    <row r="133" spans="2:6" x14ac:dyDescent="0.3">
      <c r="B133" s="3">
        <v>43596</v>
      </c>
      <c r="C133" s="4">
        <v>16483516</v>
      </c>
      <c r="D133" s="4">
        <v>12362637</v>
      </c>
      <c r="E133" s="4">
        <v>5036630</v>
      </c>
      <c r="F133" s="4">
        <v>11904761</v>
      </c>
    </row>
    <row r="134" spans="2:6" x14ac:dyDescent="0.3">
      <c r="B134" s="3">
        <v>43597</v>
      </c>
      <c r="C134" s="4">
        <v>15352294</v>
      </c>
      <c r="D134" s="4">
        <v>11514221</v>
      </c>
      <c r="E134" s="4">
        <v>4690978</v>
      </c>
      <c r="F134" s="4">
        <v>11087768</v>
      </c>
    </row>
    <row r="135" spans="2:6" x14ac:dyDescent="0.3">
      <c r="B135" s="3">
        <v>43598</v>
      </c>
      <c r="C135" s="4">
        <v>7505512</v>
      </c>
      <c r="D135" s="4">
        <v>5629134</v>
      </c>
      <c r="E135" s="4">
        <v>2293351</v>
      </c>
      <c r="F135" s="4">
        <v>5420648</v>
      </c>
    </row>
    <row r="136" spans="2:6" x14ac:dyDescent="0.3">
      <c r="B136" s="3">
        <v>43599</v>
      </c>
      <c r="C136" s="4">
        <v>8209154</v>
      </c>
      <c r="D136" s="4">
        <v>6156866</v>
      </c>
      <c r="E136" s="4">
        <v>2508352</v>
      </c>
      <c r="F136" s="4">
        <v>5928833</v>
      </c>
    </row>
    <row r="137" spans="2:6" x14ac:dyDescent="0.3">
      <c r="B137" s="3">
        <v>43600</v>
      </c>
      <c r="C137" s="4">
        <v>7896424</v>
      </c>
      <c r="D137" s="4">
        <v>5922318</v>
      </c>
      <c r="E137" s="4">
        <v>2412796</v>
      </c>
      <c r="F137" s="4">
        <v>5702973</v>
      </c>
    </row>
    <row r="138" spans="2:6" x14ac:dyDescent="0.3">
      <c r="B138" s="3">
        <v>43601</v>
      </c>
      <c r="C138" s="4">
        <v>7583695</v>
      </c>
      <c r="D138" s="4">
        <v>5687771</v>
      </c>
      <c r="E138" s="4">
        <v>2317240</v>
      </c>
      <c r="F138" s="4">
        <v>5477113</v>
      </c>
    </row>
    <row r="139" spans="2:6" x14ac:dyDescent="0.3">
      <c r="B139" s="3">
        <v>43602</v>
      </c>
      <c r="C139" s="4">
        <v>7427330</v>
      </c>
      <c r="D139" s="4">
        <v>5570497</v>
      </c>
      <c r="E139" s="4">
        <v>2269462</v>
      </c>
      <c r="F139" s="4">
        <v>5364183</v>
      </c>
    </row>
    <row r="140" spans="2:6" x14ac:dyDescent="0.3">
      <c r="B140" s="3">
        <v>43603</v>
      </c>
      <c r="C140" s="4">
        <v>16160310</v>
      </c>
      <c r="D140" s="4">
        <v>12120232</v>
      </c>
      <c r="E140" s="4">
        <v>4937872</v>
      </c>
      <c r="F140" s="4">
        <v>11671335</v>
      </c>
    </row>
    <row r="141" spans="2:6" x14ac:dyDescent="0.3">
      <c r="B141" s="3">
        <v>43604</v>
      </c>
      <c r="C141" s="4">
        <v>16968325</v>
      </c>
      <c r="D141" s="4">
        <v>12726244</v>
      </c>
      <c r="E141" s="4">
        <v>5184766</v>
      </c>
      <c r="F141" s="4">
        <v>12254901</v>
      </c>
    </row>
    <row r="142" spans="2:6" x14ac:dyDescent="0.3">
      <c r="B142" s="3">
        <v>43605</v>
      </c>
      <c r="C142" s="4">
        <v>8052789</v>
      </c>
      <c r="D142" s="4">
        <v>6039592</v>
      </c>
      <c r="E142" s="4">
        <v>2460574</v>
      </c>
      <c r="F142" s="4">
        <v>5815903</v>
      </c>
    </row>
    <row r="143" spans="2:6" x14ac:dyDescent="0.3">
      <c r="B143" s="3">
        <v>43606</v>
      </c>
      <c r="C143" s="4">
        <v>8052789</v>
      </c>
      <c r="D143" s="4">
        <v>6039592</v>
      </c>
      <c r="E143" s="4">
        <v>2460574</v>
      </c>
      <c r="F143" s="4">
        <v>5815903</v>
      </c>
    </row>
    <row r="144" spans="2:6" x14ac:dyDescent="0.3">
      <c r="B144" s="3">
        <v>43607</v>
      </c>
      <c r="C144" s="4">
        <v>7896424</v>
      </c>
      <c r="D144" s="4">
        <v>5922318</v>
      </c>
      <c r="E144" s="4">
        <v>2412796</v>
      </c>
      <c r="F144" s="4">
        <v>5702973</v>
      </c>
    </row>
    <row r="145" spans="2:6" x14ac:dyDescent="0.3">
      <c r="B145" s="3">
        <v>43608</v>
      </c>
      <c r="C145" s="4">
        <v>7583695</v>
      </c>
      <c r="D145" s="4">
        <v>5687771</v>
      </c>
      <c r="E145" s="4">
        <v>2317240</v>
      </c>
      <c r="F145" s="4">
        <v>5477113</v>
      </c>
    </row>
    <row r="146" spans="2:6" x14ac:dyDescent="0.3">
      <c r="B146" s="3">
        <v>43609</v>
      </c>
      <c r="C146" s="4">
        <v>8052789</v>
      </c>
      <c r="D146" s="4">
        <v>6039592</v>
      </c>
      <c r="E146" s="4">
        <v>2460574</v>
      </c>
      <c r="F146" s="4">
        <v>5815903</v>
      </c>
    </row>
    <row r="147" spans="2:6" x14ac:dyDescent="0.3">
      <c r="B147" s="3">
        <v>43610</v>
      </c>
      <c r="C147" s="4">
        <v>16968325</v>
      </c>
      <c r="D147" s="4">
        <v>12726244</v>
      </c>
      <c r="E147" s="4">
        <v>5184766</v>
      </c>
      <c r="F147" s="4">
        <v>12254901</v>
      </c>
    </row>
    <row r="148" spans="2:6" x14ac:dyDescent="0.3">
      <c r="B148" s="3">
        <v>43611</v>
      </c>
      <c r="C148" s="4">
        <v>16968325</v>
      </c>
      <c r="D148" s="4">
        <v>12726244</v>
      </c>
      <c r="E148" s="4">
        <v>5184766</v>
      </c>
      <c r="F148" s="4">
        <v>12254901</v>
      </c>
    </row>
    <row r="149" spans="2:6" x14ac:dyDescent="0.3">
      <c r="B149" s="3">
        <v>43612</v>
      </c>
      <c r="C149" s="4">
        <v>7583695</v>
      </c>
      <c r="D149" s="4">
        <v>5687771</v>
      </c>
      <c r="E149" s="4">
        <v>2317240</v>
      </c>
      <c r="F149" s="4">
        <v>5477113</v>
      </c>
    </row>
    <row r="150" spans="2:6" x14ac:dyDescent="0.3">
      <c r="B150" s="3">
        <v>43613</v>
      </c>
      <c r="C150" s="4">
        <v>8130972</v>
      </c>
      <c r="D150" s="4">
        <v>6098229</v>
      </c>
      <c r="E150" s="4">
        <v>2484463</v>
      </c>
      <c r="F150" s="4">
        <v>5872368</v>
      </c>
    </row>
    <row r="151" spans="2:6" x14ac:dyDescent="0.3">
      <c r="B151" s="3">
        <v>43614</v>
      </c>
      <c r="C151" s="4">
        <v>7427330</v>
      </c>
      <c r="D151" s="4">
        <v>5570497</v>
      </c>
      <c r="E151" s="4">
        <v>2269462</v>
      </c>
      <c r="F151" s="4">
        <v>5364183</v>
      </c>
    </row>
    <row r="152" spans="2:6" x14ac:dyDescent="0.3">
      <c r="B152" s="3">
        <v>43615</v>
      </c>
      <c r="C152" s="4">
        <v>7740060</v>
      </c>
      <c r="D152" s="4">
        <v>5805045</v>
      </c>
      <c r="E152" s="4">
        <v>2365018</v>
      </c>
      <c r="F152" s="4">
        <v>5590043</v>
      </c>
    </row>
    <row r="153" spans="2:6" x14ac:dyDescent="0.3">
      <c r="B153" s="3">
        <v>43616</v>
      </c>
      <c r="C153" s="4">
        <v>8052789</v>
      </c>
      <c r="D153" s="4">
        <v>6039592</v>
      </c>
      <c r="E153" s="4">
        <v>2460574</v>
      </c>
      <c r="F153" s="4">
        <v>5815903</v>
      </c>
    </row>
    <row r="154" spans="2:6" x14ac:dyDescent="0.3">
      <c r="B154" s="3">
        <v>43617</v>
      </c>
      <c r="C154" s="4">
        <v>16806722</v>
      </c>
      <c r="D154" s="4">
        <v>12605042</v>
      </c>
      <c r="E154" s="4">
        <v>5135387</v>
      </c>
      <c r="F154" s="4">
        <v>12138188</v>
      </c>
    </row>
    <row r="155" spans="2:6" x14ac:dyDescent="0.3">
      <c r="B155" s="3">
        <v>43618</v>
      </c>
      <c r="C155" s="4">
        <v>15675500</v>
      </c>
      <c r="D155" s="4">
        <v>11756625</v>
      </c>
      <c r="E155" s="4">
        <v>4789736</v>
      </c>
      <c r="F155" s="4">
        <v>11321195</v>
      </c>
    </row>
    <row r="156" spans="2:6" x14ac:dyDescent="0.3">
      <c r="B156" s="3">
        <v>43619</v>
      </c>
      <c r="C156" s="4">
        <v>7740060</v>
      </c>
      <c r="D156" s="4">
        <v>5805045</v>
      </c>
      <c r="E156" s="4">
        <v>2365018</v>
      </c>
      <c r="F156" s="4">
        <v>5590043</v>
      </c>
    </row>
    <row r="157" spans="2:6" x14ac:dyDescent="0.3">
      <c r="B157" s="3">
        <v>43620</v>
      </c>
      <c r="C157" s="4">
        <v>8052789</v>
      </c>
      <c r="D157" s="4">
        <v>6039592</v>
      </c>
      <c r="E157" s="4">
        <v>2460574</v>
      </c>
      <c r="F157" s="4">
        <v>5815903</v>
      </c>
    </row>
    <row r="158" spans="2:6" x14ac:dyDescent="0.3">
      <c r="B158" s="3">
        <v>43621</v>
      </c>
      <c r="C158" s="4">
        <v>8052789</v>
      </c>
      <c r="D158" s="4">
        <v>6039592</v>
      </c>
      <c r="E158" s="4">
        <v>2460574</v>
      </c>
      <c r="F158" s="4">
        <v>5815903</v>
      </c>
    </row>
    <row r="159" spans="2:6" x14ac:dyDescent="0.3">
      <c r="B159" s="3">
        <v>43622</v>
      </c>
      <c r="C159" s="4">
        <v>8052789</v>
      </c>
      <c r="D159" s="4">
        <v>6039592</v>
      </c>
      <c r="E159" s="4">
        <v>2460574</v>
      </c>
      <c r="F159" s="4">
        <v>5815903</v>
      </c>
    </row>
    <row r="160" spans="2:6" x14ac:dyDescent="0.3">
      <c r="B160" s="3">
        <v>43623</v>
      </c>
      <c r="C160" s="4">
        <v>7583695</v>
      </c>
      <c r="D160" s="4">
        <v>5687771</v>
      </c>
      <c r="E160" s="4">
        <v>2317240</v>
      </c>
      <c r="F160" s="4">
        <v>5477113</v>
      </c>
    </row>
    <row r="161" spans="2:6" x14ac:dyDescent="0.3">
      <c r="B161" s="3">
        <v>43624</v>
      </c>
      <c r="C161" s="4">
        <v>15352294</v>
      </c>
      <c r="D161" s="4">
        <v>11514221</v>
      </c>
      <c r="E161" s="4">
        <v>4690978</v>
      </c>
      <c r="F161" s="4">
        <v>11087768</v>
      </c>
    </row>
    <row r="162" spans="2:6" x14ac:dyDescent="0.3">
      <c r="B162" s="3">
        <v>43625</v>
      </c>
      <c r="C162" s="4">
        <v>16160310</v>
      </c>
      <c r="D162" s="4">
        <v>12120232</v>
      </c>
      <c r="E162" s="4">
        <v>4937872</v>
      </c>
      <c r="F162" s="4">
        <v>11671335</v>
      </c>
    </row>
    <row r="163" spans="2:6" x14ac:dyDescent="0.3">
      <c r="B163" s="3">
        <v>43626</v>
      </c>
      <c r="C163" s="4">
        <v>7896424</v>
      </c>
      <c r="D163" s="4">
        <v>5922318</v>
      </c>
      <c r="E163" s="4">
        <v>2412796</v>
      </c>
      <c r="F163" s="4">
        <v>5702973</v>
      </c>
    </row>
    <row r="164" spans="2:6" x14ac:dyDescent="0.3">
      <c r="B164" s="3">
        <v>43627</v>
      </c>
      <c r="C164" s="4">
        <v>8052789</v>
      </c>
      <c r="D164" s="4">
        <v>6039592</v>
      </c>
      <c r="E164" s="4">
        <v>2460574</v>
      </c>
      <c r="F164" s="4">
        <v>5815903</v>
      </c>
    </row>
    <row r="165" spans="2:6" x14ac:dyDescent="0.3">
      <c r="B165" s="3">
        <v>43628</v>
      </c>
      <c r="C165" s="4">
        <v>7896424</v>
      </c>
      <c r="D165" s="4">
        <v>5922318</v>
      </c>
      <c r="E165" s="4">
        <v>2412796</v>
      </c>
      <c r="F165" s="4">
        <v>5702973</v>
      </c>
    </row>
    <row r="166" spans="2:6" x14ac:dyDescent="0.3">
      <c r="B166" s="3">
        <v>43629</v>
      </c>
      <c r="C166" s="4">
        <v>7818242</v>
      </c>
      <c r="D166" s="4">
        <v>5863681</v>
      </c>
      <c r="E166" s="4">
        <v>2388907</v>
      </c>
      <c r="F166" s="4">
        <v>5646508</v>
      </c>
    </row>
    <row r="167" spans="2:6" x14ac:dyDescent="0.3">
      <c r="B167" s="3">
        <v>43630</v>
      </c>
      <c r="C167" s="4">
        <v>8052789</v>
      </c>
      <c r="D167" s="4">
        <v>6039592</v>
      </c>
      <c r="E167" s="4">
        <v>2460574</v>
      </c>
      <c r="F167" s="4">
        <v>5815903</v>
      </c>
    </row>
    <row r="168" spans="2:6" x14ac:dyDescent="0.3">
      <c r="B168" s="3">
        <v>43631</v>
      </c>
      <c r="C168" s="4">
        <v>15998707</v>
      </c>
      <c r="D168" s="4">
        <v>11999030</v>
      </c>
      <c r="E168" s="4">
        <v>4888493</v>
      </c>
      <c r="F168" s="4">
        <v>11554621</v>
      </c>
    </row>
    <row r="169" spans="2:6" x14ac:dyDescent="0.3">
      <c r="B169" s="3">
        <v>43632</v>
      </c>
      <c r="C169" s="4">
        <v>16483516</v>
      </c>
      <c r="D169" s="4">
        <v>12362637</v>
      </c>
      <c r="E169" s="4">
        <v>5036630</v>
      </c>
      <c r="F169" s="4">
        <v>11904761</v>
      </c>
    </row>
    <row r="170" spans="2:6" x14ac:dyDescent="0.3">
      <c r="B170" s="3">
        <v>43633</v>
      </c>
      <c r="C170" s="4">
        <v>8130972</v>
      </c>
      <c r="D170" s="4">
        <v>6098229</v>
      </c>
      <c r="E170" s="4">
        <v>2484463</v>
      </c>
      <c r="F170" s="4">
        <v>5872368</v>
      </c>
    </row>
    <row r="171" spans="2:6" x14ac:dyDescent="0.3">
      <c r="B171" s="3">
        <v>43634</v>
      </c>
      <c r="C171" s="4">
        <v>7583695</v>
      </c>
      <c r="D171" s="4">
        <v>5687771</v>
      </c>
      <c r="E171" s="4">
        <v>2317240</v>
      </c>
      <c r="F171" s="4">
        <v>5477113</v>
      </c>
    </row>
    <row r="172" spans="2:6" x14ac:dyDescent="0.3">
      <c r="B172" s="3">
        <v>43635</v>
      </c>
      <c r="C172" s="4">
        <v>7974607</v>
      </c>
      <c r="D172" s="4">
        <v>5980955</v>
      </c>
      <c r="E172" s="4">
        <v>2436685</v>
      </c>
      <c r="F172" s="4">
        <v>5759438</v>
      </c>
    </row>
    <row r="173" spans="2:6" x14ac:dyDescent="0.3">
      <c r="B173" s="3">
        <v>43636</v>
      </c>
      <c r="C173" s="4">
        <v>3674574</v>
      </c>
      <c r="D173" s="4">
        <v>2755930</v>
      </c>
      <c r="E173" s="4">
        <v>1122786</v>
      </c>
      <c r="F173" s="4">
        <v>2653859</v>
      </c>
    </row>
    <row r="174" spans="2:6" x14ac:dyDescent="0.3">
      <c r="B174" s="3">
        <v>43637</v>
      </c>
      <c r="C174" s="4">
        <v>7583695</v>
      </c>
      <c r="D174" s="4">
        <v>5687771</v>
      </c>
      <c r="E174" s="4">
        <v>2317240</v>
      </c>
      <c r="F174" s="4">
        <v>5477113</v>
      </c>
    </row>
    <row r="175" spans="2:6" x14ac:dyDescent="0.3">
      <c r="B175" s="3">
        <v>43638</v>
      </c>
      <c r="C175" s="4">
        <v>16160310</v>
      </c>
      <c r="D175" s="4">
        <v>12120232</v>
      </c>
      <c r="E175" s="4">
        <v>4937872</v>
      </c>
      <c r="F175" s="4">
        <v>11671335</v>
      </c>
    </row>
    <row r="176" spans="2:6" x14ac:dyDescent="0.3">
      <c r="B176" s="3">
        <v>43639</v>
      </c>
      <c r="C176" s="4">
        <v>15675500</v>
      </c>
      <c r="D176" s="4">
        <v>11756625</v>
      </c>
      <c r="E176" s="4">
        <v>4789736</v>
      </c>
      <c r="F176" s="4">
        <v>11321195</v>
      </c>
    </row>
    <row r="177" spans="2:6" x14ac:dyDescent="0.3">
      <c r="B177" s="3">
        <v>43640</v>
      </c>
      <c r="C177" s="4">
        <v>7661877</v>
      </c>
      <c r="D177" s="4">
        <v>5746408</v>
      </c>
      <c r="E177" s="4">
        <v>2341129</v>
      </c>
      <c r="F177" s="4">
        <v>5533578</v>
      </c>
    </row>
    <row r="178" spans="2:6" x14ac:dyDescent="0.3">
      <c r="B178" s="3">
        <v>43641</v>
      </c>
      <c r="C178" s="4">
        <v>8130972</v>
      </c>
      <c r="D178" s="4">
        <v>6098229</v>
      </c>
      <c r="E178" s="4">
        <v>2484463</v>
      </c>
      <c r="F178" s="4">
        <v>5872368</v>
      </c>
    </row>
    <row r="179" spans="2:6" x14ac:dyDescent="0.3">
      <c r="B179" s="3">
        <v>43642</v>
      </c>
      <c r="C179" s="4">
        <v>8052789</v>
      </c>
      <c r="D179" s="4">
        <v>6039592</v>
      </c>
      <c r="E179" s="4">
        <v>2460574</v>
      </c>
      <c r="F179" s="4">
        <v>5815903</v>
      </c>
    </row>
    <row r="180" spans="2:6" x14ac:dyDescent="0.3">
      <c r="B180" s="3">
        <v>43643</v>
      </c>
      <c r="C180" s="4">
        <v>8052789</v>
      </c>
      <c r="D180" s="4">
        <v>6039592</v>
      </c>
      <c r="E180" s="4">
        <v>2460574</v>
      </c>
      <c r="F180" s="4">
        <v>5815903</v>
      </c>
    </row>
    <row r="181" spans="2:6" x14ac:dyDescent="0.3">
      <c r="B181" s="3">
        <v>43644</v>
      </c>
      <c r="C181" s="4">
        <v>7661877</v>
      </c>
      <c r="D181" s="4">
        <v>5746408</v>
      </c>
      <c r="E181" s="4">
        <v>2341129</v>
      </c>
      <c r="F181" s="4">
        <v>5533578</v>
      </c>
    </row>
    <row r="182" spans="2:6" x14ac:dyDescent="0.3">
      <c r="B182" s="3">
        <v>43645</v>
      </c>
      <c r="C182" s="4">
        <v>16806722</v>
      </c>
      <c r="D182" s="4">
        <v>12605042</v>
      </c>
      <c r="E182" s="4">
        <v>5135387</v>
      </c>
      <c r="F182" s="4">
        <v>12138188</v>
      </c>
    </row>
    <row r="183" spans="2:6" x14ac:dyDescent="0.3">
      <c r="B183" s="3">
        <v>43646</v>
      </c>
      <c r="C183" s="4">
        <v>15837104</v>
      </c>
      <c r="D183" s="4">
        <v>11877828</v>
      </c>
      <c r="E183" s="4">
        <v>4839115</v>
      </c>
      <c r="F183" s="4">
        <v>11437908</v>
      </c>
    </row>
    <row r="184" spans="2:6" x14ac:dyDescent="0.3">
      <c r="B184" s="3">
        <v>43647</v>
      </c>
      <c r="C184" s="4">
        <v>7740060</v>
      </c>
      <c r="D184" s="4">
        <v>5805045</v>
      </c>
      <c r="E184" s="4">
        <v>2365018</v>
      </c>
      <c r="F184" s="4">
        <v>5590043</v>
      </c>
    </row>
    <row r="185" spans="2:6" x14ac:dyDescent="0.3">
      <c r="B185" s="3">
        <v>43648</v>
      </c>
      <c r="C185" s="4">
        <v>7896424</v>
      </c>
      <c r="D185" s="4">
        <v>5922318</v>
      </c>
      <c r="E185" s="4">
        <v>2412796</v>
      </c>
      <c r="F185" s="4">
        <v>5702973</v>
      </c>
    </row>
    <row r="186" spans="2:6" x14ac:dyDescent="0.3">
      <c r="B186" s="3">
        <v>43649</v>
      </c>
      <c r="C186" s="4">
        <v>7974607</v>
      </c>
      <c r="D186" s="4">
        <v>5980955</v>
      </c>
      <c r="E186" s="4">
        <v>2436685</v>
      </c>
      <c r="F186" s="4">
        <v>5759438</v>
      </c>
    </row>
    <row r="187" spans="2:6" x14ac:dyDescent="0.3">
      <c r="B187" s="3">
        <v>43650</v>
      </c>
      <c r="C187" s="4">
        <v>8052789</v>
      </c>
      <c r="D187" s="4">
        <v>6039592</v>
      </c>
      <c r="E187" s="4">
        <v>2460574</v>
      </c>
      <c r="F187" s="4">
        <v>5815903</v>
      </c>
    </row>
    <row r="188" spans="2:6" x14ac:dyDescent="0.3">
      <c r="B188" s="3">
        <v>43651</v>
      </c>
      <c r="C188" s="4">
        <v>7427330</v>
      </c>
      <c r="D188" s="4">
        <v>5570497</v>
      </c>
      <c r="E188" s="4">
        <v>2269462</v>
      </c>
      <c r="F188" s="4">
        <v>5364183</v>
      </c>
    </row>
    <row r="189" spans="2:6" x14ac:dyDescent="0.3">
      <c r="B189" s="3">
        <v>43652</v>
      </c>
      <c r="C189" s="4">
        <v>16160310</v>
      </c>
      <c r="D189" s="4">
        <v>12120232</v>
      </c>
      <c r="E189" s="4">
        <v>4937872</v>
      </c>
      <c r="F189" s="4">
        <v>11671335</v>
      </c>
    </row>
    <row r="190" spans="2:6" x14ac:dyDescent="0.3">
      <c r="B190" s="3">
        <v>43653</v>
      </c>
      <c r="C190" s="4">
        <v>15675500</v>
      </c>
      <c r="D190" s="4">
        <v>11756625</v>
      </c>
      <c r="E190" s="4">
        <v>4789736</v>
      </c>
      <c r="F190" s="4">
        <v>11321195</v>
      </c>
    </row>
    <row r="191" spans="2:6" x14ac:dyDescent="0.3">
      <c r="B191" s="3">
        <v>43654</v>
      </c>
      <c r="C191" s="4">
        <v>7661877</v>
      </c>
      <c r="D191" s="4">
        <v>5746408</v>
      </c>
      <c r="E191" s="4">
        <v>2341129</v>
      </c>
      <c r="F191" s="4">
        <v>5533578</v>
      </c>
    </row>
    <row r="192" spans="2:6" x14ac:dyDescent="0.3">
      <c r="B192" s="3">
        <v>43655</v>
      </c>
      <c r="C192" s="4">
        <v>8209154</v>
      </c>
      <c r="D192" s="4">
        <v>6156866</v>
      </c>
      <c r="E192" s="4">
        <v>2508352</v>
      </c>
      <c r="F192" s="4">
        <v>5928833</v>
      </c>
    </row>
    <row r="193" spans="2:6" x14ac:dyDescent="0.3">
      <c r="B193" s="3">
        <v>43656</v>
      </c>
      <c r="C193" s="4">
        <v>8209154</v>
      </c>
      <c r="D193" s="4">
        <v>6156866</v>
      </c>
      <c r="E193" s="4">
        <v>2508352</v>
      </c>
      <c r="F193" s="4">
        <v>5928833</v>
      </c>
    </row>
    <row r="194" spans="2:6" x14ac:dyDescent="0.3">
      <c r="B194" s="3">
        <v>43657</v>
      </c>
      <c r="C194" s="4">
        <v>7740060</v>
      </c>
      <c r="D194" s="4">
        <v>5805045</v>
      </c>
      <c r="E194" s="4">
        <v>2365018</v>
      </c>
      <c r="F194" s="4">
        <v>5590043</v>
      </c>
    </row>
    <row r="195" spans="2:6" x14ac:dyDescent="0.3">
      <c r="B195" s="3">
        <v>43658</v>
      </c>
      <c r="C195" s="4">
        <v>7505512</v>
      </c>
      <c r="D195" s="4">
        <v>5629134</v>
      </c>
      <c r="E195" s="4">
        <v>2293351</v>
      </c>
      <c r="F195" s="4">
        <v>5420648</v>
      </c>
    </row>
    <row r="196" spans="2:6" x14ac:dyDescent="0.3">
      <c r="B196" s="3">
        <v>43659</v>
      </c>
      <c r="C196" s="4">
        <v>16160310</v>
      </c>
      <c r="D196" s="4">
        <v>12120232</v>
      </c>
      <c r="E196" s="4">
        <v>4937872</v>
      </c>
      <c r="F196" s="4">
        <v>11671335</v>
      </c>
    </row>
    <row r="197" spans="2:6" x14ac:dyDescent="0.3">
      <c r="B197" s="3">
        <v>43660</v>
      </c>
      <c r="C197" s="4">
        <v>15513897</v>
      </c>
      <c r="D197" s="4">
        <v>11635423</v>
      </c>
      <c r="E197" s="4">
        <v>4740357</v>
      </c>
      <c r="F197" s="4">
        <v>11204481</v>
      </c>
    </row>
    <row r="198" spans="2:6" x14ac:dyDescent="0.3">
      <c r="B198" s="3">
        <v>43661</v>
      </c>
      <c r="C198" s="4">
        <v>7740060</v>
      </c>
      <c r="D198" s="4">
        <v>5805045</v>
      </c>
      <c r="E198" s="4">
        <v>2365018</v>
      </c>
      <c r="F198" s="4">
        <v>5590043</v>
      </c>
    </row>
    <row r="199" spans="2:6" x14ac:dyDescent="0.3">
      <c r="B199" s="3">
        <v>43662</v>
      </c>
      <c r="C199" s="4">
        <v>7427330</v>
      </c>
      <c r="D199" s="4">
        <v>5570497</v>
      </c>
      <c r="E199" s="4">
        <v>2269462</v>
      </c>
      <c r="F199" s="4">
        <v>5364183</v>
      </c>
    </row>
    <row r="200" spans="2:6" x14ac:dyDescent="0.3">
      <c r="B200" s="3">
        <v>43663</v>
      </c>
      <c r="C200" s="4">
        <v>7740060</v>
      </c>
      <c r="D200" s="4">
        <v>5805045</v>
      </c>
      <c r="E200" s="4">
        <v>2365018</v>
      </c>
      <c r="F200" s="4">
        <v>5590043</v>
      </c>
    </row>
    <row r="201" spans="2:6" x14ac:dyDescent="0.3">
      <c r="B201" s="3">
        <v>43664</v>
      </c>
      <c r="C201" s="4">
        <v>7974607</v>
      </c>
      <c r="D201" s="4">
        <v>5980955</v>
      </c>
      <c r="E201" s="4">
        <v>2436685</v>
      </c>
      <c r="F201" s="4">
        <v>5759438</v>
      </c>
    </row>
    <row r="202" spans="2:6" x14ac:dyDescent="0.3">
      <c r="B202" s="3">
        <v>43665</v>
      </c>
      <c r="C202" s="4">
        <v>8130972</v>
      </c>
      <c r="D202" s="4">
        <v>6098229</v>
      </c>
      <c r="E202" s="4">
        <v>2484463</v>
      </c>
      <c r="F202" s="4">
        <v>5872368</v>
      </c>
    </row>
    <row r="203" spans="2:6" x14ac:dyDescent="0.3">
      <c r="B203" s="3">
        <v>43666</v>
      </c>
      <c r="C203" s="4">
        <v>15998707</v>
      </c>
      <c r="D203" s="4">
        <v>11999030</v>
      </c>
      <c r="E203" s="4">
        <v>4888493</v>
      </c>
      <c r="F203" s="4">
        <v>11554621</v>
      </c>
    </row>
    <row r="204" spans="2:6" x14ac:dyDescent="0.3">
      <c r="B204" s="3">
        <v>43667</v>
      </c>
      <c r="C204" s="4">
        <v>15352294</v>
      </c>
      <c r="D204" s="4">
        <v>11514221</v>
      </c>
      <c r="E204" s="4">
        <v>4690978</v>
      </c>
      <c r="F204" s="4">
        <v>11087768</v>
      </c>
    </row>
    <row r="205" spans="2:6" x14ac:dyDescent="0.3">
      <c r="B205" s="3">
        <v>43668</v>
      </c>
      <c r="C205" s="4">
        <v>7740060</v>
      </c>
      <c r="D205" s="4">
        <v>5805045</v>
      </c>
      <c r="E205" s="4">
        <v>2365018</v>
      </c>
      <c r="F205" s="4">
        <v>5590043</v>
      </c>
    </row>
    <row r="206" spans="2:6" x14ac:dyDescent="0.3">
      <c r="B206" s="3">
        <v>43669</v>
      </c>
      <c r="C206" s="4">
        <v>7661877</v>
      </c>
      <c r="D206" s="4">
        <v>5746408</v>
      </c>
      <c r="E206" s="4">
        <v>2341129</v>
      </c>
      <c r="F206" s="4">
        <v>5533578</v>
      </c>
    </row>
    <row r="207" spans="2:6" x14ac:dyDescent="0.3">
      <c r="B207" s="3">
        <v>43670</v>
      </c>
      <c r="C207" s="4">
        <v>7896424</v>
      </c>
      <c r="D207" s="4">
        <v>5922318</v>
      </c>
      <c r="E207" s="4">
        <v>2412796</v>
      </c>
      <c r="F207" s="4">
        <v>5702973</v>
      </c>
    </row>
    <row r="208" spans="2:6" x14ac:dyDescent="0.3">
      <c r="B208" s="3">
        <v>43671</v>
      </c>
      <c r="C208" s="4">
        <v>7427330</v>
      </c>
      <c r="D208" s="4">
        <v>5570497</v>
      </c>
      <c r="E208" s="4">
        <v>2269462</v>
      </c>
      <c r="F208" s="4">
        <v>5364183</v>
      </c>
    </row>
    <row r="209" spans="2:6" x14ac:dyDescent="0.3">
      <c r="B209" s="3">
        <v>43672</v>
      </c>
      <c r="C209" s="4">
        <v>7583695</v>
      </c>
      <c r="D209" s="4">
        <v>5687771</v>
      </c>
      <c r="E209" s="4">
        <v>2317240</v>
      </c>
      <c r="F209" s="4">
        <v>5477113</v>
      </c>
    </row>
    <row r="210" spans="2:6" x14ac:dyDescent="0.3">
      <c r="B210" s="3">
        <v>43673</v>
      </c>
      <c r="C210" s="4">
        <v>16160310</v>
      </c>
      <c r="D210" s="4">
        <v>12120232</v>
      </c>
      <c r="E210" s="4">
        <v>4937872</v>
      </c>
      <c r="F210" s="4">
        <v>11671335</v>
      </c>
    </row>
    <row r="211" spans="2:6" x14ac:dyDescent="0.3">
      <c r="B211" s="3">
        <v>43674</v>
      </c>
      <c r="C211" s="4">
        <v>15675500</v>
      </c>
      <c r="D211" s="4">
        <v>11756625</v>
      </c>
      <c r="E211" s="4">
        <v>4789736</v>
      </c>
      <c r="F211" s="4">
        <v>11321195</v>
      </c>
    </row>
    <row r="212" spans="2:6" x14ac:dyDescent="0.3">
      <c r="B212" s="3">
        <v>43675</v>
      </c>
      <c r="C212" s="4">
        <v>7740060</v>
      </c>
      <c r="D212" s="4">
        <v>5805045</v>
      </c>
      <c r="E212" s="4">
        <v>2365018</v>
      </c>
      <c r="F212" s="4">
        <v>5590043</v>
      </c>
    </row>
    <row r="213" spans="2:6" x14ac:dyDescent="0.3">
      <c r="B213" s="3">
        <v>43676</v>
      </c>
      <c r="C213" s="4">
        <v>7505512</v>
      </c>
      <c r="D213" s="4">
        <v>5629134</v>
      </c>
      <c r="E213" s="4">
        <v>2293351</v>
      </c>
      <c r="F213" s="4">
        <v>5420648</v>
      </c>
    </row>
    <row r="214" spans="2:6" x14ac:dyDescent="0.3">
      <c r="B214" s="3">
        <v>43677</v>
      </c>
      <c r="C214" s="4">
        <v>8052789</v>
      </c>
      <c r="D214" s="4">
        <v>6039592</v>
      </c>
      <c r="E214" s="4">
        <v>2460574</v>
      </c>
      <c r="F214" s="4">
        <v>5815903</v>
      </c>
    </row>
    <row r="215" spans="2:6" x14ac:dyDescent="0.3">
      <c r="B215" s="3">
        <v>43678</v>
      </c>
      <c r="C215" s="4">
        <v>7974607</v>
      </c>
      <c r="D215" s="4">
        <v>5980955</v>
      </c>
      <c r="E215" s="4">
        <v>2436685</v>
      </c>
      <c r="F215" s="4">
        <v>5759438</v>
      </c>
    </row>
    <row r="216" spans="2:6" x14ac:dyDescent="0.3">
      <c r="B216" s="3">
        <v>43679</v>
      </c>
      <c r="C216" s="4">
        <v>8209154</v>
      </c>
      <c r="D216" s="4">
        <v>6156866</v>
      </c>
      <c r="E216" s="4">
        <v>2508352</v>
      </c>
      <c r="F216" s="4">
        <v>5928833</v>
      </c>
    </row>
    <row r="217" spans="2:6" x14ac:dyDescent="0.3">
      <c r="B217" s="3">
        <v>43680</v>
      </c>
      <c r="C217" s="4">
        <v>16321913</v>
      </c>
      <c r="D217" s="4">
        <v>12241435</v>
      </c>
      <c r="E217" s="4">
        <v>4987251</v>
      </c>
      <c r="F217" s="4">
        <v>11788048</v>
      </c>
    </row>
    <row r="218" spans="2:6" x14ac:dyDescent="0.3">
      <c r="B218" s="3">
        <v>43681</v>
      </c>
      <c r="C218" s="4">
        <v>15837104</v>
      </c>
      <c r="D218" s="4">
        <v>11877828</v>
      </c>
      <c r="E218" s="4">
        <v>4839115</v>
      </c>
      <c r="F218" s="4">
        <v>11437908</v>
      </c>
    </row>
    <row r="219" spans="2:6" x14ac:dyDescent="0.3">
      <c r="B219" s="3">
        <v>43682</v>
      </c>
      <c r="C219" s="4">
        <v>8052789</v>
      </c>
      <c r="D219" s="4">
        <v>6039592</v>
      </c>
      <c r="E219" s="4">
        <v>2460574</v>
      </c>
      <c r="F219" s="4">
        <v>5815903</v>
      </c>
    </row>
    <row r="220" spans="2:6" x14ac:dyDescent="0.3">
      <c r="B220" s="3">
        <v>43683</v>
      </c>
      <c r="C220" s="4">
        <v>8130972</v>
      </c>
      <c r="D220" s="4">
        <v>6098229</v>
      </c>
      <c r="E220" s="4">
        <v>2484463</v>
      </c>
      <c r="F220" s="4">
        <v>5872368</v>
      </c>
    </row>
    <row r="221" spans="2:6" x14ac:dyDescent="0.3">
      <c r="B221" s="3">
        <v>43684</v>
      </c>
      <c r="C221" s="4">
        <v>8130972</v>
      </c>
      <c r="D221" s="4">
        <v>6098229</v>
      </c>
      <c r="E221" s="4">
        <v>2484463</v>
      </c>
      <c r="F221" s="4">
        <v>5872368</v>
      </c>
    </row>
    <row r="222" spans="2:6" x14ac:dyDescent="0.3">
      <c r="B222" s="3">
        <v>43685</v>
      </c>
      <c r="C222" s="4">
        <v>7505512</v>
      </c>
      <c r="D222" s="4">
        <v>5629134</v>
      </c>
      <c r="E222" s="4">
        <v>2293351</v>
      </c>
      <c r="F222" s="4">
        <v>5420648</v>
      </c>
    </row>
    <row r="223" spans="2:6" x14ac:dyDescent="0.3">
      <c r="B223" s="3">
        <v>43686</v>
      </c>
      <c r="C223" s="4">
        <v>8130972</v>
      </c>
      <c r="D223" s="4">
        <v>6098229</v>
      </c>
      <c r="E223" s="4">
        <v>2484463</v>
      </c>
      <c r="F223" s="4">
        <v>5872368</v>
      </c>
    </row>
    <row r="224" spans="2:6" x14ac:dyDescent="0.3">
      <c r="B224" s="3">
        <v>43687</v>
      </c>
      <c r="C224" s="4">
        <v>16806722</v>
      </c>
      <c r="D224" s="4">
        <v>12605042</v>
      </c>
      <c r="E224" s="4">
        <v>5135387</v>
      </c>
      <c r="F224" s="4">
        <v>12138188</v>
      </c>
    </row>
    <row r="225" spans="2:6" x14ac:dyDescent="0.3">
      <c r="B225" s="3">
        <v>43688</v>
      </c>
      <c r="C225" s="4">
        <v>15837104</v>
      </c>
      <c r="D225" s="4">
        <v>11877828</v>
      </c>
      <c r="E225" s="4">
        <v>4839115</v>
      </c>
      <c r="F225" s="4">
        <v>11437908</v>
      </c>
    </row>
    <row r="226" spans="2:6" x14ac:dyDescent="0.3">
      <c r="B226" s="3">
        <v>43689</v>
      </c>
      <c r="C226" s="4">
        <v>7427330</v>
      </c>
      <c r="D226" s="4">
        <v>5570497</v>
      </c>
      <c r="E226" s="4">
        <v>2269462</v>
      </c>
      <c r="F226" s="4">
        <v>5364183</v>
      </c>
    </row>
    <row r="227" spans="2:6" x14ac:dyDescent="0.3">
      <c r="B227" s="3">
        <v>43690</v>
      </c>
      <c r="C227" s="4">
        <v>7505512</v>
      </c>
      <c r="D227" s="4">
        <v>5629134</v>
      </c>
      <c r="E227" s="4">
        <v>2293351</v>
      </c>
      <c r="F227" s="4">
        <v>5420648</v>
      </c>
    </row>
    <row r="228" spans="2:6" x14ac:dyDescent="0.3">
      <c r="B228" s="3">
        <v>43691</v>
      </c>
      <c r="C228" s="4">
        <v>8130972</v>
      </c>
      <c r="D228" s="4">
        <v>6098229</v>
      </c>
      <c r="E228" s="4">
        <v>2484463</v>
      </c>
      <c r="F228" s="4">
        <v>5872368</v>
      </c>
    </row>
    <row r="229" spans="2:6" x14ac:dyDescent="0.3">
      <c r="B229" s="3">
        <v>43692</v>
      </c>
      <c r="C229" s="4">
        <v>7896424</v>
      </c>
      <c r="D229" s="4">
        <v>5922318</v>
      </c>
      <c r="E229" s="4">
        <v>2412796</v>
      </c>
      <c r="F229" s="4">
        <v>5702973</v>
      </c>
    </row>
    <row r="230" spans="2:6" x14ac:dyDescent="0.3">
      <c r="B230" s="3">
        <v>43693</v>
      </c>
      <c r="C230" s="4">
        <v>7661877</v>
      </c>
      <c r="D230" s="4">
        <v>5746408</v>
      </c>
      <c r="E230" s="4">
        <v>2341129</v>
      </c>
      <c r="F230" s="4">
        <v>5533578</v>
      </c>
    </row>
    <row r="231" spans="2:6" x14ac:dyDescent="0.3">
      <c r="B231" s="3">
        <v>43694</v>
      </c>
      <c r="C231" s="4">
        <v>16806722</v>
      </c>
      <c r="D231" s="4">
        <v>12605042</v>
      </c>
      <c r="E231" s="4">
        <v>5135387</v>
      </c>
      <c r="F231" s="4">
        <v>12138188</v>
      </c>
    </row>
    <row r="232" spans="2:6" x14ac:dyDescent="0.3">
      <c r="B232" s="3">
        <v>43695</v>
      </c>
      <c r="C232" s="4">
        <v>16321913</v>
      </c>
      <c r="D232" s="4">
        <v>12241435</v>
      </c>
      <c r="E232" s="4">
        <v>4987251</v>
      </c>
      <c r="F232" s="4">
        <v>11788048</v>
      </c>
    </row>
    <row r="233" spans="2:6" x14ac:dyDescent="0.3">
      <c r="B233" s="3">
        <v>43696</v>
      </c>
      <c r="C233" s="4">
        <v>7583695</v>
      </c>
      <c r="D233" s="4">
        <v>5687771</v>
      </c>
      <c r="E233" s="4">
        <v>2317240</v>
      </c>
      <c r="F233" s="4">
        <v>5477113</v>
      </c>
    </row>
    <row r="234" spans="2:6" x14ac:dyDescent="0.3">
      <c r="B234" s="3">
        <v>43697</v>
      </c>
      <c r="C234" s="4">
        <v>7896424</v>
      </c>
      <c r="D234" s="4">
        <v>5922318</v>
      </c>
      <c r="E234" s="4">
        <v>2412796</v>
      </c>
      <c r="F234" s="4">
        <v>5702973</v>
      </c>
    </row>
    <row r="235" spans="2:6" x14ac:dyDescent="0.3">
      <c r="B235" s="3">
        <v>43698</v>
      </c>
      <c r="C235" s="4">
        <v>8052789</v>
      </c>
      <c r="D235" s="4">
        <v>6039592</v>
      </c>
      <c r="E235" s="4">
        <v>2460574</v>
      </c>
      <c r="F235" s="4">
        <v>5815903</v>
      </c>
    </row>
    <row r="236" spans="2:6" x14ac:dyDescent="0.3">
      <c r="B236" s="3">
        <v>43699</v>
      </c>
      <c r="C236" s="4">
        <v>7896424</v>
      </c>
      <c r="D236" s="4">
        <v>5922318</v>
      </c>
      <c r="E236" s="4">
        <v>2412796</v>
      </c>
      <c r="F236" s="4">
        <v>5702973</v>
      </c>
    </row>
    <row r="237" spans="2:6" x14ac:dyDescent="0.3">
      <c r="B237" s="3">
        <v>43700</v>
      </c>
      <c r="C237" s="4">
        <v>7505512</v>
      </c>
      <c r="D237" s="4">
        <v>5629134</v>
      </c>
      <c r="E237" s="4">
        <v>2293351</v>
      </c>
      <c r="F237" s="4">
        <v>5420648</v>
      </c>
    </row>
    <row r="238" spans="2:6" x14ac:dyDescent="0.3">
      <c r="B238" s="3">
        <v>43701</v>
      </c>
      <c r="C238" s="4">
        <v>15513897</v>
      </c>
      <c r="D238" s="4">
        <v>11635423</v>
      </c>
      <c r="E238" s="4">
        <v>4740357</v>
      </c>
      <c r="F238" s="4">
        <v>11204481</v>
      </c>
    </row>
    <row r="239" spans="2:6" x14ac:dyDescent="0.3">
      <c r="B239" s="3">
        <v>43702</v>
      </c>
      <c r="C239" s="4">
        <v>15998707</v>
      </c>
      <c r="D239" s="4">
        <v>11999030</v>
      </c>
      <c r="E239" s="4">
        <v>4888493</v>
      </c>
      <c r="F239" s="4">
        <v>11554621</v>
      </c>
    </row>
    <row r="240" spans="2:6" x14ac:dyDescent="0.3">
      <c r="B240" s="3">
        <v>43703</v>
      </c>
      <c r="C240" s="4">
        <v>8052789</v>
      </c>
      <c r="D240" s="4">
        <v>6039592</v>
      </c>
      <c r="E240" s="4">
        <v>2460574</v>
      </c>
      <c r="F240" s="4">
        <v>5815903</v>
      </c>
    </row>
    <row r="241" spans="2:6" x14ac:dyDescent="0.3">
      <c r="B241" s="3">
        <v>43704</v>
      </c>
      <c r="C241" s="4">
        <v>7505512</v>
      </c>
      <c r="D241" s="4">
        <v>5629134</v>
      </c>
      <c r="E241" s="4">
        <v>2293351</v>
      </c>
      <c r="F241" s="4">
        <v>5420648</v>
      </c>
    </row>
    <row r="242" spans="2:6" x14ac:dyDescent="0.3">
      <c r="B242" s="3">
        <v>43705</v>
      </c>
      <c r="C242" s="4">
        <v>7896424</v>
      </c>
      <c r="D242" s="4">
        <v>5922318</v>
      </c>
      <c r="E242" s="4">
        <v>2412796</v>
      </c>
      <c r="F242" s="4">
        <v>5702973</v>
      </c>
    </row>
    <row r="243" spans="2:6" x14ac:dyDescent="0.3">
      <c r="B243" s="3">
        <v>43706</v>
      </c>
      <c r="C243" s="4">
        <v>7661877</v>
      </c>
      <c r="D243" s="4">
        <v>5746408</v>
      </c>
      <c r="E243" s="4">
        <v>2341129</v>
      </c>
      <c r="F243" s="4">
        <v>5533578</v>
      </c>
    </row>
    <row r="244" spans="2:6" x14ac:dyDescent="0.3">
      <c r="B244" s="3">
        <v>43707</v>
      </c>
      <c r="C244" s="4">
        <v>7896424</v>
      </c>
      <c r="D244" s="4">
        <v>5922318</v>
      </c>
      <c r="E244" s="4">
        <v>2412796</v>
      </c>
      <c r="F244" s="4">
        <v>5702973</v>
      </c>
    </row>
    <row r="245" spans="2:6" x14ac:dyDescent="0.3">
      <c r="B245" s="3">
        <v>43708</v>
      </c>
      <c r="C245" s="4">
        <v>16321913</v>
      </c>
      <c r="D245" s="4">
        <v>12241435</v>
      </c>
      <c r="E245" s="4">
        <v>4987251</v>
      </c>
      <c r="F245" s="4">
        <v>11788048</v>
      </c>
    </row>
    <row r="246" spans="2:6" x14ac:dyDescent="0.3">
      <c r="B246" s="3">
        <v>43709</v>
      </c>
      <c r="C246" s="4">
        <v>15352294</v>
      </c>
      <c r="D246" s="4">
        <v>11514221</v>
      </c>
      <c r="E246" s="4">
        <v>4690978</v>
      </c>
      <c r="F246" s="4">
        <v>11087768</v>
      </c>
    </row>
    <row r="247" spans="2:6" x14ac:dyDescent="0.3">
      <c r="B247" s="3">
        <v>43710</v>
      </c>
      <c r="C247" s="4">
        <v>8209154</v>
      </c>
      <c r="D247" s="4">
        <v>6156866</v>
      </c>
      <c r="E247" s="4">
        <v>2508352</v>
      </c>
      <c r="F247" s="4">
        <v>5928833</v>
      </c>
    </row>
    <row r="248" spans="2:6" x14ac:dyDescent="0.3">
      <c r="B248" s="3">
        <v>43711</v>
      </c>
      <c r="C248" s="4">
        <v>8130972</v>
      </c>
      <c r="D248" s="4">
        <v>6098229</v>
      </c>
      <c r="E248" s="4">
        <v>2484463</v>
      </c>
      <c r="F248" s="4">
        <v>5872368</v>
      </c>
    </row>
    <row r="249" spans="2:6" x14ac:dyDescent="0.3">
      <c r="B249" s="3">
        <v>43712</v>
      </c>
      <c r="C249" s="4">
        <v>8052789</v>
      </c>
      <c r="D249" s="4">
        <v>6039592</v>
      </c>
      <c r="E249" s="4">
        <v>2460574</v>
      </c>
      <c r="F249" s="4">
        <v>5815903</v>
      </c>
    </row>
    <row r="250" spans="2:6" x14ac:dyDescent="0.3">
      <c r="B250" s="3">
        <v>43713</v>
      </c>
      <c r="C250" s="4">
        <v>7427330</v>
      </c>
      <c r="D250" s="4">
        <v>5570497</v>
      </c>
      <c r="E250" s="4">
        <v>2269462</v>
      </c>
      <c r="F250" s="4">
        <v>5364183</v>
      </c>
    </row>
    <row r="251" spans="2:6" x14ac:dyDescent="0.3">
      <c r="B251" s="3">
        <v>43714</v>
      </c>
      <c r="C251" s="4">
        <v>7505512</v>
      </c>
      <c r="D251" s="4">
        <v>5629134</v>
      </c>
      <c r="E251" s="4">
        <v>2293351</v>
      </c>
      <c r="F251" s="4">
        <v>5420648</v>
      </c>
    </row>
    <row r="252" spans="2:6" x14ac:dyDescent="0.3">
      <c r="B252" s="3">
        <v>43715</v>
      </c>
      <c r="C252" s="4">
        <v>16806722</v>
      </c>
      <c r="D252" s="4">
        <v>12605042</v>
      </c>
      <c r="E252" s="4">
        <v>5135387</v>
      </c>
      <c r="F252" s="4">
        <v>12138188</v>
      </c>
    </row>
    <row r="253" spans="2:6" x14ac:dyDescent="0.3">
      <c r="B253" s="3">
        <v>43716</v>
      </c>
      <c r="C253" s="4">
        <v>15513897</v>
      </c>
      <c r="D253" s="4">
        <v>11635423</v>
      </c>
      <c r="E253" s="4">
        <v>4740357</v>
      </c>
      <c r="F253" s="4">
        <v>11204481</v>
      </c>
    </row>
    <row r="254" spans="2:6" x14ac:dyDescent="0.3">
      <c r="B254" s="3">
        <v>43717</v>
      </c>
      <c r="C254" s="4">
        <v>7818242</v>
      </c>
      <c r="D254" s="4">
        <v>5863681</v>
      </c>
      <c r="E254" s="4">
        <v>2388907</v>
      </c>
      <c r="F254" s="4">
        <v>5646508</v>
      </c>
    </row>
    <row r="255" spans="2:6" x14ac:dyDescent="0.3">
      <c r="B255" s="3">
        <v>43718</v>
      </c>
      <c r="C255" s="4">
        <v>8052789</v>
      </c>
      <c r="D255" s="4">
        <v>6039592</v>
      </c>
      <c r="E255" s="4">
        <v>2460574</v>
      </c>
      <c r="F255" s="4">
        <v>5815903</v>
      </c>
    </row>
    <row r="256" spans="2:6" x14ac:dyDescent="0.3">
      <c r="B256" s="3">
        <v>43719</v>
      </c>
      <c r="C256" s="4">
        <v>7583695</v>
      </c>
      <c r="D256" s="4">
        <v>5687771</v>
      </c>
      <c r="E256" s="4">
        <v>2317240</v>
      </c>
      <c r="F256" s="4">
        <v>5477113</v>
      </c>
    </row>
    <row r="257" spans="2:6" x14ac:dyDescent="0.3">
      <c r="B257" s="3">
        <v>43720</v>
      </c>
      <c r="C257" s="4">
        <v>7505512</v>
      </c>
      <c r="D257" s="4">
        <v>5629134</v>
      </c>
      <c r="E257" s="4">
        <v>2293351</v>
      </c>
      <c r="F257" s="4">
        <v>5420648</v>
      </c>
    </row>
    <row r="258" spans="2:6" x14ac:dyDescent="0.3">
      <c r="B258" s="3">
        <v>43721</v>
      </c>
      <c r="C258" s="4">
        <v>8209154</v>
      </c>
      <c r="D258" s="4">
        <v>6156866</v>
      </c>
      <c r="E258" s="4">
        <v>2508352</v>
      </c>
      <c r="F258" s="4">
        <v>5928833</v>
      </c>
    </row>
    <row r="259" spans="2:6" x14ac:dyDescent="0.3">
      <c r="B259" s="3">
        <v>43722</v>
      </c>
      <c r="C259" s="4">
        <v>15998707</v>
      </c>
      <c r="D259" s="4">
        <v>11999030</v>
      </c>
      <c r="E259" s="4">
        <v>4888493</v>
      </c>
      <c r="F259" s="4">
        <v>11554621</v>
      </c>
    </row>
    <row r="260" spans="2:6" x14ac:dyDescent="0.3">
      <c r="B260" s="3">
        <v>43723</v>
      </c>
      <c r="C260" s="4">
        <v>16645119</v>
      </c>
      <c r="D260" s="4">
        <v>12483839</v>
      </c>
      <c r="E260" s="4">
        <v>5086008</v>
      </c>
      <c r="F260" s="4">
        <v>12021475</v>
      </c>
    </row>
    <row r="261" spans="2:6" x14ac:dyDescent="0.3">
      <c r="B261" s="3">
        <v>43724</v>
      </c>
      <c r="C261" s="4">
        <v>7427330</v>
      </c>
      <c r="D261" s="4">
        <v>5570497</v>
      </c>
      <c r="E261" s="4">
        <v>2269462</v>
      </c>
      <c r="F261" s="4">
        <v>5364183</v>
      </c>
    </row>
    <row r="262" spans="2:6" x14ac:dyDescent="0.3">
      <c r="B262" s="3">
        <v>43725</v>
      </c>
      <c r="C262" s="4">
        <v>8052789</v>
      </c>
      <c r="D262" s="4">
        <v>6039592</v>
      </c>
      <c r="E262" s="4">
        <v>2460574</v>
      </c>
      <c r="F262" s="4">
        <v>5815903</v>
      </c>
    </row>
    <row r="263" spans="2:6" x14ac:dyDescent="0.3">
      <c r="B263" s="3">
        <v>43726</v>
      </c>
      <c r="C263" s="4">
        <v>7740060</v>
      </c>
      <c r="D263" s="4">
        <v>5805045</v>
      </c>
      <c r="E263" s="4">
        <v>2365018</v>
      </c>
      <c r="F263" s="4">
        <v>5590043</v>
      </c>
    </row>
    <row r="264" spans="2:6" x14ac:dyDescent="0.3">
      <c r="B264" s="3">
        <v>43727</v>
      </c>
      <c r="C264" s="4">
        <v>7661877</v>
      </c>
      <c r="D264" s="4">
        <v>5746408</v>
      </c>
      <c r="E264" s="4">
        <v>2341129</v>
      </c>
      <c r="F264" s="4">
        <v>5533578</v>
      </c>
    </row>
    <row r="265" spans="2:6" x14ac:dyDescent="0.3">
      <c r="B265" s="3">
        <v>43728</v>
      </c>
      <c r="C265" s="4">
        <v>7661877</v>
      </c>
      <c r="D265" s="4">
        <v>5746408</v>
      </c>
      <c r="E265" s="4">
        <v>2341129</v>
      </c>
      <c r="F265" s="4">
        <v>5533578</v>
      </c>
    </row>
    <row r="266" spans="2:6" x14ac:dyDescent="0.3">
      <c r="B266" s="3">
        <v>43729</v>
      </c>
      <c r="C266" s="4">
        <v>15837104</v>
      </c>
      <c r="D266" s="4">
        <v>11877828</v>
      </c>
      <c r="E266" s="4">
        <v>4839115</v>
      </c>
      <c r="F266" s="4">
        <v>11437908</v>
      </c>
    </row>
    <row r="267" spans="2:6" x14ac:dyDescent="0.3">
      <c r="B267" s="3">
        <v>43730</v>
      </c>
      <c r="C267" s="4">
        <v>16483516</v>
      </c>
      <c r="D267" s="4">
        <v>12362637</v>
      </c>
      <c r="E267" s="4">
        <v>5036630</v>
      </c>
      <c r="F267" s="4">
        <v>11904761</v>
      </c>
    </row>
    <row r="268" spans="2:6" x14ac:dyDescent="0.3">
      <c r="B268" s="3">
        <v>43731</v>
      </c>
      <c r="C268" s="4">
        <v>7505512</v>
      </c>
      <c r="D268" s="4">
        <v>5629134</v>
      </c>
      <c r="E268" s="4">
        <v>2293351</v>
      </c>
      <c r="F268" s="4">
        <v>5420648</v>
      </c>
    </row>
    <row r="269" spans="2:6" x14ac:dyDescent="0.3">
      <c r="B269" s="3">
        <v>43732</v>
      </c>
      <c r="C269" s="4">
        <v>7896424</v>
      </c>
      <c r="D269" s="4">
        <v>5922318</v>
      </c>
      <c r="E269" s="4">
        <v>2412796</v>
      </c>
      <c r="F269" s="4">
        <v>5702973</v>
      </c>
    </row>
    <row r="270" spans="2:6" x14ac:dyDescent="0.3">
      <c r="B270" s="3">
        <v>43733</v>
      </c>
      <c r="C270" s="4">
        <v>7661877</v>
      </c>
      <c r="D270" s="4">
        <v>5746408</v>
      </c>
      <c r="E270" s="4">
        <v>2341129</v>
      </c>
      <c r="F270" s="4">
        <v>5533578</v>
      </c>
    </row>
    <row r="271" spans="2:6" x14ac:dyDescent="0.3">
      <c r="B271" s="3">
        <v>43734</v>
      </c>
      <c r="C271" s="4">
        <v>8052789</v>
      </c>
      <c r="D271" s="4">
        <v>6039592</v>
      </c>
      <c r="E271" s="4">
        <v>2460574</v>
      </c>
      <c r="F271" s="4">
        <v>5815903</v>
      </c>
    </row>
    <row r="272" spans="2:6" x14ac:dyDescent="0.3">
      <c r="B272" s="3">
        <v>43735</v>
      </c>
      <c r="C272" s="4">
        <v>7505512</v>
      </c>
      <c r="D272" s="4">
        <v>5629134</v>
      </c>
      <c r="E272" s="4">
        <v>2293351</v>
      </c>
      <c r="F272" s="4">
        <v>5420648</v>
      </c>
    </row>
    <row r="273" spans="2:6" x14ac:dyDescent="0.3">
      <c r="B273" s="3">
        <v>43736</v>
      </c>
      <c r="C273" s="4">
        <v>15837104</v>
      </c>
      <c r="D273" s="4">
        <v>11877828</v>
      </c>
      <c r="E273" s="4">
        <v>4839115</v>
      </c>
      <c r="F273" s="4">
        <v>11437908</v>
      </c>
    </row>
    <row r="274" spans="2:6" x14ac:dyDescent="0.3">
      <c r="B274" s="3">
        <v>43737</v>
      </c>
      <c r="C274" s="4">
        <v>15352294</v>
      </c>
      <c r="D274" s="4">
        <v>11514221</v>
      </c>
      <c r="E274" s="4">
        <v>4690978</v>
      </c>
      <c r="F274" s="4">
        <v>11087768</v>
      </c>
    </row>
    <row r="275" spans="2:6" x14ac:dyDescent="0.3">
      <c r="B275" s="3">
        <v>43738</v>
      </c>
      <c r="C275" s="4">
        <v>7818242</v>
      </c>
      <c r="D275" s="4">
        <v>5863681</v>
      </c>
      <c r="E275" s="4">
        <v>2388907</v>
      </c>
      <c r="F275" s="4">
        <v>5646508</v>
      </c>
    </row>
    <row r="276" spans="2:6" x14ac:dyDescent="0.3">
      <c r="B276" s="3">
        <v>43739</v>
      </c>
      <c r="C276" s="4">
        <v>7896424</v>
      </c>
      <c r="D276" s="4">
        <v>5922318</v>
      </c>
      <c r="E276" s="4">
        <v>2412796</v>
      </c>
      <c r="F276" s="4">
        <v>5702973</v>
      </c>
    </row>
    <row r="277" spans="2:6" x14ac:dyDescent="0.3">
      <c r="B277" s="3">
        <v>43740</v>
      </c>
      <c r="C277" s="4">
        <v>7740060</v>
      </c>
      <c r="D277" s="4">
        <v>5805045</v>
      </c>
      <c r="E277" s="4">
        <v>2365018</v>
      </c>
      <c r="F277" s="4">
        <v>5590043</v>
      </c>
    </row>
    <row r="278" spans="2:6" x14ac:dyDescent="0.3">
      <c r="B278" s="3">
        <v>43741</v>
      </c>
      <c r="C278" s="4">
        <v>7661877</v>
      </c>
      <c r="D278" s="4">
        <v>5746408</v>
      </c>
      <c r="E278" s="4">
        <v>2341129</v>
      </c>
      <c r="F278" s="4">
        <v>5533578</v>
      </c>
    </row>
    <row r="279" spans="2:6" x14ac:dyDescent="0.3">
      <c r="B279" s="3">
        <v>43742</v>
      </c>
      <c r="C279" s="4">
        <v>7583695</v>
      </c>
      <c r="D279" s="4">
        <v>5687771</v>
      </c>
      <c r="E279" s="4">
        <v>2317240</v>
      </c>
      <c r="F279" s="4">
        <v>5477113</v>
      </c>
    </row>
    <row r="280" spans="2:6" x14ac:dyDescent="0.3">
      <c r="B280" s="3">
        <v>43743</v>
      </c>
      <c r="C280" s="4">
        <v>16645119</v>
      </c>
      <c r="D280" s="4">
        <v>12483839</v>
      </c>
      <c r="E280" s="4">
        <v>5086008</v>
      </c>
      <c r="F280" s="4">
        <v>12021475</v>
      </c>
    </row>
    <row r="281" spans="2:6" x14ac:dyDescent="0.3">
      <c r="B281" s="3">
        <v>43744</v>
      </c>
      <c r="C281" s="4">
        <v>15675500</v>
      </c>
      <c r="D281" s="4">
        <v>11756625</v>
      </c>
      <c r="E281" s="4">
        <v>4789736</v>
      </c>
      <c r="F281" s="4">
        <v>11321195</v>
      </c>
    </row>
    <row r="282" spans="2:6" x14ac:dyDescent="0.3">
      <c r="B282" s="3">
        <v>43745</v>
      </c>
      <c r="C282" s="4">
        <v>7740060</v>
      </c>
      <c r="D282" s="4">
        <v>5805045</v>
      </c>
      <c r="E282" s="4">
        <v>2365018</v>
      </c>
      <c r="F282" s="4">
        <v>5590043</v>
      </c>
    </row>
    <row r="283" spans="2:6" x14ac:dyDescent="0.3">
      <c r="B283" s="3">
        <v>43746</v>
      </c>
      <c r="C283" s="4">
        <v>8052789</v>
      </c>
      <c r="D283" s="4">
        <v>6039592</v>
      </c>
      <c r="E283" s="4">
        <v>2460574</v>
      </c>
      <c r="F283" s="4">
        <v>5815903</v>
      </c>
    </row>
    <row r="284" spans="2:6" x14ac:dyDescent="0.3">
      <c r="B284" s="3">
        <v>43747</v>
      </c>
      <c r="C284" s="4">
        <v>7427330</v>
      </c>
      <c r="D284" s="4">
        <v>5570497</v>
      </c>
      <c r="E284" s="4">
        <v>2269462</v>
      </c>
      <c r="F284" s="4">
        <v>5364183</v>
      </c>
    </row>
    <row r="285" spans="2:6" x14ac:dyDescent="0.3">
      <c r="B285" s="3">
        <v>43748</v>
      </c>
      <c r="C285" s="4">
        <v>7661877</v>
      </c>
      <c r="D285" s="4">
        <v>5746408</v>
      </c>
      <c r="E285" s="4">
        <v>2341129</v>
      </c>
      <c r="F285" s="4">
        <v>5533578</v>
      </c>
    </row>
    <row r="286" spans="2:6" x14ac:dyDescent="0.3">
      <c r="B286" s="3">
        <v>43749</v>
      </c>
      <c r="C286" s="4">
        <v>7661877</v>
      </c>
      <c r="D286" s="4">
        <v>5746408</v>
      </c>
      <c r="E286" s="4">
        <v>2341129</v>
      </c>
      <c r="F286" s="4">
        <v>5533578</v>
      </c>
    </row>
    <row r="287" spans="2:6" x14ac:dyDescent="0.3">
      <c r="B287" s="3">
        <v>43750</v>
      </c>
      <c r="C287" s="4">
        <v>16321913</v>
      </c>
      <c r="D287" s="4">
        <v>12241435</v>
      </c>
      <c r="E287" s="4">
        <v>4987251</v>
      </c>
      <c r="F287" s="4">
        <v>11788048</v>
      </c>
    </row>
    <row r="288" spans="2:6" x14ac:dyDescent="0.3">
      <c r="B288" s="3">
        <v>43751</v>
      </c>
      <c r="C288" s="4">
        <v>15675500</v>
      </c>
      <c r="D288" s="4">
        <v>11756625</v>
      </c>
      <c r="E288" s="4">
        <v>4789736</v>
      </c>
      <c r="F288" s="4">
        <v>11321195</v>
      </c>
    </row>
    <row r="289" spans="2:6" x14ac:dyDescent="0.3">
      <c r="B289" s="3">
        <v>43752</v>
      </c>
      <c r="C289" s="4">
        <v>7505512</v>
      </c>
      <c r="D289" s="4">
        <v>5629134</v>
      </c>
      <c r="E289" s="4">
        <v>2293351</v>
      </c>
      <c r="F289" s="4">
        <v>5420648</v>
      </c>
    </row>
    <row r="290" spans="2:6" x14ac:dyDescent="0.3">
      <c r="B290" s="3">
        <v>43753</v>
      </c>
      <c r="C290" s="4">
        <v>7896424</v>
      </c>
      <c r="D290" s="4">
        <v>5922318</v>
      </c>
      <c r="E290" s="4">
        <v>2412796</v>
      </c>
      <c r="F290" s="4">
        <v>5702973</v>
      </c>
    </row>
    <row r="291" spans="2:6" x14ac:dyDescent="0.3">
      <c r="B291" s="3">
        <v>43754</v>
      </c>
      <c r="C291" s="4">
        <v>7427330</v>
      </c>
      <c r="D291" s="4">
        <v>5570497</v>
      </c>
      <c r="E291" s="4">
        <v>2269462</v>
      </c>
      <c r="F291" s="4">
        <v>5364183</v>
      </c>
    </row>
    <row r="292" spans="2:6" x14ac:dyDescent="0.3">
      <c r="B292" s="3">
        <v>43755</v>
      </c>
      <c r="C292" s="4">
        <v>7974607</v>
      </c>
      <c r="D292" s="4">
        <v>5980955</v>
      </c>
      <c r="E292" s="4">
        <v>2436685</v>
      </c>
      <c r="F292" s="4">
        <v>5759438</v>
      </c>
    </row>
    <row r="293" spans="2:6" x14ac:dyDescent="0.3">
      <c r="B293" s="3">
        <v>43756</v>
      </c>
      <c r="C293" s="4">
        <v>7505512</v>
      </c>
      <c r="D293" s="4">
        <v>5629134</v>
      </c>
      <c r="E293" s="4">
        <v>2293351</v>
      </c>
      <c r="F293" s="4">
        <v>5420648</v>
      </c>
    </row>
    <row r="294" spans="2:6" x14ac:dyDescent="0.3">
      <c r="B294" s="3">
        <v>43757</v>
      </c>
      <c r="C294" s="4">
        <v>16645119</v>
      </c>
      <c r="D294" s="4">
        <v>12483839</v>
      </c>
      <c r="E294" s="4">
        <v>5086008</v>
      </c>
      <c r="F294" s="4">
        <v>12021475</v>
      </c>
    </row>
    <row r="295" spans="2:6" x14ac:dyDescent="0.3">
      <c r="B295" s="3">
        <v>43758</v>
      </c>
      <c r="C295" s="4">
        <v>15513897</v>
      </c>
      <c r="D295" s="4">
        <v>11635423</v>
      </c>
      <c r="E295" s="4">
        <v>4740357</v>
      </c>
      <c r="F295" s="4">
        <v>11204481</v>
      </c>
    </row>
    <row r="296" spans="2:6" x14ac:dyDescent="0.3">
      <c r="B296" s="3">
        <v>43759</v>
      </c>
      <c r="C296" s="4">
        <v>8209154</v>
      </c>
      <c r="D296" s="4">
        <v>6156866</v>
      </c>
      <c r="E296" s="4">
        <v>2508352</v>
      </c>
      <c r="F296" s="4">
        <v>5928833</v>
      </c>
    </row>
    <row r="297" spans="2:6" x14ac:dyDescent="0.3">
      <c r="B297" s="3">
        <v>43760</v>
      </c>
      <c r="C297" s="4">
        <v>7818242</v>
      </c>
      <c r="D297" s="4">
        <v>5863681</v>
      </c>
      <c r="E297" s="4">
        <v>2388907</v>
      </c>
      <c r="F297" s="4">
        <v>5646508</v>
      </c>
    </row>
    <row r="298" spans="2:6" x14ac:dyDescent="0.3">
      <c r="B298" s="3">
        <v>43761</v>
      </c>
      <c r="C298" s="4">
        <v>7818242</v>
      </c>
      <c r="D298" s="4">
        <v>5863681</v>
      </c>
      <c r="E298" s="4">
        <v>2388907</v>
      </c>
      <c r="F298" s="4">
        <v>5646508</v>
      </c>
    </row>
    <row r="299" spans="2:6" x14ac:dyDescent="0.3">
      <c r="B299" s="3">
        <v>43762</v>
      </c>
      <c r="C299" s="4">
        <v>7583695</v>
      </c>
      <c r="D299" s="4">
        <v>5687771</v>
      </c>
      <c r="E299" s="4">
        <v>2317240</v>
      </c>
      <c r="F299" s="4">
        <v>5477113</v>
      </c>
    </row>
    <row r="300" spans="2:6" x14ac:dyDescent="0.3">
      <c r="B300" s="3">
        <v>43763</v>
      </c>
      <c r="C300" s="4">
        <v>7740060</v>
      </c>
      <c r="D300" s="4">
        <v>5805045</v>
      </c>
      <c r="E300" s="4">
        <v>2365018</v>
      </c>
      <c r="F300" s="4">
        <v>5590043</v>
      </c>
    </row>
    <row r="301" spans="2:6" x14ac:dyDescent="0.3">
      <c r="B301" s="3">
        <v>43764</v>
      </c>
      <c r="C301" s="4">
        <v>15837104</v>
      </c>
      <c r="D301" s="4">
        <v>11877828</v>
      </c>
      <c r="E301" s="4">
        <v>4839115</v>
      </c>
      <c r="F301" s="4">
        <v>11437908</v>
      </c>
    </row>
    <row r="302" spans="2:6" x14ac:dyDescent="0.3">
      <c r="B302" s="3">
        <v>43765</v>
      </c>
      <c r="C302" s="4">
        <v>15513897</v>
      </c>
      <c r="D302" s="4">
        <v>11635423</v>
      </c>
      <c r="E302" s="4">
        <v>4740357</v>
      </c>
      <c r="F302" s="4">
        <v>11204481</v>
      </c>
    </row>
    <row r="303" spans="2:6" x14ac:dyDescent="0.3">
      <c r="B303" s="3">
        <v>43766</v>
      </c>
      <c r="C303" s="4">
        <v>7583695</v>
      </c>
      <c r="D303" s="4">
        <v>5687771</v>
      </c>
      <c r="E303" s="4">
        <v>2317240</v>
      </c>
      <c r="F303" s="4">
        <v>5477113</v>
      </c>
    </row>
    <row r="304" spans="2:6" x14ac:dyDescent="0.3">
      <c r="B304" s="3">
        <v>43767</v>
      </c>
      <c r="C304" s="4">
        <v>7974607</v>
      </c>
      <c r="D304" s="4">
        <v>5980955</v>
      </c>
      <c r="E304" s="4">
        <v>2436685</v>
      </c>
      <c r="F304" s="4">
        <v>5759438</v>
      </c>
    </row>
    <row r="305" spans="2:6" x14ac:dyDescent="0.3">
      <c r="B305" s="3">
        <v>43768</v>
      </c>
      <c r="C305" s="4">
        <v>7740060</v>
      </c>
      <c r="D305" s="4">
        <v>5805045</v>
      </c>
      <c r="E305" s="4">
        <v>2365018</v>
      </c>
      <c r="F305" s="4">
        <v>5590043</v>
      </c>
    </row>
    <row r="306" spans="2:6" x14ac:dyDescent="0.3">
      <c r="B306" s="3">
        <v>43769</v>
      </c>
      <c r="C306" s="4">
        <v>7427330</v>
      </c>
      <c r="D306" s="4">
        <v>5570497</v>
      </c>
      <c r="E306" s="4">
        <v>2269462</v>
      </c>
      <c r="F306" s="4">
        <v>5364183</v>
      </c>
    </row>
    <row r="307" spans="2:6" x14ac:dyDescent="0.3">
      <c r="B307" s="3">
        <v>43770</v>
      </c>
      <c r="C307" s="4">
        <v>7583695</v>
      </c>
      <c r="D307" s="4">
        <v>5687771</v>
      </c>
      <c r="E307" s="4">
        <v>2317240</v>
      </c>
      <c r="F307" s="4">
        <v>5477113</v>
      </c>
    </row>
    <row r="308" spans="2:6" x14ac:dyDescent="0.3">
      <c r="B308" s="3">
        <v>43771</v>
      </c>
      <c r="C308" s="4">
        <v>15352294</v>
      </c>
      <c r="D308" s="4">
        <v>11514221</v>
      </c>
      <c r="E308" s="4">
        <v>4690978</v>
      </c>
      <c r="F308" s="4">
        <v>11087768</v>
      </c>
    </row>
    <row r="309" spans="2:6" x14ac:dyDescent="0.3">
      <c r="B309" s="3">
        <v>43772</v>
      </c>
      <c r="C309" s="4">
        <v>16483516</v>
      </c>
      <c r="D309" s="4">
        <v>12362637</v>
      </c>
      <c r="E309" s="4">
        <v>5036630</v>
      </c>
      <c r="F309" s="4">
        <v>11904761</v>
      </c>
    </row>
    <row r="310" spans="2:6" x14ac:dyDescent="0.3">
      <c r="B310" s="3">
        <v>43773</v>
      </c>
      <c r="C310" s="4">
        <v>7661877</v>
      </c>
      <c r="D310" s="4">
        <v>5746408</v>
      </c>
      <c r="E310" s="4">
        <v>2341129</v>
      </c>
      <c r="F310" s="4">
        <v>5533578</v>
      </c>
    </row>
    <row r="311" spans="2:6" x14ac:dyDescent="0.3">
      <c r="B311" s="3">
        <v>43774</v>
      </c>
      <c r="C311" s="4">
        <v>7505512</v>
      </c>
      <c r="D311" s="4">
        <v>5629134</v>
      </c>
      <c r="E311" s="4">
        <v>2293351</v>
      </c>
      <c r="F311" s="4">
        <v>5420648</v>
      </c>
    </row>
    <row r="312" spans="2:6" x14ac:dyDescent="0.3">
      <c r="B312" s="3">
        <v>43775</v>
      </c>
      <c r="C312" s="4">
        <v>7740060</v>
      </c>
      <c r="D312" s="4">
        <v>5805045</v>
      </c>
      <c r="E312" s="4">
        <v>2365018</v>
      </c>
      <c r="F312" s="4">
        <v>5590043</v>
      </c>
    </row>
    <row r="313" spans="2:6" x14ac:dyDescent="0.3">
      <c r="B313" s="3">
        <v>43776</v>
      </c>
      <c r="C313" s="4">
        <v>7505512</v>
      </c>
      <c r="D313" s="4">
        <v>5629134</v>
      </c>
      <c r="E313" s="4">
        <v>2293351</v>
      </c>
      <c r="F313" s="4">
        <v>5420648</v>
      </c>
    </row>
    <row r="314" spans="2:6" x14ac:dyDescent="0.3">
      <c r="B314" s="3">
        <v>43777</v>
      </c>
      <c r="C314" s="4">
        <v>7583695</v>
      </c>
      <c r="D314" s="4">
        <v>5687771</v>
      </c>
      <c r="E314" s="4">
        <v>2317240</v>
      </c>
      <c r="F314" s="4">
        <v>5477113</v>
      </c>
    </row>
    <row r="315" spans="2:6" x14ac:dyDescent="0.3">
      <c r="B315" s="3">
        <v>43778</v>
      </c>
      <c r="C315" s="4">
        <v>16483516</v>
      </c>
      <c r="D315" s="4">
        <v>12362637</v>
      </c>
      <c r="E315" s="4">
        <v>5036630</v>
      </c>
      <c r="F315" s="4">
        <v>11904761</v>
      </c>
    </row>
    <row r="316" spans="2:6" x14ac:dyDescent="0.3">
      <c r="B316" s="3">
        <v>43779</v>
      </c>
      <c r="C316" s="4">
        <v>16968325</v>
      </c>
      <c r="D316" s="4">
        <v>12726244</v>
      </c>
      <c r="E316" s="4">
        <v>5184766</v>
      </c>
      <c r="F316" s="4">
        <v>12254901</v>
      </c>
    </row>
    <row r="317" spans="2:6" x14ac:dyDescent="0.3">
      <c r="B317" s="3">
        <v>43780</v>
      </c>
      <c r="C317" s="4">
        <v>7740060</v>
      </c>
      <c r="D317" s="4">
        <v>5805045</v>
      </c>
      <c r="E317" s="4">
        <v>2365018</v>
      </c>
      <c r="F317" s="4">
        <v>5590043</v>
      </c>
    </row>
    <row r="318" spans="2:6" x14ac:dyDescent="0.3">
      <c r="B318" s="3">
        <v>43781</v>
      </c>
      <c r="C318" s="4">
        <v>7427330</v>
      </c>
      <c r="D318" s="4">
        <v>5570497</v>
      </c>
      <c r="E318" s="4">
        <v>2269462</v>
      </c>
      <c r="F318" s="4">
        <v>5364183</v>
      </c>
    </row>
    <row r="319" spans="2:6" x14ac:dyDescent="0.3">
      <c r="B319" s="3">
        <v>43782</v>
      </c>
      <c r="C319" s="4">
        <v>7740060</v>
      </c>
      <c r="D319" s="4">
        <v>5805045</v>
      </c>
      <c r="E319" s="4">
        <v>2365018</v>
      </c>
      <c r="F319" s="4">
        <v>5590043</v>
      </c>
    </row>
    <row r="320" spans="2:6" x14ac:dyDescent="0.3">
      <c r="B320" s="3">
        <v>43783</v>
      </c>
      <c r="C320" s="4">
        <v>7505512</v>
      </c>
      <c r="D320" s="4">
        <v>5629134</v>
      </c>
      <c r="E320" s="4">
        <v>2293351</v>
      </c>
      <c r="F320" s="4">
        <v>5420648</v>
      </c>
    </row>
    <row r="321" spans="2:6" x14ac:dyDescent="0.3">
      <c r="B321" s="3">
        <v>43784</v>
      </c>
      <c r="C321" s="4">
        <v>7818242</v>
      </c>
      <c r="D321" s="4">
        <v>5863681</v>
      </c>
      <c r="E321" s="4">
        <v>2388907</v>
      </c>
      <c r="F321" s="4">
        <v>5646508</v>
      </c>
    </row>
    <row r="322" spans="2:6" x14ac:dyDescent="0.3">
      <c r="B322" s="3">
        <v>43785</v>
      </c>
      <c r="C322" s="4">
        <v>16968325</v>
      </c>
      <c r="D322" s="4">
        <v>12726244</v>
      </c>
      <c r="E322" s="4">
        <v>5184766</v>
      </c>
      <c r="F322" s="4">
        <v>12254901</v>
      </c>
    </row>
    <row r="323" spans="2:6" x14ac:dyDescent="0.3">
      <c r="B323" s="3">
        <v>43786</v>
      </c>
      <c r="C323" s="4">
        <v>15837104</v>
      </c>
      <c r="D323" s="4">
        <v>11877828</v>
      </c>
      <c r="E323" s="4">
        <v>4839115</v>
      </c>
      <c r="F323" s="4">
        <v>11437908</v>
      </c>
    </row>
    <row r="324" spans="2:6" x14ac:dyDescent="0.3">
      <c r="B324" s="3">
        <v>43787</v>
      </c>
      <c r="C324" s="4">
        <v>8209154</v>
      </c>
      <c r="D324" s="4">
        <v>6156866</v>
      </c>
      <c r="E324" s="4">
        <v>2508352</v>
      </c>
      <c r="F324" s="4">
        <v>5928833</v>
      </c>
    </row>
    <row r="325" spans="2:6" x14ac:dyDescent="0.3">
      <c r="B325" s="3">
        <v>43788</v>
      </c>
      <c r="C325" s="4">
        <v>7661877</v>
      </c>
      <c r="D325" s="4">
        <v>5746408</v>
      </c>
      <c r="E325" s="4">
        <v>2341129</v>
      </c>
      <c r="F325" s="4">
        <v>5533578</v>
      </c>
    </row>
    <row r="326" spans="2:6" x14ac:dyDescent="0.3">
      <c r="B326" s="3">
        <v>43789</v>
      </c>
      <c r="C326" s="4">
        <v>8052789</v>
      </c>
      <c r="D326" s="4">
        <v>6039592</v>
      </c>
      <c r="E326" s="4">
        <v>2460574</v>
      </c>
      <c r="F326" s="4">
        <v>5815903</v>
      </c>
    </row>
    <row r="327" spans="2:6" x14ac:dyDescent="0.3">
      <c r="B327" s="3">
        <v>43790</v>
      </c>
      <c r="C327" s="4">
        <v>7661877</v>
      </c>
      <c r="D327" s="4">
        <v>5746408</v>
      </c>
      <c r="E327" s="4">
        <v>2341129</v>
      </c>
      <c r="F327" s="4">
        <v>5533578</v>
      </c>
    </row>
    <row r="328" spans="2:6" x14ac:dyDescent="0.3">
      <c r="B328" s="3">
        <v>43791</v>
      </c>
      <c r="C328" s="4">
        <v>8209154</v>
      </c>
      <c r="D328" s="4">
        <v>6156866</v>
      </c>
      <c r="E328" s="4">
        <v>2508352</v>
      </c>
      <c r="F328" s="4">
        <v>5928833</v>
      </c>
    </row>
    <row r="329" spans="2:6" x14ac:dyDescent="0.3">
      <c r="B329" s="3">
        <v>43792</v>
      </c>
      <c r="C329" s="4">
        <v>16483516</v>
      </c>
      <c r="D329" s="4">
        <v>12362637</v>
      </c>
      <c r="E329" s="4">
        <v>5036630</v>
      </c>
      <c r="F329" s="4">
        <v>11904761</v>
      </c>
    </row>
    <row r="330" spans="2:6" x14ac:dyDescent="0.3">
      <c r="B330" s="3">
        <v>43793</v>
      </c>
      <c r="C330" s="4">
        <v>16645119</v>
      </c>
      <c r="D330" s="4">
        <v>12483839</v>
      </c>
      <c r="E330" s="4">
        <v>5086008</v>
      </c>
      <c r="F330" s="4">
        <v>12021475</v>
      </c>
    </row>
    <row r="331" spans="2:6" x14ac:dyDescent="0.3">
      <c r="B331" s="3">
        <v>43794</v>
      </c>
      <c r="C331" s="4">
        <v>7974607</v>
      </c>
      <c r="D331" s="4">
        <v>5980955</v>
      </c>
      <c r="E331" s="4">
        <v>2436685</v>
      </c>
      <c r="F331" s="4">
        <v>5759438</v>
      </c>
    </row>
    <row r="332" spans="2:6" x14ac:dyDescent="0.3">
      <c r="B332" s="3">
        <v>43795</v>
      </c>
      <c r="C332" s="4">
        <v>7583695</v>
      </c>
      <c r="D332" s="4">
        <v>5687771</v>
      </c>
      <c r="E332" s="4">
        <v>2317240</v>
      </c>
      <c r="F332" s="4">
        <v>5477113</v>
      </c>
    </row>
    <row r="333" spans="2:6" x14ac:dyDescent="0.3">
      <c r="B333" s="3">
        <v>43796</v>
      </c>
      <c r="C333" s="4">
        <v>8209154</v>
      </c>
      <c r="D333" s="4">
        <v>6156866</v>
      </c>
      <c r="E333" s="4">
        <v>2508352</v>
      </c>
      <c r="F333" s="4">
        <v>5928833</v>
      </c>
    </row>
    <row r="334" spans="2:6" x14ac:dyDescent="0.3">
      <c r="B334" s="3">
        <v>43797</v>
      </c>
      <c r="C334" s="4">
        <v>8209154</v>
      </c>
      <c r="D334" s="4">
        <v>6156866</v>
      </c>
      <c r="E334" s="4">
        <v>2508352</v>
      </c>
      <c r="F334" s="4">
        <v>5928833</v>
      </c>
    </row>
    <row r="335" spans="2:6" x14ac:dyDescent="0.3">
      <c r="B335" s="3">
        <v>43798</v>
      </c>
      <c r="C335" s="4">
        <v>7818242</v>
      </c>
      <c r="D335" s="4">
        <v>5863681</v>
      </c>
      <c r="E335" s="4">
        <v>2388907</v>
      </c>
      <c r="F335" s="4">
        <v>5646508</v>
      </c>
    </row>
    <row r="336" spans="2:6" x14ac:dyDescent="0.3">
      <c r="B336" s="3">
        <v>43799</v>
      </c>
      <c r="C336" s="4">
        <v>16968325</v>
      </c>
      <c r="D336" s="4">
        <v>12726244</v>
      </c>
      <c r="E336" s="4">
        <v>5184766</v>
      </c>
      <c r="F336" s="4">
        <v>12254901</v>
      </c>
    </row>
    <row r="337" spans="2:6" x14ac:dyDescent="0.3">
      <c r="B337" s="3">
        <v>43800</v>
      </c>
      <c r="C337" s="4">
        <v>16806722</v>
      </c>
      <c r="D337" s="4">
        <v>12605042</v>
      </c>
      <c r="E337" s="4">
        <v>5135387</v>
      </c>
      <c r="F337" s="4">
        <v>12138188</v>
      </c>
    </row>
    <row r="338" spans="2:6" x14ac:dyDescent="0.3">
      <c r="B338" s="3">
        <v>43801</v>
      </c>
      <c r="C338" s="4">
        <v>7740060</v>
      </c>
      <c r="D338" s="4">
        <v>5805045</v>
      </c>
      <c r="E338" s="4">
        <v>2365018</v>
      </c>
      <c r="F338" s="4">
        <v>5590043</v>
      </c>
    </row>
    <row r="339" spans="2:6" x14ac:dyDescent="0.3">
      <c r="B339" s="3">
        <v>43802</v>
      </c>
      <c r="C339" s="4">
        <v>7505512</v>
      </c>
      <c r="D339" s="4">
        <v>5629134</v>
      </c>
      <c r="E339" s="4">
        <v>2293351</v>
      </c>
      <c r="F339" s="4">
        <v>5420648</v>
      </c>
    </row>
    <row r="340" spans="2:6" x14ac:dyDescent="0.3">
      <c r="B340" s="3">
        <v>43803</v>
      </c>
      <c r="C340" s="4">
        <v>8052789</v>
      </c>
      <c r="D340" s="4">
        <v>6039592</v>
      </c>
      <c r="E340" s="4">
        <v>2460574</v>
      </c>
      <c r="F340" s="4">
        <v>5815903</v>
      </c>
    </row>
    <row r="341" spans="2:6" x14ac:dyDescent="0.3">
      <c r="B341" s="3">
        <v>43804</v>
      </c>
      <c r="C341" s="4">
        <v>8130972</v>
      </c>
      <c r="D341" s="4">
        <v>6098229</v>
      </c>
      <c r="E341" s="4">
        <v>2484463</v>
      </c>
      <c r="F341" s="4">
        <v>5872368</v>
      </c>
    </row>
    <row r="342" spans="2:6" x14ac:dyDescent="0.3">
      <c r="B342" s="3">
        <v>43805</v>
      </c>
      <c r="C342" s="4">
        <v>7583695</v>
      </c>
      <c r="D342" s="4">
        <v>5687771</v>
      </c>
      <c r="E342" s="4">
        <v>2317240</v>
      </c>
      <c r="F342" s="4">
        <v>5477113</v>
      </c>
    </row>
    <row r="343" spans="2:6" x14ac:dyDescent="0.3">
      <c r="B343" s="3">
        <v>43806</v>
      </c>
      <c r="C343" s="4">
        <v>15837104</v>
      </c>
      <c r="D343" s="4">
        <v>11877828</v>
      </c>
      <c r="E343" s="4">
        <v>4839115</v>
      </c>
      <c r="F343" s="4">
        <v>11437908</v>
      </c>
    </row>
    <row r="344" spans="2:6" x14ac:dyDescent="0.3">
      <c r="B344" s="3">
        <v>43807</v>
      </c>
      <c r="C344" s="4">
        <v>15837104</v>
      </c>
      <c r="D344" s="4">
        <v>11877828</v>
      </c>
      <c r="E344" s="4">
        <v>4839115</v>
      </c>
      <c r="F344" s="4">
        <v>11437908</v>
      </c>
    </row>
    <row r="345" spans="2:6" x14ac:dyDescent="0.3">
      <c r="B345" s="3">
        <v>43808</v>
      </c>
      <c r="C345" s="4">
        <v>8130972</v>
      </c>
      <c r="D345" s="4">
        <v>6098229</v>
      </c>
      <c r="E345" s="4">
        <v>2484463</v>
      </c>
      <c r="F345" s="4">
        <v>5872368</v>
      </c>
    </row>
    <row r="346" spans="2:6" x14ac:dyDescent="0.3">
      <c r="B346" s="3">
        <v>43809</v>
      </c>
      <c r="C346" s="4">
        <v>7740060</v>
      </c>
      <c r="D346" s="4">
        <v>5805045</v>
      </c>
      <c r="E346" s="4">
        <v>2365018</v>
      </c>
      <c r="F346" s="4">
        <v>5590043</v>
      </c>
    </row>
    <row r="347" spans="2:6" x14ac:dyDescent="0.3">
      <c r="B347" s="3">
        <v>43810</v>
      </c>
      <c r="C347" s="4">
        <v>8130972</v>
      </c>
      <c r="D347" s="4">
        <v>6098229</v>
      </c>
      <c r="E347" s="4">
        <v>2484463</v>
      </c>
      <c r="F347" s="4">
        <v>5872368</v>
      </c>
    </row>
    <row r="348" spans="2:6" x14ac:dyDescent="0.3">
      <c r="B348" s="3">
        <v>43811</v>
      </c>
      <c r="C348" s="4">
        <v>7896424</v>
      </c>
      <c r="D348" s="4">
        <v>5922318</v>
      </c>
      <c r="E348" s="4">
        <v>2412796</v>
      </c>
      <c r="F348" s="4">
        <v>5702973</v>
      </c>
    </row>
    <row r="349" spans="2:6" x14ac:dyDescent="0.3">
      <c r="B349" s="3">
        <v>43812</v>
      </c>
      <c r="C349" s="4">
        <v>8209154</v>
      </c>
      <c r="D349" s="4">
        <v>6156866</v>
      </c>
      <c r="E349" s="4">
        <v>2508352</v>
      </c>
      <c r="F349" s="4">
        <v>5928833</v>
      </c>
    </row>
    <row r="350" spans="2:6" x14ac:dyDescent="0.3">
      <c r="B350" s="3">
        <v>43813</v>
      </c>
      <c r="C350" s="4">
        <v>16483516</v>
      </c>
      <c r="D350" s="4">
        <v>12362637</v>
      </c>
      <c r="E350" s="4">
        <v>5036630</v>
      </c>
      <c r="F350" s="4">
        <v>11904761</v>
      </c>
    </row>
    <row r="351" spans="2:6" x14ac:dyDescent="0.3">
      <c r="B351" s="3">
        <v>43814</v>
      </c>
      <c r="C351" s="4">
        <v>15513897</v>
      </c>
      <c r="D351" s="4">
        <v>11635423</v>
      </c>
      <c r="E351" s="4">
        <v>4740357</v>
      </c>
      <c r="F351" s="4">
        <v>11204481</v>
      </c>
    </row>
    <row r="352" spans="2:6" x14ac:dyDescent="0.3">
      <c r="B352" s="3">
        <v>43815</v>
      </c>
      <c r="C352" s="4">
        <v>7661877</v>
      </c>
      <c r="D352" s="4">
        <v>5746408</v>
      </c>
      <c r="E352" s="4">
        <v>2341129</v>
      </c>
      <c r="F352" s="4">
        <v>5533578</v>
      </c>
    </row>
    <row r="353" spans="2:6" x14ac:dyDescent="0.3">
      <c r="B353" s="3">
        <v>43816</v>
      </c>
      <c r="C353" s="4">
        <v>7583695</v>
      </c>
      <c r="D353" s="4">
        <v>5687771</v>
      </c>
      <c r="E353" s="4">
        <v>2317240</v>
      </c>
      <c r="F353" s="4">
        <v>5477113</v>
      </c>
    </row>
    <row r="354" spans="2:6" x14ac:dyDescent="0.3">
      <c r="B354" s="3">
        <v>43817</v>
      </c>
      <c r="C354" s="4">
        <v>8052789</v>
      </c>
      <c r="D354" s="4">
        <v>6039592</v>
      </c>
      <c r="E354" s="4">
        <v>2460574</v>
      </c>
      <c r="F354" s="4">
        <v>5815903</v>
      </c>
    </row>
    <row r="355" spans="2:6" x14ac:dyDescent="0.3">
      <c r="B355" s="3">
        <v>43818</v>
      </c>
      <c r="C355" s="4">
        <v>7583695</v>
      </c>
      <c r="D355" s="4">
        <v>5687771</v>
      </c>
      <c r="E355" s="4">
        <v>2317240</v>
      </c>
      <c r="F355" s="4">
        <v>5477113</v>
      </c>
    </row>
    <row r="356" spans="2:6" x14ac:dyDescent="0.3">
      <c r="B356" s="3">
        <v>43819</v>
      </c>
      <c r="C356" s="4">
        <v>7974607</v>
      </c>
      <c r="D356" s="4">
        <v>5980955</v>
      </c>
      <c r="E356" s="4">
        <v>2436685</v>
      </c>
      <c r="F356" s="4">
        <v>5759438</v>
      </c>
    </row>
    <row r="357" spans="2:6" x14ac:dyDescent="0.3">
      <c r="B357" s="3">
        <v>43820</v>
      </c>
      <c r="C357" s="4">
        <v>16645119</v>
      </c>
      <c r="D357" s="4">
        <v>12483839</v>
      </c>
      <c r="E357" s="4">
        <v>5086008</v>
      </c>
      <c r="F357" s="4">
        <v>12021475</v>
      </c>
    </row>
    <row r="358" spans="2:6" x14ac:dyDescent="0.3">
      <c r="B358" s="3">
        <v>43821</v>
      </c>
      <c r="C358" s="4">
        <v>15513897</v>
      </c>
      <c r="D358" s="4">
        <v>11635423</v>
      </c>
      <c r="E358" s="4">
        <v>4740357</v>
      </c>
      <c r="F358" s="4">
        <v>11204481</v>
      </c>
    </row>
    <row r="359" spans="2:6" x14ac:dyDescent="0.3">
      <c r="B359" s="3">
        <v>43822</v>
      </c>
      <c r="C359" s="4">
        <v>7740060</v>
      </c>
      <c r="D359" s="4">
        <v>5805045</v>
      </c>
      <c r="E359" s="4">
        <v>2365018</v>
      </c>
      <c r="F359" s="4">
        <v>5590043</v>
      </c>
    </row>
    <row r="360" spans="2:6" x14ac:dyDescent="0.3">
      <c r="B360" s="3">
        <v>43823</v>
      </c>
      <c r="C360" s="4">
        <v>7661877</v>
      </c>
      <c r="D360" s="4">
        <v>5746408</v>
      </c>
      <c r="E360" s="4">
        <v>2341129</v>
      </c>
      <c r="F360" s="4">
        <v>5533578</v>
      </c>
    </row>
    <row r="361" spans="2:6" x14ac:dyDescent="0.3">
      <c r="B361" s="3">
        <v>43824</v>
      </c>
      <c r="C361" s="4">
        <v>7427330</v>
      </c>
      <c r="D361" s="4">
        <v>5570497</v>
      </c>
      <c r="E361" s="4">
        <v>2269462</v>
      </c>
      <c r="F361" s="4">
        <v>5364183</v>
      </c>
    </row>
    <row r="362" spans="2:6" x14ac:dyDescent="0.3">
      <c r="B362" s="3">
        <v>43825</v>
      </c>
      <c r="C362" s="4">
        <v>7427330</v>
      </c>
      <c r="D362" s="4">
        <v>5570497</v>
      </c>
      <c r="E362" s="4">
        <v>2269462</v>
      </c>
      <c r="F362" s="4">
        <v>5364183</v>
      </c>
    </row>
    <row r="363" spans="2:6" x14ac:dyDescent="0.3">
      <c r="B363" s="3">
        <v>43826</v>
      </c>
      <c r="C363" s="4">
        <v>8052789</v>
      </c>
      <c r="D363" s="4">
        <v>6039592</v>
      </c>
      <c r="E363" s="4">
        <v>2460574</v>
      </c>
      <c r="F363" s="4">
        <v>5815903</v>
      </c>
    </row>
    <row r="364" spans="2:6" x14ac:dyDescent="0.3">
      <c r="B364" s="3">
        <v>43827</v>
      </c>
      <c r="C364" s="4">
        <v>16321913</v>
      </c>
      <c r="D364" s="4">
        <v>12241435</v>
      </c>
      <c r="E364" s="4">
        <v>4987251</v>
      </c>
      <c r="F364" s="4">
        <v>11788048</v>
      </c>
    </row>
    <row r="365" spans="2:6" x14ac:dyDescent="0.3">
      <c r="B365" s="3">
        <v>43828</v>
      </c>
      <c r="C365" s="4">
        <v>15675500</v>
      </c>
      <c r="D365" s="4">
        <v>11756625</v>
      </c>
      <c r="E365" s="4">
        <v>4789736</v>
      </c>
      <c r="F365" s="4">
        <v>11321195</v>
      </c>
    </row>
    <row r="366" spans="2:6" x14ac:dyDescent="0.3">
      <c r="B366" s="3">
        <v>43829</v>
      </c>
      <c r="C366" s="4">
        <v>7974607</v>
      </c>
      <c r="D366" s="4">
        <v>5980955</v>
      </c>
      <c r="E366" s="4">
        <v>2436685</v>
      </c>
      <c r="F366" s="4">
        <v>5759438</v>
      </c>
    </row>
    <row r="367" spans="2:6" x14ac:dyDescent="0.3">
      <c r="B367" s="3">
        <v>43830</v>
      </c>
      <c r="C367" s="4">
        <v>7896424</v>
      </c>
      <c r="D367" s="4">
        <v>5922318</v>
      </c>
      <c r="E367" s="4">
        <v>2412796</v>
      </c>
      <c r="F367" s="4">
        <v>5702973</v>
      </c>
    </row>
    <row r="368" spans="2:6" x14ac:dyDescent="0.3">
      <c r="B368" s="3">
        <v>43831</v>
      </c>
      <c r="C368" s="4">
        <v>7818242</v>
      </c>
      <c r="D368" s="4">
        <v>5863681</v>
      </c>
      <c r="E368" s="4">
        <v>2388907</v>
      </c>
      <c r="F368" s="4">
        <v>5646508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B59D-B53D-8E4D-8B38-481D388BFD03}">
  <dimension ref="B2:J368"/>
  <sheetViews>
    <sheetView workbookViewId="0">
      <selection activeCell="E2" sqref="E2"/>
    </sheetView>
  </sheetViews>
  <sheetFormatPr defaultColWidth="11.19921875" defaultRowHeight="15.6" x14ac:dyDescent="0.3"/>
  <cols>
    <col min="2" max="2" width="10.09765625" bestFit="1" customWidth="1"/>
    <col min="3" max="3" width="18" bestFit="1" customWidth="1"/>
    <col min="4" max="4" width="15.69921875" bestFit="1" customWidth="1"/>
    <col min="5" max="5" width="29" bestFit="1" customWidth="1"/>
    <col min="6" max="6" width="24" bestFit="1" customWidth="1"/>
    <col min="7" max="7" width="22.796875" bestFit="1" customWidth="1"/>
    <col min="8" max="8" width="14.796875" bestFit="1" customWidth="1"/>
    <col min="9" max="9" width="29.19921875" bestFit="1" customWidth="1"/>
    <col min="10" max="10" width="23" bestFit="1" customWidth="1"/>
  </cols>
  <sheetData>
    <row r="2" spans="2:10" x14ac:dyDescent="0.3">
      <c r="B2" s="1" t="s">
        <v>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2:10" x14ac:dyDescent="0.3">
      <c r="B3" s="3">
        <v>43466</v>
      </c>
      <c r="C3" s="4">
        <v>385075</v>
      </c>
      <c r="D3" s="5">
        <v>0.17</v>
      </c>
      <c r="E3" s="4">
        <v>37</v>
      </c>
      <c r="F3" s="4">
        <v>22</v>
      </c>
      <c r="G3" s="4">
        <v>26</v>
      </c>
      <c r="H3" s="4">
        <v>364</v>
      </c>
      <c r="I3" s="4">
        <v>32</v>
      </c>
      <c r="J3" s="5">
        <v>0.95</v>
      </c>
    </row>
    <row r="4" spans="2:10" x14ac:dyDescent="0.3">
      <c r="B4" s="3">
        <v>43467</v>
      </c>
      <c r="C4" s="4">
        <v>388232</v>
      </c>
      <c r="D4" s="5">
        <v>0.19</v>
      </c>
      <c r="E4" s="4">
        <v>31</v>
      </c>
      <c r="F4" s="4">
        <v>17</v>
      </c>
      <c r="G4" s="4">
        <v>28</v>
      </c>
      <c r="H4" s="4">
        <v>360</v>
      </c>
      <c r="I4" s="4">
        <v>35</v>
      </c>
      <c r="J4" s="5">
        <v>0.95</v>
      </c>
    </row>
    <row r="5" spans="2:10" x14ac:dyDescent="0.3">
      <c r="B5" s="3">
        <v>43468</v>
      </c>
      <c r="C5" s="4">
        <v>399964</v>
      </c>
      <c r="D5" s="5">
        <v>0.18</v>
      </c>
      <c r="E5" s="4">
        <v>30</v>
      </c>
      <c r="F5" s="4">
        <v>22</v>
      </c>
      <c r="G5" s="4">
        <v>29</v>
      </c>
      <c r="H5" s="4">
        <v>370</v>
      </c>
      <c r="I5" s="4">
        <v>31</v>
      </c>
      <c r="J5" s="5">
        <v>0.94</v>
      </c>
    </row>
    <row r="6" spans="2:10" x14ac:dyDescent="0.3">
      <c r="B6" s="3">
        <v>43469</v>
      </c>
      <c r="C6" s="4">
        <v>408471</v>
      </c>
      <c r="D6" s="5">
        <v>0.17</v>
      </c>
      <c r="E6" s="4">
        <v>30</v>
      </c>
      <c r="F6" s="4">
        <v>19</v>
      </c>
      <c r="G6" s="4">
        <v>26</v>
      </c>
      <c r="H6" s="4">
        <v>386</v>
      </c>
      <c r="I6" s="4">
        <v>40</v>
      </c>
      <c r="J6" s="5">
        <v>0.94</v>
      </c>
    </row>
    <row r="7" spans="2:10" x14ac:dyDescent="0.3">
      <c r="B7" s="3">
        <v>43470</v>
      </c>
      <c r="C7" s="4">
        <v>384771</v>
      </c>
      <c r="D7" s="5">
        <v>0.19</v>
      </c>
      <c r="E7" s="4">
        <v>31</v>
      </c>
      <c r="F7" s="4">
        <v>22</v>
      </c>
      <c r="G7" s="4">
        <v>27</v>
      </c>
      <c r="H7" s="4">
        <v>390</v>
      </c>
      <c r="I7" s="4">
        <v>33</v>
      </c>
      <c r="J7" s="5">
        <v>0.92</v>
      </c>
    </row>
    <row r="8" spans="2:10" x14ac:dyDescent="0.3">
      <c r="B8" s="3">
        <v>43471</v>
      </c>
      <c r="C8" s="4">
        <v>390787</v>
      </c>
      <c r="D8" s="5">
        <v>0.19</v>
      </c>
      <c r="E8" s="4">
        <v>33</v>
      </c>
      <c r="F8" s="4">
        <v>18</v>
      </c>
      <c r="G8" s="4">
        <v>26</v>
      </c>
      <c r="H8" s="4">
        <v>360</v>
      </c>
      <c r="I8" s="4">
        <v>36</v>
      </c>
      <c r="J8" s="5">
        <v>0.93</v>
      </c>
    </row>
    <row r="9" spans="2:10" x14ac:dyDescent="0.3">
      <c r="B9" s="3">
        <v>43472</v>
      </c>
      <c r="C9" s="4">
        <v>388351</v>
      </c>
      <c r="D9" s="5">
        <v>0.18</v>
      </c>
      <c r="E9" s="4">
        <v>36</v>
      </c>
      <c r="F9" s="4">
        <v>19</v>
      </c>
      <c r="G9" s="4">
        <v>30</v>
      </c>
      <c r="H9" s="4">
        <v>381</v>
      </c>
      <c r="I9" s="4">
        <v>34</v>
      </c>
      <c r="J9" s="5">
        <v>0.93</v>
      </c>
    </row>
    <row r="10" spans="2:10" x14ac:dyDescent="0.3">
      <c r="B10" s="3">
        <v>43473</v>
      </c>
      <c r="C10" s="4">
        <v>387624</v>
      </c>
      <c r="D10" s="5">
        <v>0.17</v>
      </c>
      <c r="E10" s="4">
        <v>39</v>
      </c>
      <c r="F10" s="4">
        <v>22</v>
      </c>
      <c r="G10" s="4">
        <v>25</v>
      </c>
      <c r="H10" s="4">
        <v>359</v>
      </c>
      <c r="I10" s="4">
        <v>37</v>
      </c>
      <c r="J10" s="5">
        <v>0.95</v>
      </c>
    </row>
    <row r="11" spans="2:10" x14ac:dyDescent="0.3">
      <c r="B11" s="3">
        <v>43474</v>
      </c>
      <c r="C11" s="4">
        <v>399127</v>
      </c>
      <c r="D11" s="5">
        <v>0.18</v>
      </c>
      <c r="E11" s="4">
        <v>40</v>
      </c>
      <c r="F11" s="4">
        <v>22</v>
      </c>
      <c r="G11" s="4">
        <v>30</v>
      </c>
      <c r="H11" s="4">
        <v>359</v>
      </c>
      <c r="I11" s="4">
        <v>38</v>
      </c>
      <c r="J11" s="5">
        <v>0.93</v>
      </c>
    </row>
    <row r="12" spans="2:10" x14ac:dyDescent="0.3">
      <c r="B12" s="3">
        <v>43475</v>
      </c>
      <c r="C12" s="4">
        <v>400812</v>
      </c>
      <c r="D12" s="5">
        <v>0.19</v>
      </c>
      <c r="E12" s="4">
        <v>32</v>
      </c>
      <c r="F12" s="4">
        <v>22</v>
      </c>
      <c r="G12" s="4">
        <v>27</v>
      </c>
      <c r="H12" s="4">
        <v>399</v>
      </c>
      <c r="I12" s="4">
        <v>34</v>
      </c>
      <c r="J12" s="5">
        <v>0.92</v>
      </c>
    </row>
    <row r="13" spans="2:10" x14ac:dyDescent="0.3">
      <c r="B13" s="3">
        <v>43476</v>
      </c>
      <c r="C13" s="4">
        <v>382806</v>
      </c>
      <c r="D13" s="5">
        <v>0.19</v>
      </c>
      <c r="E13" s="4">
        <v>36</v>
      </c>
      <c r="F13" s="4">
        <v>17</v>
      </c>
      <c r="G13" s="4">
        <v>26</v>
      </c>
      <c r="H13" s="4">
        <v>392</v>
      </c>
      <c r="I13" s="4">
        <v>38</v>
      </c>
      <c r="J13" s="5">
        <v>0.91</v>
      </c>
    </row>
    <row r="14" spans="2:10" x14ac:dyDescent="0.3">
      <c r="B14" s="3">
        <v>43477</v>
      </c>
      <c r="C14" s="4">
        <v>406488</v>
      </c>
      <c r="D14" s="5">
        <v>0.18</v>
      </c>
      <c r="E14" s="4">
        <v>37</v>
      </c>
      <c r="F14" s="4">
        <v>21</v>
      </c>
      <c r="G14" s="4">
        <v>30</v>
      </c>
      <c r="H14" s="4">
        <v>363</v>
      </c>
      <c r="I14" s="4">
        <v>33</v>
      </c>
      <c r="J14" s="5">
        <v>0.95</v>
      </c>
    </row>
    <row r="15" spans="2:10" x14ac:dyDescent="0.3">
      <c r="B15" s="3">
        <v>43478</v>
      </c>
      <c r="C15" s="4">
        <v>402450</v>
      </c>
      <c r="D15" s="5">
        <v>0.17</v>
      </c>
      <c r="E15" s="4">
        <v>34</v>
      </c>
      <c r="F15" s="4">
        <v>20</v>
      </c>
      <c r="G15" s="4">
        <v>28</v>
      </c>
      <c r="H15" s="4">
        <v>390</v>
      </c>
      <c r="I15" s="4">
        <v>37</v>
      </c>
      <c r="J15" s="5">
        <v>0.92</v>
      </c>
    </row>
    <row r="16" spans="2:10" x14ac:dyDescent="0.3">
      <c r="B16" s="3">
        <v>43479</v>
      </c>
      <c r="C16" s="4">
        <v>392554</v>
      </c>
      <c r="D16" s="5">
        <v>0.19</v>
      </c>
      <c r="E16" s="4">
        <v>36</v>
      </c>
      <c r="F16" s="4">
        <v>21</v>
      </c>
      <c r="G16" s="4">
        <v>27</v>
      </c>
      <c r="H16" s="4">
        <v>395</v>
      </c>
      <c r="I16" s="4">
        <v>31</v>
      </c>
      <c r="J16" s="5">
        <v>0.94</v>
      </c>
    </row>
    <row r="17" spans="2:10" x14ac:dyDescent="0.3">
      <c r="B17" s="3">
        <v>43480</v>
      </c>
      <c r="C17" s="4">
        <v>407211</v>
      </c>
      <c r="D17" s="5">
        <v>0.17</v>
      </c>
      <c r="E17" s="4">
        <v>36</v>
      </c>
      <c r="F17" s="4">
        <v>19</v>
      </c>
      <c r="G17" s="4">
        <v>29</v>
      </c>
      <c r="H17" s="4">
        <v>362</v>
      </c>
      <c r="I17" s="4">
        <v>32</v>
      </c>
      <c r="J17" s="5">
        <v>0.91</v>
      </c>
    </row>
    <row r="18" spans="2:10" x14ac:dyDescent="0.3">
      <c r="B18" s="3">
        <v>43481</v>
      </c>
      <c r="C18" s="4">
        <v>404264</v>
      </c>
      <c r="D18" s="5">
        <v>0.18</v>
      </c>
      <c r="E18" s="4">
        <v>30</v>
      </c>
      <c r="F18" s="4">
        <v>18</v>
      </c>
      <c r="G18" s="4">
        <v>25</v>
      </c>
      <c r="H18" s="4">
        <v>382</v>
      </c>
      <c r="I18" s="4">
        <v>31</v>
      </c>
      <c r="J18" s="5">
        <v>0.91</v>
      </c>
    </row>
    <row r="19" spans="2:10" x14ac:dyDescent="0.3">
      <c r="B19" s="3">
        <v>43482</v>
      </c>
      <c r="C19" s="4">
        <v>404417</v>
      </c>
      <c r="D19" s="5">
        <v>0.17</v>
      </c>
      <c r="E19" s="4">
        <v>36</v>
      </c>
      <c r="F19" s="4">
        <v>19</v>
      </c>
      <c r="G19" s="4">
        <v>26</v>
      </c>
      <c r="H19" s="4">
        <v>365</v>
      </c>
      <c r="I19" s="4">
        <v>31</v>
      </c>
      <c r="J19" s="5">
        <v>0.95</v>
      </c>
    </row>
    <row r="20" spans="2:10" x14ac:dyDescent="0.3">
      <c r="B20" s="3">
        <v>43483</v>
      </c>
      <c r="C20" s="4">
        <v>404715</v>
      </c>
      <c r="D20" s="5">
        <v>0.18</v>
      </c>
      <c r="E20" s="4">
        <v>31</v>
      </c>
      <c r="F20" s="4">
        <v>20</v>
      </c>
      <c r="G20" s="4">
        <v>25</v>
      </c>
      <c r="H20" s="4">
        <v>374</v>
      </c>
      <c r="I20" s="4">
        <v>33</v>
      </c>
      <c r="J20" s="5">
        <v>0.91</v>
      </c>
    </row>
    <row r="21" spans="2:10" x14ac:dyDescent="0.3">
      <c r="B21" s="3">
        <v>43484</v>
      </c>
      <c r="C21" s="4">
        <v>409719</v>
      </c>
      <c r="D21" s="5">
        <v>0.17</v>
      </c>
      <c r="E21" s="4">
        <v>37</v>
      </c>
      <c r="F21" s="4">
        <v>19</v>
      </c>
      <c r="G21" s="4">
        <v>27</v>
      </c>
      <c r="H21" s="4">
        <v>384</v>
      </c>
      <c r="I21" s="4">
        <v>39</v>
      </c>
      <c r="J21" s="5">
        <v>0.95</v>
      </c>
    </row>
    <row r="22" spans="2:10" x14ac:dyDescent="0.3">
      <c r="B22" s="3">
        <v>43485</v>
      </c>
      <c r="C22" s="4">
        <v>389363</v>
      </c>
      <c r="D22" s="5">
        <v>0.17</v>
      </c>
      <c r="E22" s="4">
        <v>40</v>
      </c>
      <c r="F22" s="4">
        <v>22</v>
      </c>
      <c r="G22" s="4">
        <v>29</v>
      </c>
      <c r="H22" s="4">
        <v>364</v>
      </c>
      <c r="I22" s="4">
        <v>32</v>
      </c>
      <c r="J22" s="5">
        <v>0.91</v>
      </c>
    </row>
    <row r="23" spans="2:10" x14ac:dyDescent="0.3">
      <c r="B23" s="3">
        <v>43486</v>
      </c>
      <c r="C23" s="4">
        <v>388430</v>
      </c>
      <c r="D23" s="5">
        <v>0.19</v>
      </c>
      <c r="E23" s="4">
        <v>39</v>
      </c>
      <c r="F23" s="4">
        <v>21</v>
      </c>
      <c r="G23" s="4">
        <v>30</v>
      </c>
      <c r="H23" s="4">
        <v>389</v>
      </c>
      <c r="I23" s="4">
        <v>37</v>
      </c>
      <c r="J23" s="5">
        <v>0.92</v>
      </c>
    </row>
    <row r="24" spans="2:10" x14ac:dyDescent="0.3">
      <c r="B24" s="3">
        <v>43487</v>
      </c>
      <c r="C24" s="4">
        <v>383015</v>
      </c>
      <c r="D24" s="5">
        <v>0.18</v>
      </c>
      <c r="E24" s="4">
        <v>35</v>
      </c>
      <c r="F24" s="4">
        <v>17</v>
      </c>
      <c r="G24" s="4">
        <v>28</v>
      </c>
      <c r="H24" s="4">
        <v>379</v>
      </c>
      <c r="I24" s="4">
        <v>33</v>
      </c>
      <c r="J24" s="5">
        <v>0.94</v>
      </c>
    </row>
    <row r="25" spans="2:10" x14ac:dyDescent="0.3">
      <c r="B25" s="3">
        <v>43488</v>
      </c>
      <c r="C25" s="4">
        <v>394426</v>
      </c>
      <c r="D25" s="5">
        <v>0.18</v>
      </c>
      <c r="E25" s="4">
        <v>36</v>
      </c>
      <c r="F25" s="4">
        <v>20</v>
      </c>
      <c r="G25" s="4">
        <v>25</v>
      </c>
      <c r="H25" s="4">
        <v>395</v>
      </c>
      <c r="I25" s="4">
        <v>32</v>
      </c>
      <c r="J25" s="5">
        <v>0.95</v>
      </c>
    </row>
    <row r="26" spans="2:10" x14ac:dyDescent="0.3">
      <c r="B26" s="3">
        <v>43489</v>
      </c>
      <c r="C26" s="4">
        <v>404477</v>
      </c>
      <c r="D26" s="5">
        <v>0.17</v>
      </c>
      <c r="E26" s="4">
        <v>33</v>
      </c>
      <c r="F26" s="4">
        <v>19</v>
      </c>
      <c r="G26" s="4">
        <v>30</v>
      </c>
      <c r="H26" s="4">
        <v>383</v>
      </c>
      <c r="I26" s="4">
        <v>37</v>
      </c>
      <c r="J26" s="5">
        <v>0.94</v>
      </c>
    </row>
    <row r="27" spans="2:10" x14ac:dyDescent="0.3">
      <c r="B27" s="3">
        <v>43490</v>
      </c>
      <c r="C27" s="4">
        <v>395903</v>
      </c>
      <c r="D27" s="5">
        <v>0.17</v>
      </c>
      <c r="E27" s="4">
        <v>32</v>
      </c>
      <c r="F27" s="4">
        <v>19</v>
      </c>
      <c r="G27" s="4">
        <v>28</v>
      </c>
      <c r="H27" s="4">
        <v>365</v>
      </c>
      <c r="I27" s="4">
        <v>30</v>
      </c>
      <c r="J27" s="5">
        <v>0.94</v>
      </c>
    </row>
    <row r="28" spans="2:10" x14ac:dyDescent="0.3">
      <c r="B28" s="3">
        <v>43491</v>
      </c>
      <c r="C28" s="4">
        <v>392190</v>
      </c>
      <c r="D28" s="5">
        <v>0.17</v>
      </c>
      <c r="E28" s="4">
        <v>37</v>
      </c>
      <c r="F28" s="4">
        <v>19</v>
      </c>
      <c r="G28" s="4">
        <v>30</v>
      </c>
      <c r="H28" s="4">
        <v>352</v>
      </c>
      <c r="I28" s="4">
        <v>34</v>
      </c>
      <c r="J28" s="5">
        <v>0.92</v>
      </c>
    </row>
    <row r="29" spans="2:10" x14ac:dyDescent="0.3">
      <c r="B29" s="3">
        <v>43492</v>
      </c>
      <c r="C29" s="4">
        <v>393831</v>
      </c>
      <c r="D29" s="5">
        <v>0.19</v>
      </c>
      <c r="E29" s="4">
        <v>30</v>
      </c>
      <c r="F29" s="4">
        <v>21</v>
      </c>
      <c r="G29" s="4">
        <v>30</v>
      </c>
      <c r="H29" s="4">
        <v>390</v>
      </c>
      <c r="I29" s="4">
        <v>35</v>
      </c>
      <c r="J29" s="5">
        <v>0.91</v>
      </c>
    </row>
    <row r="30" spans="2:10" x14ac:dyDescent="0.3">
      <c r="B30" s="3">
        <v>43493</v>
      </c>
      <c r="C30" s="4">
        <v>399983</v>
      </c>
      <c r="D30" s="5">
        <v>0.19</v>
      </c>
      <c r="E30" s="4">
        <v>40</v>
      </c>
      <c r="F30" s="4">
        <v>19</v>
      </c>
      <c r="G30" s="4">
        <v>26</v>
      </c>
      <c r="H30" s="4">
        <v>370</v>
      </c>
      <c r="I30" s="4">
        <v>34</v>
      </c>
      <c r="J30" s="5">
        <v>0.91</v>
      </c>
    </row>
    <row r="31" spans="2:10" x14ac:dyDescent="0.3">
      <c r="B31" s="3">
        <v>43494</v>
      </c>
      <c r="C31" s="4">
        <v>274777</v>
      </c>
      <c r="D31" s="5">
        <v>0.17</v>
      </c>
      <c r="E31" s="4">
        <v>31</v>
      </c>
      <c r="F31" s="4">
        <v>22</v>
      </c>
      <c r="G31" s="4">
        <v>25</v>
      </c>
      <c r="H31" s="4">
        <v>376</v>
      </c>
      <c r="I31" s="4">
        <v>37</v>
      </c>
      <c r="J31" s="5">
        <v>0.94</v>
      </c>
    </row>
    <row r="32" spans="2:10" x14ac:dyDescent="0.3">
      <c r="B32" s="3">
        <v>43495</v>
      </c>
      <c r="C32" s="4">
        <v>390375</v>
      </c>
      <c r="D32" s="5">
        <v>0.18</v>
      </c>
      <c r="E32" s="4">
        <v>37</v>
      </c>
      <c r="F32" s="4">
        <v>18</v>
      </c>
      <c r="G32" s="4">
        <v>26</v>
      </c>
      <c r="H32" s="4">
        <v>366</v>
      </c>
      <c r="I32" s="4">
        <v>37</v>
      </c>
      <c r="J32" s="5">
        <v>0.93</v>
      </c>
    </row>
    <row r="33" spans="2:10" x14ac:dyDescent="0.3">
      <c r="B33" s="3">
        <v>43496</v>
      </c>
      <c r="C33" s="4">
        <v>393482</v>
      </c>
      <c r="D33" s="5">
        <v>0.18</v>
      </c>
      <c r="E33" s="4">
        <v>38</v>
      </c>
      <c r="F33" s="4">
        <v>18</v>
      </c>
      <c r="G33" s="4">
        <v>25</v>
      </c>
      <c r="H33" s="4">
        <v>354</v>
      </c>
      <c r="I33" s="4">
        <v>33</v>
      </c>
      <c r="J33" s="5">
        <v>0.94</v>
      </c>
    </row>
    <row r="34" spans="2:10" x14ac:dyDescent="0.3">
      <c r="B34" s="3">
        <v>43497</v>
      </c>
      <c r="C34" s="4">
        <v>393763</v>
      </c>
      <c r="D34" s="5">
        <v>0.18</v>
      </c>
      <c r="E34" s="4">
        <v>34</v>
      </c>
      <c r="F34" s="4">
        <v>17</v>
      </c>
      <c r="G34" s="4">
        <v>28</v>
      </c>
      <c r="H34" s="4">
        <v>394</v>
      </c>
      <c r="I34" s="4">
        <v>38</v>
      </c>
      <c r="J34" s="5">
        <v>0.94</v>
      </c>
    </row>
    <row r="35" spans="2:10" x14ac:dyDescent="0.3">
      <c r="B35" s="3">
        <v>43498</v>
      </c>
      <c r="C35" s="4">
        <v>391275</v>
      </c>
      <c r="D35" s="5">
        <v>0.18</v>
      </c>
      <c r="E35" s="4">
        <v>33</v>
      </c>
      <c r="F35" s="4">
        <v>20</v>
      </c>
      <c r="G35" s="4">
        <v>27</v>
      </c>
      <c r="H35" s="4">
        <v>350</v>
      </c>
      <c r="I35" s="4">
        <v>34</v>
      </c>
      <c r="J35" s="5">
        <v>0.95</v>
      </c>
    </row>
    <row r="36" spans="2:10" x14ac:dyDescent="0.3">
      <c r="B36" s="3">
        <v>43499</v>
      </c>
      <c r="C36" s="4">
        <v>402690</v>
      </c>
      <c r="D36" s="5">
        <v>0.18</v>
      </c>
      <c r="E36" s="4">
        <v>30</v>
      </c>
      <c r="F36" s="4">
        <v>20</v>
      </c>
      <c r="G36" s="4">
        <v>30</v>
      </c>
      <c r="H36" s="4">
        <v>357</v>
      </c>
      <c r="I36" s="4">
        <v>38</v>
      </c>
      <c r="J36" s="5">
        <v>0.91</v>
      </c>
    </row>
    <row r="37" spans="2:10" x14ac:dyDescent="0.3">
      <c r="B37" s="3">
        <v>43500</v>
      </c>
      <c r="C37" s="4">
        <v>407158</v>
      </c>
      <c r="D37" s="5">
        <v>0.17</v>
      </c>
      <c r="E37" s="4">
        <v>39</v>
      </c>
      <c r="F37" s="4">
        <v>17</v>
      </c>
      <c r="G37" s="4">
        <v>26</v>
      </c>
      <c r="H37" s="4">
        <v>370</v>
      </c>
      <c r="I37" s="4">
        <v>37</v>
      </c>
      <c r="J37" s="5">
        <v>0.93</v>
      </c>
    </row>
    <row r="38" spans="2:10" x14ac:dyDescent="0.3">
      <c r="B38" s="3">
        <v>43501</v>
      </c>
      <c r="C38" s="4">
        <v>408982</v>
      </c>
      <c r="D38" s="5">
        <v>0.18</v>
      </c>
      <c r="E38" s="4">
        <v>30</v>
      </c>
      <c r="F38" s="4">
        <v>21</v>
      </c>
      <c r="G38" s="4">
        <v>28</v>
      </c>
      <c r="H38" s="4">
        <v>371</v>
      </c>
      <c r="I38" s="4">
        <v>39</v>
      </c>
      <c r="J38" s="5">
        <v>0.91</v>
      </c>
    </row>
    <row r="39" spans="2:10" x14ac:dyDescent="0.3">
      <c r="B39" s="3">
        <v>43502</v>
      </c>
      <c r="C39" s="4">
        <v>404349</v>
      </c>
      <c r="D39" s="5">
        <v>0.18</v>
      </c>
      <c r="E39" s="4">
        <v>40</v>
      </c>
      <c r="F39" s="4">
        <v>21</v>
      </c>
      <c r="G39" s="4">
        <v>28</v>
      </c>
      <c r="H39" s="4">
        <v>350</v>
      </c>
      <c r="I39" s="4">
        <v>34</v>
      </c>
      <c r="J39" s="5">
        <v>0.93</v>
      </c>
    </row>
    <row r="40" spans="2:10" x14ac:dyDescent="0.3">
      <c r="B40" s="3">
        <v>43503</v>
      </c>
      <c r="C40" s="4">
        <v>406748</v>
      </c>
      <c r="D40" s="5">
        <v>0.17</v>
      </c>
      <c r="E40" s="4">
        <v>30</v>
      </c>
      <c r="F40" s="4">
        <v>20</v>
      </c>
      <c r="G40" s="4">
        <v>29</v>
      </c>
      <c r="H40" s="4">
        <v>359</v>
      </c>
      <c r="I40" s="4">
        <v>34</v>
      </c>
      <c r="J40" s="5">
        <v>0.94</v>
      </c>
    </row>
    <row r="41" spans="2:10" x14ac:dyDescent="0.3">
      <c r="B41" s="3">
        <v>43504</v>
      </c>
      <c r="C41" s="4">
        <v>398421</v>
      </c>
      <c r="D41" s="5">
        <v>0.19</v>
      </c>
      <c r="E41" s="4">
        <v>37</v>
      </c>
      <c r="F41" s="4">
        <v>22</v>
      </c>
      <c r="G41" s="4">
        <v>26</v>
      </c>
      <c r="H41" s="4">
        <v>378</v>
      </c>
      <c r="I41" s="4">
        <v>37</v>
      </c>
      <c r="J41" s="5">
        <v>0.92</v>
      </c>
    </row>
    <row r="42" spans="2:10" x14ac:dyDescent="0.3">
      <c r="B42" s="3">
        <v>43505</v>
      </c>
      <c r="C42" s="4">
        <v>382738</v>
      </c>
      <c r="D42" s="5">
        <v>0.18</v>
      </c>
      <c r="E42" s="4">
        <v>34</v>
      </c>
      <c r="F42" s="4">
        <v>22</v>
      </c>
      <c r="G42" s="4">
        <v>26</v>
      </c>
      <c r="H42" s="4">
        <v>353</v>
      </c>
      <c r="I42" s="4">
        <v>31</v>
      </c>
      <c r="J42" s="5">
        <v>0.95</v>
      </c>
    </row>
    <row r="43" spans="2:10" x14ac:dyDescent="0.3">
      <c r="B43" s="3">
        <v>43506</v>
      </c>
      <c r="C43" s="4">
        <v>391506</v>
      </c>
      <c r="D43" s="5">
        <v>0.18</v>
      </c>
      <c r="E43" s="4">
        <v>38</v>
      </c>
      <c r="F43" s="4">
        <v>19</v>
      </c>
      <c r="G43" s="4">
        <v>26</v>
      </c>
      <c r="H43" s="4">
        <v>387</v>
      </c>
      <c r="I43" s="4">
        <v>15</v>
      </c>
      <c r="J43" s="5">
        <v>0.95</v>
      </c>
    </row>
    <row r="44" spans="2:10" x14ac:dyDescent="0.3">
      <c r="B44" s="3">
        <v>43507</v>
      </c>
      <c r="C44" s="4">
        <v>393294</v>
      </c>
      <c r="D44" s="5">
        <v>0.17</v>
      </c>
      <c r="E44" s="4">
        <v>33</v>
      </c>
      <c r="F44" s="4">
        <v>20</v>
      </c>
      <c r="G44" s="4">
        <v>25</v>
      </c>
      <c r="H44" s="4">
        <v>375</v>
      </c>
      <c r="I44" s="4">
        <v>34</v>
      </c>
      <c r="J44" s="5">
        <v>0.94</v>
      </c>
    </row>
    <row r="45" spans="2:10" x14ac:dyDescent="0.3">
      <c r="B45" s="3">
        <v>43508</v>
      </c>
      <c r="C45" s="4">
        <v>389714</v>
      </c>
      <c r="D45" s="5">
        <v>0.17</v>
      </c>
      <c r="E45" s="4">
        <v>39</v>
      </c>
      <c r="F45" s="4">
        <v>17</v>
      </c>
      <c r="G45" s="4">
        <v>25</v>
      </c>
      <c r="H45" s="4">
        <v>354</v>
      </c>
      <c r="I45" s="4">
        <v>30</v>
      </c>
      <c r="J45" s="5">
        <v>0.92</v>
      </c>
    </row>
    <row r="46" spans="2:10" x14ac:dyDescent="0.3">
      <c r="B46" s="3">
        <v>43509</v>
      </c>
      <c r="C46" s="4">
        <v>401381</v>
      </c>
      <c r="D46" s="5">
        <v>0.17</v>
      </c>
      <c r="E46" s="4">
        <v>32</v>
      </c>
      <c r="F46" s="4">
        <v>17</v>
      </c>
      <c r="G46" s="4">
        <v>30</v>
      </c>
      <c r="H46" s="4">
        <v>357</v>
      </c>
      <c r="I46" s="4">
        <v>35</v>
      </c>
      <c r="J46" s="5">
        <v>0.94</v>
      </c>
    </row>
    <row r="47" spans="2:10" x14ac:dyDescent="0.3">
      <c r="B47" s="3">
        <v>43510</v>
      </c>
      <c r="C47" s="4">
        <v>406712</v>
      </c>
      <c r="D47" s="5">
        <v>0.18</v>
      </c>
      <c r="E47" s="4">
        <v>40</v>
      </c>
      <c r="F47" s="4">
        <v>22</v>
      </c>
      <c r="G47" s="4">
        <v>29</v>
      </c>
      <c r="H47" s="4">
        <v>359</v>
      </c>
      <c r="I47" s="4">
        <v>30</v>
      </c>
      <c r="J47" s="5">
        <v>0.91</v>
      </c>
    </row>
    <row r="48" spans="2:10" x14ac:dyDescent="0.3">
      <c r="B48" s="3">
        <v>43511</v>
      </c>
      <c r="C48" s="4">
        <v>397282</v>
      </c>
      <c r="D48" s="5">
        <v>0.18</v>
      </c>
      <c r="E48" s="4">
        <v>34</v>
      </c>
      <c r="F48" s="4">
        <v>19</v>
      </c>
      <c r="G48" s="4">
        <v>25</v>
      </c>
      <c r="H48" s="4">
        <v>370</v>
      </c>
      <c r="I48" s="4">
        <v>39</v>
      </c>
      <c r="J48" s="5">
        <v>0.93</v>
      </c>
    </row>
    <row r="49" spans="2:10" x14ac:dyDescent="0.3">
      <c r="B49" s="3">
        <v>43512</v>
      </c>
      <c r="C49" s="4">
        <v>382778</v>
      </c>
      <c r="D49" s="5">
        <v>0.19</v>
      </c>
      <c r="E49" s="4">
        <v>33</v>
      </c>
      <c r="F49" s="4">
        <v>18</v>
      </c>
      <c r="G49" s="4">
        <v>26</v>
      </c>
      <c r="H49" s="4">
        <v>361</v>
      </c>
      <c r="I49" s="4">
        <v>30</v>
      </c>
      <c r="J49" s="5">
        <v>0.91</v>
      </c>
    </row>
    <row r="50" spans="2:10" x14ac:dyDescent="0.3">
      <c r="B50" s="3">
        <v>43513</v>
      </c>
      <c r="C50" s="4">
        <v>393504</v>
      </c>
      <c r="D50" s="5">
        <v>0.19</v>
      </c>
      <c r="E50" s="4">
        <v>31</v>
      </c>
      <c r="F50" s="4">
        <v>18</v>
      </c>
      <c r="G50" s="4">
        <v>30</v>
      </c>
      <c r="H50" s="4">
        <v>374</v>
      </c>
      <c r="I50" s="4">
        <v>39</v>
      </c>
      <c r="J50" s="5">
        <v>0.94</v>
      </c>
    </row>
    <row r="51" spans="2:10" x14ac:dyDescent="0.3">
      <c r="B51" s="3">
        <v>43514</v>
      </c>
      <c r="C51" s="4">
        <v>401252</v>
      </c>
      <c r="D51" s="5">
        <v>0.17</v>
      </c>
      <c r="E51" s="4">
        <v>36</v>
      </c>
      <c r="F51" s="4">
        <v>18</v>
      </c>
      <c r="G51" s="4">
        <v>27</v>
      </c>
      <c r="H51" s="4">
        <v>395</v>
      </c>
      <c r="I51" s="4">
        <v>37</v>
      </c>
      <c r="J51" s="5">
        <v>0.95</v>
      </c>
    </row>
    <row r="52" spans="2:10" x14ac:dyDescent="0.3">
      <c r="B52" s="3">
        <v>43515</v>
      </c>
      <c r="C52" s="4">
        <v>400903</v>
      </c>
      <c r="D52" s="5">
        <v>0.18</v>
      </c>
      <c r="E52" s="4">
        <v>35</v>
      </c>
      <c r="F52" s="4">
        <v>19</v>
      </c>
      <c r="G52" s="4">
        <v>29</v>
      </c>
      <c r="H52" s="4">
        <v>350</v>
      </c>
      <c r="I52" s="4">
        <v>35</v>
      </c>
      <c r="J52" s="5">
        <v>0.92</v>
      </c>
    </row>
    <row r="53" spans="2:10" x14ac:dyDescent="0.3">
      <c r="B53" s="3">
        <v>43516</v>
      </c>
      <c r="C53" s="4">
        <v>392628</v>
      </c>
      <c r="D53" s="5">
        <v>0.18</v>
      </c>
      <c r="E53" s="4">
        <v>32</v>
      </c>
      <c r="F53" s="4">
        <v>18</v>
      </c>
      <c r="G53" s="4">
        <v>25</v>
      </c>
      <c r="H53" s="4">
        <v>378</v>
      </c>
      <c r="I53" s="4">
        <v>40</v>
      </c>
      <c r="J53" s="5">
        <v>0.91</v>
      </c>
    </row>
    <row r="54" spans="2:10" x14ac:dyDescent="0.3">
      <c r="B54" s="3">
        <v>43517</v>
      </c>
      <c r="C54" s="4">
        <v>390285</v>
      </c>
      <c r="D54" s="5">
        <v>0.18</v>
      </c>
      <c r="E54" s="4">
        <v>36</v>
      </c>
      <c r="F54" s="4">
        <v>22</v>
      </c>
      <c r="G54" s="4">
        <v>26</v>
      </c>
      <c r="H54" s="4">
        <v>373</v>
      </c>
      <c r="I54" s="4">
        <v>36</v>
      </c>
      <c r="J54" s="5">
        <v>0.94</v>
      </c>
    </row>
    <row r="55" spans="2:10" x14ac:dyDescent="0.3">
      <c r="B55" s="3">
        <v>43518</v>
      </c>
      <c r="C55" s="4">
        <v>407017</v>
      </c>
      <c r="D55" s="5">
        <v>0.17</v>
      </c>
      <c r="E55" s="4">
        <v>30</v>
      </c>
      <c r="F55" s="4">
        <v>19</v>
      </c>
      <c r="G55" s="4">
        <v>28</v>
      </c>
      <c r="H55" s="4">
        <v>395</v>
      </c>
      <c r="I55" s="4">
        <v>40</v>
      </c>
      <c r="J55" s="5">
        <v>0.94</v>
      </c>
    </row>
    <row r="56" spans="2:10" x14ac:dyDescent="0.3">
      <c r="B56" s="3">
        <v>43519</v>
      </c>
      <c r="C56" s="4">
        <v>391896</v>
      </c>
      <c r="D56" s="5">
        <v>0.18</v>
      </c>
      <c r="E56" s="4">
        <v>35</v>
      </c>
      <c r="F56" s="4">
        <v>20</v>
      </c>
      <c r="G56" s="4">
        <v>28</v>
      </c>
      <c r="H56" s="4">
        <v>360</v>
      </c>
      <c r="I56" s="4">
        <v>39</v>
      </c>
      <c r="J56" s="5">
        <v>0.91</v>
      </c>
    </row>
    <row r="57" spans="2:10" x14ac:dyDescent="0.3">
      <c r="B57" s="3">
        <v>43520</v>
      </c>
      <c r="C57" s="4">
        <v>401786</v>
      </c>
      <c r="D57" s="5">
        <v>0.17</v>
      </c>
      <c r="E57" s="4">
        <v>38</v>
      </c>
      <c r="F57" s="4">
        <v>19</v>
      </c>
      <c r="G57" s="4">
        <v>29</v>
      </c>
      <c r="H57" s="4">
        <v>389</v>
      </c>
      <c r="I57" s="4">
        <v>40</v>
      </c>
      <c r="J57" s="5">
        <v>0.91</v>
      </c>
    </row>
    <row r="58" spans="2:10" x14ac:dyDescent="0.3">
      <c r="B58" s="3">
        <v>43521</v>
      </c>
      <c r="C58" s="4">
        <v>404294</v>
      </c>
      <c r="D58" s="5">
        <v>0.19</v>
      </c>
      <c r="E58" s="4">
        <v>34</v>
      </c>
      <c r="F58" s="4">
        <v>22</v>
      </c>
      <c r="G58" s="4">
        <v>26</v>
      </c>
      <c r="H58" s="4">
        <v>397</v>
      </c>
      <c r="I58" s="4">
        <v>30</v>
      </c>
      <c r="J58" s="5">
        <v>0.93</v>
      </c>
    </row>
    <row r="59" spans="2:10" x14ac:dyDescent="0.3">
      <c r="B59" s="3">
        <v>43522</v>
      </c>
      <c r="C59" s="4">
        <v>400671</v>
      </c>
      <c r="D59" s="5">
        <v>0.18</v>
      </c>
      <c r="E59" s="4">
        <v>33</v>
      </c>
      <c r="F59" s="4">
        <v>17</v>
      </c>
      <c r="G59" s="4">
        <v>28</v>
      </c>
      <c r="H59" s="4">
        <v>369</v>
      </c>
      <c r="I59" s="4">
        <v>40</v>
      </c>
      <c r="J59" s="5">
        <v>0.95</v>
      </c>
    </row>
    <row r="60" spans="2:10" x14ac:dyDescent="0.3">
      <c r="B60" s="3">
        <v>43523</v>
      </c>
      <c r="C60" s="4">
        <v>402996</v>
      </c>
      <c r="D60" s="5">
        <v>0.17</v>
      </c>
      <c r="E60" s="4">
        <v>38</v>
      </c>
      <c r="F60" s="4">
        <v>18</v>
      </c>
      <c r="G60" s="4">
        <v>30</v>
      </c>
      <c r="H60" s="4">
        <v>375</v>
      </c>
      <c r="I60" s="4">
        <v>32</v>
      </c>
      <c r="J60" s="5">
        <v>0.95</v>
      </c>
    </row>
    <row r="61" spans="2:10" x14ac:dyDescent="0.3">
      <c r="B61" s="3">
        <v>43524</v>
      </c>
      <c r="C61" s="4">
        <v>399552</v>
      </c>
      <c r="D61" s="5">
        <v>0.19</v>
      </c>
      <c r="E61" s="4">
        <v>30</v>
      </c>
      <c r="F61" s="4">
        <v>22</v>
      </c>
      <c r="G61" s="4">
        <v>25</v>
      </c>
      <c r="H61" s="4">
        <v>377</v>
      </c>
      <c r="I61" s="4">
        <v>38</v>
      </c>
      <c r="J61" s="5">
        <v>0.93</v>
      </c>
    </row>
    <row r="62" spans="2:10" x14ac:dyDescent="0.3">
      <c r="B62" s="3">
        <v>43525</v>
      </c>
      <c r="C62" s="4">
        <v>406631</v>
      </c>
      <c r="D62" s="5">
        <v>0.19</v>
      </c>
      <c r="E62" s="4">
        <v>34</v>
      </c>
      <c r="F62" s="4">
        <v>22</v>
      </c>
      <c r="G62" s="4">
        <v>28</v>
      </c>
      <c r="H62" s="4">
        <v>382</v>
      </c>
      <c r="I62" s="4">
        <v>31</v>
      </c>
      <c r="J62" s="5">
        <v>0.94</v>
      </c>
    </row>
    <row r="63" spans="2:10" x14ac:dyDescent="0.3">
      <c r="B63" s="3">
        <v>43526</v>
      </c>
      <c r="C63" s="4">
        <v>386616</v>
      </c>
      <c r="D63" s="5">
        <v>0.18</v>
      </c>
      <c r="E63" s="4">
        <v>40</v>
      </c>
      <c r="F63" s="4">
        <v>18</v>
      </c>
      <c r="G63" s="4">
        <v>56</v>
      </c>
      <c r="H63" s="4">
        <v>399</v>
      </c>
      <c r="I63" s="4">
        <v>40</v>
      </c>
      <c r="J63" s="5">
        <v>0.95</v>
      </c>
    </row>
    <row r="64" spans="2:10" x14ac:dyDescent="0.3">
      <c r="B64" s="3">
        <v>43527</v>
      </c>
      <c r="C64" s="4">
        <v>395246</v>
      </c>
      <c r="D64" s="5">
        <v>0.18</v>
      </c>
      <c r="E64" s="4">
        <v>32</v>
      </c>
      <c r="F64" s="4">
        <v>21</v>
      </c>
      <c r="G64" s="4">
        <v>29</v>
      </c>
      <c r="H64" s="4">
        <v>355</v>
      </c>
      <c r="I64" s="4">
        <v>35</v>
      </c>
      <c r="J64" s="5">
        <v>0.93</v>
      </c>
    </row>
    <row r="65" spans="2:10" x14ac:dyDescent="0.3">
      <c r="B65" s="3">
        <v>43528</v>
      </c>
      <c r="C65" s="4">
        <v>409961</v>
      </c>
      <c r="D65" s="5">
        <v>0.17</v>
      </c>
      <c r="E65" s="4">
        <v>31</v>
      </c>
      <c r="F65" s="4">
        <v>19</v>
      </c>
      <c r="G65" s="4">
        <v>29</v>
      </c>
      <c r="H65" s="4">
        <v>372</v>
      </c>
      <c r="I65" s="4">
        <v>33</v>
      </c>
      <c r="J65" s="5">
        <v>0.95</v>
      </c>
    </row>
    <row r="66" spans="2:10" x14ac:dyDescent="0.3">
      <c r="B66" s="3">
        <v>43529</v>
      </c>
      <c r="C66" s="4">
        <v>396249</v>
      </c>
      <c r="D66" s="5">
        <v>0.18</v>
      </c>
      <c r="E66" s="4">
        <v>35</v>
      </c>
      <c r="F66" s="4">
        <v>20</v>
      </c>
      <c r="G66" s="4">
        <v>27</v>
      </c>
      <c r="H66" s="4">
        <v>367</v>
      </c>
      <c r="I66" s="4">
        <v>38</v>
      </c>
      <c r="J66" s="5">
        <v>0.95</v>
      </c>
    </row>
    <row r="67" spans="2:10" x14ac:dyDescent="0.3">
      <c r="B67" s="3">
        <v>43530</v>
      </c>
      <c r="C67" s="4">
        <v>398589</v>
      </c>
      <c r="D67" s="5">
        <v>0.19</v>
      </c>
      <c r="E67" s="4">
        <v>39</v>
      </c>
      <c r="F67" s="4">
        <v>22</v>
      </c>
      <c r="G67" s="4">
        <v>27</v>
      </c>
      <c r="H67" s="4">
        <v>354</v>
      </c>
      <c r="I67" s="4">
        <v>39</v>
      </c>
      <c r="J67" s="5">
        <v>0.95</v>
      </c>
    </row>
    <row r="68" spans="2:10" x14ac:dyDescent="0.3">
      <c r="B68" s="3">
        <v>43531</v>
      </c>
      <c r="C68" s="4">
        <v>398003</v>
      </c>
      <c r="D68" s="5">
        <v>0.19</v>
      </c>
      <c r="E68" s="4">
        <v>31</v>
      </c>
      <c r="F68" s="4">
        <v>18</v>
      </c>
      <c r="G68" s="4">
        <v>29</v>
      </c>
      <c r="H68" s="4">
        <v>350</v>
      </c>
      <c r="I68" s="4">
        <v>37</v>
      </c>
      <c r="J68" s="5">
        <v>0.94</v>
      </c>
    </row>
    <row r="69" spans="2:10" x14ac:dyDescent="0.3">
      <c r="B69" s="3">
        <v>43532</v>
      </c>
      <c r="C69" s="4">
        <v>396560</v>
      </c>
      <c r="D69" s="5">
        <v>0.18</v>
      </c>
      <c r="E69" s="4">
        <v>30</v>
      </c>
      <c r="F69" s="4">
        <v>19</v>
      </c>
      <c r="G69" s="4">
        <v>26</v>
      </c>
      <c r="H69" s="4">
        <v>381</v>
      </c>
      <c r="I69" s="4">
        <v>30</v>
      </c>
      <c r="J69" s="5">
        <v>0.95</v>
      </c>
    </row>
    <row r="70" spans="2:10" x14ac:dyDescent="0.3">
      <c r="B70" s="3">
        <v>43533</v>
      </c>
      <c r="C70" s="4">
        <v>404097</v>
      </c>
      <c r="D70" s="5">
        <v>0.17</v>
      </c>
      <c r="E70" s="4">
        <v>33</v>
      </c>
      <c r="F70" s="4">
        <v>21</v>
      </c>
      <c r="G70" s="4">
        <v>28</v>
      </c>
      <c r="H70" s="4">
        <v>386</v>
      </c>
      <c r="I70" s="4">
        <v>31</v>
      </c>
      <c r="J70" s="5">
        <v>0.95</v>
      </c>
    </row>
    <row r="71" spans="2:10" x14ac:dyDescent="0.3">
      <c r="B71" s="3">
        <v>43534</v>
      </c>
      <c r="C71" s="4">
        <v>406619</v>
      </c>
      <c r="D71" s="5">
        <v>0.17</v>
      </c>
      <c r="E71" s="4">
        <v>33</v>
      </c>
      <c r="F71" s="4">
        <v>19</v>
      </c>
      <c r="G71" s="4">
        <v>25</v>
      </c>
      <c r="H71" s="4">
        <v>354</v>
      </c>
      <c r="I71" s="4">
        <v>37</v>
      </c>
      <c r="J71" s="5">
        <v>0.92</v>
      </c>
    </row>
    <row r="72" spans="2:10" x14ac:dyDescent="0.3">
      <c r="B72" s="3">
        <v>43535</v>
      </c>
      <c r="C72" s="4">
        <v>390758</v>
      </c>
      <c r="D72" s="5">
        <v>0.19</v>
      </c>
      <c r="E72" s="4">
        <v>35</v>
      </c>
      <c r="F72" s="4">
        <v>21</v>
      </c>
      <c r="G72" s="4">
        <v>25</v>
      </c>
      <c r="H72" s="4">
        <v>378</v>
      </c>
      <c r="I72" s="4">
        <v>36</v>
      </c>
      <c r="J72" s="5">
        <v>0.93</v>
      </c>
    </row>
    <row r="73" spans="2:10" x14ac:dyDescent="0.3">
      <c r="B73" s="3">
        <v>43536</v>
      </c>
      <c r="C73" s="4">
        <v>385418</v>
      </c>
      <c r="D73" s="5">
        <v>0.19</v>
      </c>
      <c r="E73" s="4">
        <v>30</v>
      </c>
      <c r="F73" s="4">
        <v>19</v>
      </c>
      <c r="G73" s="4">
        <v>25</v>
      </c>
      <c r="H73" s="4">
        <v>357</v>
      </c>
      <c r="I73" s="4">
        <v>39</v>
      </c>
      <c r="J73" s="5">
        <v>0.91</v>
      </c>
    </row>
    <row r="74" spans="2:10" x14ac:dyDescent="0.3">
      <c r="B74" s="3">
        <v>43537</v>
      </c>
      <c r="C74" s="4">
        <v>395501</v>
      </c>
      <c r="D74" s="5">
        <v>0.18</v>
      </c>
      <c r="E74" s="4">
        <v>31</v>
      </c>
      <c r="F74" s="4">
        <v>21</v>
      </c>
      <c r="G74" s="4">
        <v>29</v>
      </c>
      <c r="H74" s="4">
        <v>378</v>
      </c>
      <c r="I74" s="4">
        <v>35</v>
      </c>
      <c r="J74" s="5">
        <v>0.91</v>
      </c>
    </row>
    <row r="75" spans="2:10" x14ac:dyDescent="0.3">
      <c r="B75" s="3">
        <v>43538</v>
      </c>
      <c r="C75" s="4">
        <v>396795</v>
      </c>
      <c r="D75" s="5">
        <v>0.17</v>
      </c>
      <c r="E75" s="4">
        <v>34</v>
      </c>
      <c r="F75" s="4">
        <v>18</v>
      </c>
      <c r="G75" s="4">
        <v>28</v>
      </c>
      <c r="H75" s="4">
        <v>372</v>
      </c>
      <c r="I75" s="4">
        <v>31</v>
      </c>
      <c r="J75" s="5">
        <v>0.94</v>
      </c>
    </row>
    <row r="76" spans="2:10" x14ac:dyDescent="0.3">
      <c r="B76" s="3">
        <v>43539</v>
      </c>
      <c r="C76" s="4">
        <v>381360</v>
      </c>
      <c r="D76" s="5">
        <v>0.17</v>
      </c>
      <c r="E76" s="4">
        <v>34</v>
      </c>
      <c r="F76" s="4">
        <v>19</v>
      </c>
      <c r="G76" s="4">
        <v>27</v>
      </c>
      <c r="H76" s="4">
        <v>395</v>
      </c>
      <c r="I76" s="4">
        <v>39</v>
      </c>
      <c r="J76" s="5">
        <v>0.95</v>
      </c>
    </row>
    <row r="77" spans="2:10" x14ac:dyDescent="0.3">
      <c r="B77" s="3">
        <v>43540</v>
      </c>
      <c r="C77" s="4">
        <v>409886</v>
      </c>
      <c r="D77" s="5">
        <v>0.17</v>
      </c>
      <c r="E77" s="4">
        <v>40</v>
      </c>
      <c r="F77" s="4">
        <v>19</v>
      </c>
      <c r="G77" s="4">
        <v>30</v>
      </c>
      <c r="H77" s="4">
        <v>356</v>
      </c>
      <c r="I77" s="4">
        <v>31</v>
      </c>
      <c r="J77" s="5">
        <v>0.93</v>
      </c>
    </row>
    <row r="78" spans="2:10" x14ac:dyDescent="0.3">
      <c r="B78" s="3">
        <v>43541</v>
      </c>
      <c r="C78" s="4">
        <v>395416</v>
      </c>
      <c r="D78" s="5">
        <v>0.18</v>
      </c>
      <c r="E78" s="4">
        <v>36</v>
      </c>
      <c r="F78" s="4">
        <v>22</v>
      </c>
      <c r="G78" s="4">
        <v>29</v>
      </c>
      <c r="H78" s="4">
        <v>382</v>
      </c>
      <c r="I78" s="4">
        <v>34</v>
      </c>
      <c r="J78" s="5">
        <v>0.93</v>
      </c>
    </row>
    <row r="79" spans="2:10" x14ac:dyDescent="0.3">
      <c r="B79" s="3">
        <v>43542</v>
      </c>
      <c r="C79" s="4">
        <v>395027</v>
      </c>
      <c r="D79" s="5">
        <v>0.19</v>
      </c>
      <c r="E79" s="4">
        <v>30</v>
      </c>
      <c r="F79" s="4">
        <v>21</v>
      </c>
      <c r="G79" s="4">
        <v>29</v>
      </c>
      <c r="H79" s="4">
        <v>375</v>
      </c>
      <c r="I79" s="4">
        <v>37</v>
      </c>
      <c r="J79" s="5">
        <v>0.95</v>
      </c>
    </row>
    <row r="80" spans="2:10" x14ac:dyDescent="0.3">
      <c r="B80" s="3">
        <v>43543</v>
      </c>
      <c r="C80" s="4">
        <v>380462</v>
      </c>
      <c r="D80" s="5">
        <v>0.19</v>
      </c>
      <c r="E80" s="4">
        <v>37</v>
      </c>
      <c r="F80" s="4">
        <v>20</v>
      </c>
      <c r="G80" s="4">
        <v>25</v>
      </c>
      <c r="H80" s="4">
        <v>400</v>
      </c>
      <c r="I80" s="4">
        <v>33</v>
      </c>
      <c r="J80" s="5">
        <v>0.65</v>
      </c>
    </row>
    <row r="81" spans="2:10" x14ac:dyDescent="0.3">
      <c r="B81" s="3">
        <v>43544</v>
      </c>
      <c r="C81" s="4">
        <v>391681</v>
      </c>
      <c r="D81" s="5">
        <v>0.18</v>
      </c>
      <c r="E81" s="4">
        <v>38</v>
      </c>
      <c r="F81" s="4">
        <v>21</v>
      </c>
      <c r="G81" s="4">
        <v>29</v>
      </c>
      <c r="H81" s="4">
        <v>383</v>
      </c>
      <c r="I81" s="4">
        <v>36</v>
      </c>
      <c r="J81" s="5">
        <v>0.93</v>
      </c>
    </row>
    <row r="82" spans="2:10" x14ac:dyDescent="0.3">
      <c r="B82" s="3">
        <v>43545</v>
      </c>
      <c r="C82" s="4">
        <v>382856</v>
      </c>
      <c r="D82" s="5">
        <v>0.19</v>
      </c>
      <c r="E82" s="4">
        <v>36</v>
      </c>
      <c r="F82" s="4">
        <v>18</v>
      </c>
      <c r="G82" s="4">
        <v>28</v>
      </c>
      <c r="H82" s="4">
        <v>379</v>
      </c>
      <c r="I82" s="4">
        <v>39</v>
      </c>
      <c r="J82" s="5">
        <v>0.95</v>
      </c>
    </row>
    <row r="83" spans="2:10" x14ac:dyDescent="0.3">
      <c r="B83" s="3">
        <v>43546</v>
      </c>
      <c r="C83" s="4">
        <v>395181</v>
      </c>
      <c r="D83" s="5">
        <v>0.17</v>
      </c>
      <c r="E83" s="4">
        <v>40</v>
      </c>
      <c r="F83" s="4">
        <v>17</v>
      </c>
      <c r="G83" s="4">
        <v>27</v>
      </c>
      <c r="H83" s="4">
        <v>379</v>
      </c>
      <c r="I83" s="4">
        <v>32</v>
      </c>
      <c r="J83" s="5">
        <v>0.95</v>
      </c>
    </row>
    <row r="84" spans="2:10" x14ac:dyDescent="0.3">
      <c r="B84" s="3">
        <v>43547</v>
      </c>
      <c r="C84" s="4">
        <v>397192</v>
      </c>
      <c r="D84" s="5">
        <v>0.17</v>
      </c>
      <c r="E84" s="4">
        <v>38</v>
      </c>
      <c r="F84" s="4">
        <v>20</v>
      </c>
      <c r="G84" s="4">
        <v>30</v>
      </c>
      <c r="H84" s="4">
        <v>386</v>
      </c>
      <c r="I84" s="4">
        <v>34</v>
      </c>
      <c r="J84" s="5">
        <v>0.92</v>
      </c>
    </row>
    <row r="85" spans="2:10" x14ac:dyDescent="0.3">
      <c r="B85" s="3">
        <v>43548</v>
      </c>
      <c r="C85" s="4">
        <v>401966</v>
      </c>
      <c r="D85" s="5">
        <v>0.17</v>
      </c>
      <c r="E85" s="4">
        <v>38</v>
      </c>
      <c r="F85" s="4">
        <v>20</v>
      </c>
      <c r="G85" s="4">
        <v>26</v>
      </c>
      <c r="H85" s="4">
        <v>350</v>
      </c>
      <c r="I85" s="4">
        <v>40</v>
      </c>
      <c r="J85" s="5">
        <v>0.91</v>
      </c>
    </row>
    <row r="86" spans="2:10" x14ac:dyDescent="0.3">
      <c r="B86" s="3">
        <v>43549</v>
      </c>
      <c r="C86" s="4">
        <v>382312</v>
      </c>
      <c r="D86" s="5">
        <v>0.19</v>
      </c>
      <c r="E86" s="4">
        <v>31</v>
      </c>
      <c r="F86" s="4">
        <v>22</v>
      </c>
      <c r="G86" s="4">
        <v>27</v>
      </c>
      <c r="H86" s="4">
        <v>390</v>
      </c>
      <c r="I86" s="4">
        <v>32</v>
      </c>
      <c r="J86" s="5">
        <v>0.92</v>
      </c>
    </row>
    <row r="87" spans="2:10" x14ac:dyDescent="0.3">
      <c r="B87" s="3">
        <v>43550</v>
      </c>
      <c r="C87" s="4">
        <v>395869</v>
      </c>
      <c r="D87" s="5">
        <v>0.17</v>
      </c>
      <c r="E87" s="4">
        <v>39</v>
      </c>
      <c r="F87" s="4">
        <v>18</v>
      </c>
      <c r="G87" s="4">
        <v>25</v>
      </c>
      <c r="H87" s="4">
        <v>366</v>
      </c>
      <c r="I87" s="4">
        <v>36</v>
      </c>
      <c r="J87" s="5">
        <v>0.94</v>
      </c>
    </row>
    <row r="88" spans="2:10" x14ac:dyDescent="0.3">
      <c r="B88" s="3">
        <v>43551</v>
      </c>
      <c r="C88" s="4">
        <v>408200</v>
      </c>
      <c r="D88" s="5">
        <v>0.19</v>
      </c>
      <c r="E88" s="4">
        <v>35</v>
      </c>
      <c r="F88" s="4">
        <v>17</v>
      </c>
      <c r="G88" s="4">
        <v>28</v>
      </c>
      <c r="H88" s="4">
        <v>384</v>
      </c>
      <c r="I88" s="4">
        <v>35</v>
      </c>
      <c r="J88" s="5">
        <v>0.93</v>
      </c>
    </row>
    <row r="89" spans="2:10" x14ac:dyDescent="0.3">
      <c r="B89" s="3">
        <v>43552</v>
      </c>
      <c r="C89" s="4">
        <v>404886</v>
      </c>
      <c r="D89" s="5">
        <v>0.17</v>
      </c>
      <c r="E89" s="4">
        <v>35</v>
      </c>
      <c r="F89" s="4">
        <v>18</v>
      </c>
      <c r="G89" s="4">
        <v>30</v>
      </c>
      <c r="H89" s="4">
        <v>395</v>
      </c>
      <c r="I89" s="4">
        <v>34</v>
      </c>
      <c r="J89" s="5">
        <v>0.93</v>
      </c>
    </row>
    <row r="90" spans="2:10" x14ac:dyDescent="0.3">
      <c r="B90" s="3">
        <v>43553</v>
      </c>
      <c r="C90" s="4">
        <v>389891</v>
      </c>
      <c r="D90" s="5">
        <v>0.19</v>
      </c>
      <c r="E90" s="4">
        <v>38</v>
      </c>
      <c r="F90" s="4">
        <v>17</v>
      </c>
      <c r="G90" s="4">
        <v>25</v>
      </c>
      <c r="H90" s="4">
        <v>388</v>
      </c>
      <c r="I90" s="4">
        <v>36</v>
      </c>
      <c r="J90" s="5">
        <v>0.95</v>
      </c>
    </row>
    <row r="91" spans="2:10" x14ac:dyDescent="0.3">
      <c r="B91" s="3">
        <v>43554</v>
      </c>
      <c r="C91" s="4">
        <v>380769</v>
      </c>
      <c r="D91" s="5">
        <v>0.18</v>
      </c>
      <c r="E91" s="4">
        <v>39</v>
      </c>
      <c r="F91" s="4">
        <v>18</v>
      </c>
      <c r="G91" s="4">
        <v>28</v>
      </c>
      <c r="H91" s="4">
        <v>354</v>
      </c>
      <c r="I91" s="4">
        <v>30</v>
      </c>
      <c r="J91" s="5">
        <v>0.92</v>
      </c>
    </row>
    <row r="92" spans="2:10" x14ac:dyDescent="0.3">
      <c r="B92" s="3">
        <v>43555</v>
      </c>
      <c r="C92" s="4">
        <v>398067</v>
      </c>
      <c r="D92" s="5">
        <v>0.19</v>
      </c>
      <c r="E92" s="4">
        <v>36</v>
      </c>
      <c r="F92" s="4">
        <v>17</v>
      </c>
      <c r="G92" s="4">
        <v>29</v>
      </c>
      <c r="H92" s="4">
        <v>363</v>
      </c>
      <c r="I92" s="4">
        <v>37</v>
      </c>
      <c r="J92" s="5">
        <v>0.95</v>
      </c>
    </row>
    <row r="93" spans="2:10" x14ac:dyDescent="0.3">
      <c r="B93" s="3">
        <v>43556</v>
      </c>
      <c r="C93" s="4">
        <v>409072</v>
      </c>
      <c r="D93" s="5">
        <v>0.17</v>
      </c>
      <c r="E93" s="4">
        <v>36</v>
      </c>
      <c r="F93" s="4">
        <v>21</v>
      </c>
      <c r="G93" s="4">
        <v>29</v>
      </c>
      <c r="H93" s="4">
        <v>354</v>
      </c>
      <c r="I93" s="4">
        <v>35</v>
      </c>
      <c r="J93" s="5">
        <v>0.91</v>
      </c>
    </row>
    <row r="94" spans="2:10" x14ac:dyDescent="0.3">
      <c r="B94" s="3">
        <v>43557</v>
      </c>
      <c r="C94" s="4">
        <v>385907</v>
      </c>
      <c r="D94" s="5">
        <v>0.19</v>
      </c>
      <c r="E94" s="4">
        <v>35</v>
      </c>
      <c r="F94" s="4">
        <v>22</v>
      </c>
      <c r="G94" s="4">
        <v>25</v>
      </c>
      <c r="H94" s="4">
        <v>383</v>
      </c>
      <c r="I94" s="4">
        <v>33</v>
      </c>
      <c r="J94" s="5">
        <v>0.95</v>
      </c>
    </row>
    <row r="95" spans="2:10" x14ac:dyDescent="0.3">
      <c r="B95" s="3">
        <v>43558</v>
      </c>
      <c r="C95" s="4">
        <v>410264</v>
      </c>
      <c r="D95" s="5">
        <v>0.17</v>
      </c>
      <c r="E95" s="4">
        <v>37</v>
      </c>
      <c r="F95" s="4">
        <v>21</v>
      </c>
      <c r="G95" s="4">
        <v>28</v>
      </c>
      <c r="H95" s="4">
        <v>361</v>
      </c>
      <c r="I95" s="4">
        <v>33</v>
      </c>
      <c r="J95" s="5">
        <v>0.91</v>
      </c>
    </row>
    <row r="96" spans="2:10" x14ac:dyDescent="0.3">
      <c r="B96" s="3">
        <v>43559</v>
      </c>
      <c r="C96" s="4">
        <v>406272</v>
      </c>
      <c r="D96" s="5">
        <v>0.1</v>
      </c>
      <c r="E96" s="4">
        <v>35</v>
      </c>
      <c r="F96" s="4">
        <v>21</v>
      </c>
      <c r="G96" s="4">
        <v>29</v>
      </c>
      <c r="H96" s="4">
        <v>388</v>
      </c>
      <c r="I96" s="4">
        <v>40</v>
      </c>
      <c r="J96" s="5">
        <v>0.92</v>
      </c>
    </row>
    <row r="97" spans="2:10" x14ac:dyDescent="0.3">
      <c r="B97" s="3">
        <v>43560</v>
      </c>
      <c r="C97" s="4">
        <v>388271</v>
      </c>
      <c r="D97" s="5">
        <v>0.18</v>
      </c>
      <c r="E97" s="4">
        <v>34</v>
      </c>
      <c r="F97" s="4">
        <v>17</v>
      </c>
      <c r="G97" s="4">
        <v>28</v>
      </c>
      <c r="H97" s="4">
        <v>361</v>
      </c>
      <c r="I97" s="4">
        <v>36</v>
      </c>
      <c r="J97" s="5">
        <v>0.95</v>
      </c>
    </row>
    <row r="98" spans="2:10" x14ac:dyDescent="0.3">
      <c r="B98" s="3">
        <v>43561</v>
      </c>
      <c r="C98" s="4">
        <v>403590</v>
      </c>
      <c r="D98" s="5">
        <v>0.17</v>
      </c>
      <c r="E98" s="4">
        <v>30</v>
      </c>
      <c r="F98" s="4">
        <v>18</v>
      </c>
      <c r="G98" s="4">
        <v>25</v>
      </c>
      <c r="H98" s="4">
        <v>363</v>
      </c>
      <c r="I98" s="4">
        <v>30</v>
      </c>
      <c r="J98" s="5">
        <v>0.91</v>
      </c>
    </row>
    <row r="99" spans="2:10" x14ac:dyDescent="0.3">
      <c r="B99" s="3">
        <v>43562</v>
      </c>
      <c r="C99" s="4">
        <v>403770</v>
      </c>
      <c r="D99" s="5">
        <v>0.18</v>
      </c>
      <c r="E99" s="4">
        <v>37</v>
      </c>
      <c r="F99" s="4">
        <v>22</v>
      </c>
      <c r="G99" s="4">
        <v>27</v>
      </c>
      <c r="H99" s="4">
        <v>391</v>
      </c>
      <c r="I99" s="4">
        <v>31</v>
      </c>
      <c r="J99" s="5">
        <v>0.95</v>
      </c>
    </row>
    <row r="100" spans="2:10" x14ac:dyDescent="0.3">
      <c r="B100" s="3">
        <v>43563</v>
      </c>
      <c r="C100" s="4">
        <v>390761</v>
      </c>
      <c r="D100" s="5">
        <v>0.19</v>
      </c>
      <c r="E100" s="4">
        <v>32</v>
      </c>
      <c r="F100" s="4">
        <v>21</v>
      </c>
      <c r="G100" s="4">
        <v>27</v>
      </c>
      <c r="H100" s="4">
        <v>387</v>
      </c>
      <c r="I100" s="4">
        <v>34</v>
      </c>
      <c r="J100" s="5">
        <v>0.92</v>
      </c>
    </row>
    <row r="101" spans="2:10" x14ac:dyDescent="0.3">
      <c r="B101" s="3">
        <v>43564</v>
      </c>
      <c r="C101" s="4">
        <v>395003</v>
      </c>
      <c r="D101" s="5">
        <v>0.19</v>
      </c>
      <c r="E101" s="4">
        <v>34</v>
      </c>
      <c r="F101" s="4">
        <v>22</v>
      </c>
      <c r="G101" s="4">
        <v>25</v>
      </c>
      <c r="H101" s="4">
        <v>400</v>
      </c>
      <c r="I101" s="4">
        <v>34</v>
      </c>
      <c r="J101" s="5">
        <v>0.95</v>
      </c>
    </row>
    <row r="102" spans="2:10" x14ac:dyDescent="0.3">
      <c r="B102" s="3">
        <v>43565</v>
      </c>
      <c r="C102" s="4">
        <v>395190</v>
      </c>
      <c r="D102" s="5">
        <v>0.19</v>
      </c>
      <c r="E102" s="4">
        <v>32</v>
      </c>
      <c r="F102" s="4">
        <v>20</v>
      </c>
      <c r="G102" s="4">
        <v>25</v>
      </c>
      <c r="H102" s="4">
        <v>384</v>
      </c>
      <c r="I102" s="4">
        <v>30</v>
      </c>
      <c r="J102" s="5">
        <v>0.95</v>
      </c>
    </row>
    <row r="103" spans="2:10" x14ac:dyDescent="0.3">
      <c r="B103" s="3">
        <v>43566</v>
      </c>
      <c r="C103" s="4">
        <v>394581</v>
      </c>
      <c r="D103" s="5">
        <v>0.18</v>
      </c>
      <c r="E103" s="4">
        <v>35</v>
      </c>
      <c r="F103" s="4">
        <v>19</v>
      </c>
      <c r="G103" s="4">
        <v>25</v>
      </c>
      <c r="H103" s="4">
        <v>387</v>
      </c>
      <c r="I103" s="4">
        <v>36</v>
      </c>
      <c r="J103" s="5">
        <v>0.91</v>
      </c>
    </row>
    <row r="104" spans="2:10" x14ac:dyDescent="0.3">
      <c r="B104" s="3">
        <v>43567</v>
      </c>
      <c r="C104" s="4">
        <v>406144</v>
      </c>
      <c r="D104" s="5">
        <v>0.17</v>
      </c>
      <c r="E104" s="4">
        <v>32</v>
      </c>
      <c r="F104" s="4">
        <v>17</v>
      </c>
      <c r="G104" s="4">
        <v>28</v>
      </c>
      <c r="H104" s="4">
        <v>360</v>
      </c>
      <c r="I104" s="4">
        <v>32</v>
      </c>
      <c r="J104" s="5">
        <v>0.95</v>
      </c>
    </row>
    <row r="105" spans="2:10" x14ac:dyDescent="0.3">
      <c r="B105" s="3">
        <v>43568</v>
      </c>
      <c r="C105" s="4">
        <v>381621</v>
      </c>
      <c r="D105" s="5">
        <v>0.17</v>
      </c>
      <c r="E105" s="4">
        <v>31</v>
      </c>
      <c r="F105" s="4">
        <v>21</v>
      </c>
      <c r="G105" s="4">
        <v>25</v>
      </c>
      <c r="H105" s="4">
        <v>366</v>
      </c>
      <c r="I105" s="4">
        <v>32</v>
      </c>
      <c r="J105" s="5">
        <v>0.91</v>
      </c>
    </row>
    <row r="106" spans="2:10" x14ac:dyDescent="0.3">
      <c r="B106" s="3">
        <v>43569</v>
      </c>
      <c r="C106" s="4">
        <v>396665</v>
      </c>
      <c r="D106" s="5">
        <v>0.17</v>
      </c>
      <c r="E106" s="4">
        <v>38</v>
      </c>
      <c r="F106" s="4">
        <v>22</v>
      </c>
      <c r="G106" s="4">
        <v>29</v>
      </c>
      <c r="H106" s="4">
        <v>395</v>
      </c>
      <c r="I106" s="4">
        <v>35</v>
      </c>
      <c r="J106" s="5">
        <v>0.95</v>
      </c>
    </row>
    <row r="107" spans="2:10" x14ac:dyDescent="0.3">
      <c r="B107" s="3">
        <v>43570</v>
      </c>
      <c r="C107" s="4">
        <v>406139</v>
      </c>
      <c r="D107" s="5">
        <v>0.17</v>
      </c>
      <c r="E107" s="4">
        <v>31</v>
      </c>
      <c r="F107" s="4">
        <v>17</v>
      </c>
      <c r="G107" s="4">
        <v>26</v>
      </c>
      <c r="H107" s="4">
        <v>360</v>
      </c>
      <c r="I107" s="4">
        <v>35</v>
      </c>
      <c r="J107" s="5">
        <v>0.94</v>
      </c>
    </row>
    <row r="108" spans="2:10" x14ac:dyDescent="0.3">
      <c r="B108" s="3">
        <v>43571</v>
      </c>
      <c r="C108" s="4">
        <v>400491</v>
      </c>
      <c r="D108" s="5">
        <v>0.18</v>
      </c>
      <c r="E108" s="4">
        <v>33</v>
      </c>
      <c r="F108" s="4">
        <v>22</v>
      </c>
      <c r="G108" s="4">
        <v>25</v>
      </c>
      <c r="H108" s="4">
        <v>394</v>
      </c>
      <c r="I108" s="4">
        <v>30</v>
      </c>
      <c r="J108" s="5">
        <v>0.92</v>
      </c>
    </row>
    <row r="109" spans="2:10" x14ac:dyDescent="0.3">
      <c r="B109" s="3">
        <v>43572</v>
      </c>
      <c r="C109" s="4">
        <v>400313</v>
      </c>
      <c r="D109" s="5">
        <v>0.18</v>
      </c>
      <c r="E109" s="4">
        <v>31</v>
      </c>
      <c r="F109" s="4">
        <v>17</v>
      </c>
      <c r="G109" s="4">
        <v>30</v>
      </c>
      <c r="H109" s="4">
        <v>387</v>
      </c>
      <c r="I109" s="4">
        <v>35</v>
      </c>
      <c r="J109" s="5">
        <v>0.92</v>
      </c>
    </row>
    <row r="110" spans="2:10" x14ac:dyDescent="0.3">
      <c r="B110" s="3">
        <v>43573</v>
      </c>
      <c r="C110" s="4">
        <v>389107</v>
      </c>
      <c r="D110" s="5">
        <v>0.28999999999999998</v>
      </c>
      <c r="E110" s="4">
        <v>32</v>
      </c>
      <c r="F110" s="4">
        <v>18</v>
      </c>
      <c r="G110" s="4">
        <v>28</v>
      </c>
      <c r="H110" s="4">
        <v>364</v>
      </c>
      <c r="I110" s="4">
        <v>40</v>
      </c>
      <c r="J110" s="5">
        <v>0.91</v>
      </c>
    </row>
    <row r="111" spans="2:10" x14ac:dyDescent="0.3">
      <c r="B111" s="3">
        <v>43574</v>
      </c>
      <c r="C111" s="4">
        <v>384879</v>
      </c>
      <c r="D111" s="5">
        <v>0.18</v>
      </c>
      <c r="E111" s="4">
        <v>39</v>
      </c>
      <c r="F111" s="4">
        <v>17</v>
      </c>
      <c r="G111" s="4">
        <v>27</v>
      </c>
      <c r="H111" s="4">
        <v>351</v>
      </c>
      <c r="I111" s="4">
        <v>36</v>
      </c>
      <c r="J111" s="5">
        <v>0.95</v>
      </c>
    </row>
    <row r="112" spans="2:10" x14ac:dyDescent="0.3">
      <c r="B112" s="3">
        <v>43575</v>
      </c>
      <c r="C112" s="4">
        <v>384256</v>
      </c>
      <c r="D112" s="5">
        <v>0.18</v>
      </c>
      <c r="E112" s="4">
        <v>35</v>
      </c>
      <c r="F112" s="4">
        <v>17</v>
      </c>
      <c r="G112" s="4">
        <v>29</v>
      </c>
      <c r="H112" s="4">
        <v>395</v>
      </c>
      <c r="I112" s="4">
        <v>34</v>
      </c>
      <c r="J112" s="5">
        <v>0.94</v>
      </c>
    </row>
    <row r="113" spans="2:10" x14ac:dyDescent="0.3">
      <c r="B113" s="3">
        <v>43576</v>
      </c>
      <c r="C113" s="4">
        <v>405625</v>
      </c>
      <c r="D113" s="5">
        <v>0.17</v>
      </c>
      <c r="E113" s="4">
        <v>34</v>
      </c>
      <c r="F113" s="4">
        <v>18</v>
      </c>
      <c r="G113" s="4">
        <v>25</v>
      </c>
      <c r="H113" s="4">
        <v>380</v>
      </c>
      <c r="I113" s="4">
        <v>34</v>
      </c>
      <c r="J113" s="5">
        <v>0.94</v>
      </c>
    </row>
    <row r="114" spans="2:10" x14ac:dyDescent="0.3">
      <c r="B114" s="3">
        <v>43577</v>
      </c>
      <c r="C114" s="4">
        <v>385119</v>
      </c>
      <c r="D114" s="5">
        <v>0.19</v>
      </c>
      <c r="E114" s="4">
        <v>31</v>
      </c>
      <c r="F114" s="4">
        <v>17</v>
      </c>
      <c r="G114" s="4">
        <v>26</v>
      </c>
      <c r="H114" s="4">
        <v>383</v>
      </c>
      <c r="I114" s="4">
        <v>33</v>
      </c>
      <c r="J114" s="5">
        <v>0.95</v>
      </c>
    </row>
    <row r="115" spans="2:10" x14ac:dyDescent="0.3">
      <c r="B115" s="3">
        <v>43578</v>
      </c>
      <c r="C115" s="4">
        <v>392946</v>
      </c>
      <c r="D115" s="5">
        <v>0.18</v>
      </c>
      <c r="E115" s="4">
        <v>38</v>
      </c>
      <c r="F115" s="4">
        <v>21</v>
      </c>
      <c r="G115" s="4">
        <v>27</v>
      </c>
      <c r="H115" s="4">
        <v>390</v>
      </c>
      <c r="I115" s="4">
        <v>37</v>
      </c>
      <c r="J115" s="5">
        <v>0.93</v>
      </c>
    </row>
    <row r="116" spans="2:10" x14ac:dyDescent="0.3">
      <c r="B116" s="3">
        <v>43579</v>
      </c>
      <c r="C116" s="4">
        <v>394455</v>
      </c>
      <c r="D116" s="5">
        <v>0.17</v>
      </c>
      <c r="E116" s="4">
        <v>37</v>
      </c>
      <c r="F116" s="4">
        <v>18</v>
      </c>
      <c r="G116" s="4">
        <v>25</v>
      </c>
      <c r="H116" s="4">
        <v>383</v>
      </c>
      <c r="I116" s="4">
        <v>39</v>
      </c>
      <c r="J116" s="5">
        <v>0.94</v>
      </c>
    </row>
    <row r="117" spans="2:10" x14ac:dyDescent="0.3">
      <c r="B117" s="3">
        <v>43580</v>
      </c>
      <c r="C117" s="4">
        <v>393483</v>
      </c>
      <c r="D117" s="5">
        <v>0.17</v>
      </c>
      <c r="E117" s="4">
        <v>30</v>
      </c>
      <c r="F117" s="4">
        <v>17</v>
      </c>
      <c r="G117" s="4">
        <v>28</v>
      </c>
      <c r="H117" s="4">
        <v>383</v>
      </c>
      <c r="I117" s="4">
        <v>38</v>
      </c>
      <c r="J117" s="5">
        <v>0.91</v>
      </c>
    </row>
    <row r="118" spans="2:10" x14ac:dyDescent="0.3">
      <c r="B118" s="3">
        <v>43581</v>
      </c>
      <c r="C118" s="4">
        <v>387973</v>
      </c>
      <c r="D118" s="5">
        <v>0.17</v>
      </c>
      <c r="E118" s="4">
        <v>38</v>
      </c>
      <c r="F118" s="4">
        <v>19</v>
      </c>
      <c r="G118" s="4">
        <v>30</v>
      </c>
      <c r="H118" s="4">
        <v>367</v>
      </c>
      <c r="I118" s="4">
        <v>30</v>
      </c>
      <c r="J118" s="5">
        <v>0.94</v>
      </c>
    </row>
    <row r="119" spans="2:10" x14ac:dyDescent="0.3">
      <c r="B119" s="3">
        <v>43582</v>
      </c>
      <c r="C119" s="4">
        <v>388059</v>
      </c>
      <c r="D119" s="5">
        <v>0.19</v>
      </c>
      <c r="E119" s="4">
        <v>31</v>
      </c>
      <c r="F119" s="4">
        <v>20</v>
      </c>
      <c r="G119" s="4">
        <v>29</v>
      </c>
      <c r="H119" s="4">
        <v>366</v>
      </c>
      <c r="I119" s="4">
        <v>36</v>
      </c>
      <c r="J119" s="5">
        <v>0.94</v>
      </c>
    </row>
    <row r="120" spans="2:10" x14ac:dyDescent="0.3">
      <c r="B120" s="3">
        <v>43583</v>
      </c>
      <c r="C120" s="4">
        <v>394554</v>
      </c>
      <c r="D120" s="5">
        <v>0.18</v>
      </c>
      <c r="E120" s="4">
        <v>30</v>
      </c>
      <c r="F120" s="4">
        <v>20</v>
      </c>
      <c r="G120" s="4">
        <v>29</v>
      </c>
      <c r="H120" s="4">
        <v>389</v>
      </c>
      <c r="I120" s="4">
        <v>31</v>
      </c>
      <c r="J120" s="5">
        <v>0.93</v>
      </c>
    </row>
    <row r="121" spans="2:10" x14ac:dyDescent="0.3">
      <c r="B121" s="3">
        <v>43584</v>
      </c>
      <c r="C121" s="4">
        <v>395744</v>
      </c>
      <c r="D121" s="5">
        <v>0.18</v>
      </c>
      <c r="E121" s="4">
        <v>38</v>
      </c>
      <c r="F121" s="4">
        <v>20</v>
      </c>
      <c r="G121" s="4">
        <v>27</v>
      </c>
      <c r="H121" s="4">
        <v>366</v>
      </c>
      <c r="I121" s="4">
        <v>31</v>
      </c>
      <c r="J121" s="5">
        <v>0.91</v>
      </c>
    </row>
    <row r="122" spans="2:10" x14ac:dyDescent="0.3">
      <c r="B122" s="3">
        <v>43585</v>
      </c>
      <c r="C122" s="4">
        <v>405172</v>
      </c>
      <c r="D122" s="5">
        <v>0.17</v>
      </c>
      <c r="E122" s="4">
        <v>33</v>
      </c>
      <c r="F122" s="4">
        <v>19</v>
      </c>
      <c r="G122" s="4">
        <v>27</v>
      </c>
      <c r="H122" s="4">
        <v>380</v>
      </c>
      <c r="I122" s="4">
        <v>34</v>
      </c>
      <c r="J122" s="5">
        <v>0.94</v>
      </c>
    </row>
    <row r="123" spans="2:10" x14ac:dyDescent="0.3">
      <c r="B123" s="3">
        <v>43586</v>
      </c>
      <c r="C123" s="4">
        <v>410255</v>
      </c>
      <c r="D123" s="5">
        <v>0.18</v>
      </c>
      <c r="E123" s="4">
        <v>40</v>
      </c>
      <c r="F123" s="4">
        <v>18</v>
      </c>
      <c r="G123" s="4">
        <v>27</v>
      </c>
      <c r="H123" s="4">
        <v>378</v>
      </c>
      <c r="I123" s="4">
        <v>35</v>
      </c>
      <c r="J123" s="5">
        <v>0.94</v>
      </c>
    </row>
    <row r="124" spans="2:10" x14ac:dyDescent="0.3">
      <c r="B124" s="3">
        <v>43587</v>
      </c>
      <c r="C124" s="4">
        <v>390331</v>
      </c>
      <c r="D124" s="5">
        <v>0.19</v>
      </c>
      <c r="E124" s="4">
        <v>31</v>
      </c>
      <c r="F124" s="4">
        <v>18</v>
      </c>
      <c r="G124" s="4">
        <v>30</v>
      </c>
      <c r="H124" s="4">
        <v>378</v>
      </c>
      <c r="I124" s="4">
        <v>36</v>
      </c>
      <c r="J124" s="5">
        <v>0.95</v>
      </c>
    </row>
    <row r="125" spans="2:10" x14ac:dyDescent="0.3">
      <c r="B125" s="3">
        <v>43588</v>
      </c>
      <c r="C125" s="4">
        <v>400375</v>
      </c>
      <c r="D125" s="5">
        <v>0.18</v>
      </c>
      <c r="E125" s="4">
        <v>37</v>
      </c>
      <c r="F125" s="4">
        <v>18</v>
      </c>
      <c r="G125" s="4">
        <v>27</v>
      </c>
      <c r="H125" s="4">
        <v>365</v>
      </c>
      <c r="I125" s="4">
        <v>37</v>
      </c>
      <c r="J125" s="5">
        <v>0.93</v>
      </c>
    </row>
    <row r="126" spans="2:10" x14ac:dyDescent="0.3">
      <c r="B126" s="3">
        <v>43589</v>
      </c>
      <c r="C126" s="4">
        <v>400472</v>
      </c>
      <c r="D126" s="5">
        <v>0.19</v>
      </c>
      <c r="E126" s="4">
        <v>39</v>
      </c>
      <c r="F126" s="4">
        <v>19</v>
      </c>
      <c r="G126" s="4">
        <v>30</v>
      </c>
      <c r="H126" s="4">
        <v>370</v>
      </c>
      <c r="I126" s="4">
        <v>40</v>
      </c>
      <c r="J126" s="5">
        <v>0.94</v>
      </c>
    </row>
    <row r="127" spans="2:10" x14ac:dyDescent="0.3">
      <c r="B127" s="3">
        <v>43590</v>
      </c>
      <c r="C127" s="4">
        <v>387617</v>
      </c>
      <c r="D127" s="5">
        <v>0.18</v>
      </c>
      <c r="E127" s="4">
        <v>34</v>
      </c>
      <c r="F127" s="4">
        <v>21</v>
      </c>
      <c r="G127" s="4">
        <v>28</v>
      </c>
      <c r="H127" s="4">
        <v>397</v>
      </c>
      <c r="I127" s="4">
        <v>36</v>
      </c>
      <c r="J127" s="5">
        <v>0.93</v>
      </c>
    </row>
    <row r="128" spans="2:10" x14ac:dyDescent="0.3">
      <c r="B128" s="3">
        <v>43591</v>
      </c>
      <c r="C128" s="4">
        <v>388170</v>
      </c>
      <c r="D128" s="5">
        <v>0.18</v>
      </c>
      <c r="E128" s="4">
        <v>32</v>
      </c>
      <c r="F128" s="4">
        <v>18</v>
      </c>
      <c r="G128" s="4">
        <v>29</v>
      </c>
      <c r="H128" s="4">
        <v>359</v>
      </c>
      <c r="I128" s="4">
        <v>35</v>
      </c>
      <c r="J128" s="5">
        <v>0.93</v>
      </c>
    </row>
    <row r="129" spans="2:10" x14ac:dyDescent="0.3">
      <c r="B129" s="3">
        <v>43592</v>
      </c>
      <c r="C129" s="4">
        <v>404780</v>
      </c>
      <c r="D129" s="5">
        <v>0.18</v>
      </c>
      <c r="E129" s="4">
        <v>37</v>
      </c>
      <c r="F129" s="4">
        <v>22</v>
      </c>
      <c r="G129" s="4">
        <v>29</v>
      </c>
      <c r="H129" s="4">
        <v>360</v>
      </c>
      <c r="I129" s="4">
        <v>31</v>
      </c>
      <c r="J129" s="5">
        <v>0.95</v>
      </c>
    </row>
    <row r="130" spans="2:10" x14ac:dyDescent="0.3">
      <c r="B130" s="3">
        <v>43593</v>
      </c>
      <c r="C130" s="4">
        <v>384639</v>
      </c>
      <c r="D130" s="5">
        <v>0.17</v>
      </c>
      <c r="E130" s="4">
        <v>35</v>
      </c>
      <c r="F130" s="4">
        <v>20</v>
      </c>
      <c r="G130" s="4">
        <v>29</v>
      </c>
      <c r="H130" s="4">
        <v>390</v>
      </c>
      <c r="I130" s="4">
        <v>38</v>
      </c>
      <c r="J130" s="5">
        <v>0.91</v>
      </c>
    </row>
    <row r="131" spans="2:10" x14ac:dyDescent="0.3">
      <c r="B131" s="3">
        <v>43594</v>
      </c>
      <c r="C131" s="4">
        <v>403290</v>
      </c>
      <c r="D131" s="5">
        <v>0.18</v>
      </c>
      <c r="E131" s="4">
        <v>32</v>
      </c>
      <c r="F131" s="4">
        <v>19</v>
      </c>
      <c r="G131" s="4">
        <v>26</v>
      </c>
      <c r="H131" s="4">
        <v>385</v>
      </c>
      <c r="I131" s="4">
        <v>40</v>
      </c>
      <c r="J131" s="5">
        <v>0.95</v>
      </c>
    </row>
    <row r="132" spans="2:10" x14ac:dyDescent="0.3">
      <c r="B132" s="3">
        <v>43595</v>
      </c>
      <c r="C132" s="4">
        <v>406517</v>
      </c>
      <c r="D132" s="5">
        <v>0.19</v>
      </c>
      <c r="E132" s="4">
        <v>40</v>
      </c>
      <c r="F132" s="4">
        <v>21</v>
      </c>
      <c r="G132" s="4">
        <v>25</v>
      </c>
      <c r="H132" s="4">
        <v>377</v>
      </c>
      <c r="I132" s="4">
        <v>39</v>
      </c>
      <c r="J132" s="5">
        <v>0.92</v>
      </c>
    </row>
    <row r="133" spans="2:10" x14ac:dyDescent="0.3">
      <c r="B133" s="3">
        <v>43596</v>
      </c>
      <c r="C133" s="4">
        <v>398563</v>
      </c>
      <c r="D133" s="5">
        <v>0.17</v>
      </c>
      <c r="E133" s="4">
        <v>39</v>
      </c>
      <c r="F133" s="4">
        <v>17</v>
      </c>
      <c r="G133" s="4">
        <v>28</v>
      </c>
      <c r="H133" s="4">
        <v>367</v>
      </c>
      <c r="I133" s="4">
        <v>33</v>
      </c>
      <c r="J133" s="5">
        <v>0.91</v>
      </c>
    </row>
    <row r="134" spans="2:10" x14ac:dyDescent="0.3">
      <c r="B134" s="3">
        <v>43597</v>
      </c>
      <c r="C134" s="4">
        <v>398790</v>
      </c>
      <c r="D134" s="5">
        <v>0.17</v>
      </c>
      <c r="E134" s="4">
        <v>34</v>
      </c>
      <c r="F134" s="4">
        <v>22</v>
      </c>
      <c r="G134" s="4">
        <v>27</v>
      </c>
      <c r="H134" s="4">
        <v>350</v>
      </c>
      <c r="I134" s="4">
        <v>30</v>
      </c>
      <c r="J134" s="5">
        <v>0.94</v>
      </c>
    </row>
    <row r="135" spans="2:10" x14ac:dyDescent="0.3">
      <c r="B135" s="3">
        <v>43598</v>
      </c>
      <c r="C135" s="4">
        <v>385035</v>
      </c>
      <c r="D135" s="5">
        <v>0.17</v>
      </c>
      <c r="E135" s="4">
        <v>37</v>
      </c>
      <c r="F135" s="4">
        <v>19</v>
      </c>
      <c r="G135" s="4">
        <v>25</v>
      </c>
      <c r="H135" s="4">
        <v>395</v>
      </c>
      <c r="I135" s="4">
        <v>33</v>
      </c>
      <c r="J135" s="5">
        <v>0.93</v>
      </c>
    </row>
    <row r="136" spans="2:10" x14ac:dyDescent="0.3">
      <c r="B136" s="3">
        <v>43599</v>
      </c>
      <c r="C136" s="4">
        <v>387454</v>
      </c>
      <c r="D136" s="5">
        <v>0.17</v>
      </c>
      <c r="E136" s="4">
        <v>35</v>
      </c>
      <c r="F136" s="4">
        <v>20</v>
      </c>
      <c r="G136" s="4">
        <v>27</v>
      </c>
      <c r="H136" s="4">
        <v>389</v>
      </c>
      <c r="I136" s="4">
        <v>35</v>
      </c>
      <c r="J136" s="5">
        <v>0.91</v>
      </c>
    </row>
    <row r="137" spans="2:10" x14ac:dyDescent="0.3">
      <c r="B137" s="3">
        <v>43600</v>
      </c>
      <c r="C137" s="4">
        <v>381343</v>
      </c>
      <c r="D137" s="5">
        <v>0.17</v>
      </c>
      <c r="E137" s="4">
        <v>37</v>
      </c>
      <c r="F137" s="4">
        <v>20</v>
      </c>
      <c r="G137" s="4">
        <v>29</v>
      </c>
      <c r="H137" s="4">
        <v>399</v>
      </c>
      <c r="I137" s="4">
        <v>36</v>
      </c>
      <c r="J137" s="5">
        <v>0.95</v>
      </c>
    </row>
    <row r="138" spans="2:10" x14ac:dyDescent="0.3">
      <c r="B138" s="3">
        <v>43601</v>
      </c>
      <c r="C138" s="4">
        <v>382648</v>
      </c>
      <c r="D138" s="5">
        <v>0.17</v>
      </c>
      <c r="E138" s="4">
        <v>37</v>
      </c>
      <c r="F138" s="4">
        <v>22</v>
      </c>
      <c r="G138" s="4">
        <v>26</v>
      </c>
      <c r="H138" s="4">
        <v>390</v>
      </c>
      <c r="I138" s="4">
        <v>39</v>
      </c>
      <c r="J138" s="5">
        <v>0.93</v>
      </c>
    </row>
    <row r="139" spans="2:10" x14ac:dyDescent="0.3">
      <c r="B139" s="3">
        <v>43602</v>
      </c>
      <c r="C139" s="4">
        <v>391140</v>
      </c>
      <c r="D139" s="5">
        <v>0.18</v>
      </c>
      <c r="E139" s="4">
        <v>32</v>
      </c>
      <c r="F139" s="4">
        <v>17</v>
      </c>
      <c r="G139" s="4">
        <v>25</v>
      </c>
      <c r="H139" s="4">
        <v>378</v>
      </c>
      <c r="I139" s="4">
        <v>35</v>
      </c>
      <c r="J139" s="5">
        <v>0.91</v>
      </c>
    </row>
    <row r="140" spans="2:10" x14ac:dyDescent="0.3">
      <c r="B140" s="3">
        <v>43603</v>
      </c>
      <c r="C140" s="4">
        <v>389840</v>
      </c>
      <c r="D140" s="5">
        <v>0.17</v>
      </c>
      <c r="E140" s="4">
        <v>35</v>
      </c>
      <c r="F140" s="4">
        <v>22</v>
      </c>
      <c r="G140" s="4">
        <v>26</v>
      </c>
      <c r="H140" s="4">
        <v>377</v>
      </c>
      <c r="I140" s="4">
        <v>35</v>
      </c>
      <c r="J140" s="5">
        <v>0.93</v>
      </c>
    </row>
    <row r="141" spans="2:10" x14ac:dyDescent="0.3">
      <c r="B141" s="3">
        <v>43604</v>
      </c>
      <c r="C141" s="4">
        <v>397741</v>
      </c>
      <c r="D141" s="5">
        <v>0.19</v>
      </c>
      <c r="E141" s="4">
        <v>31</v>
      </c>
      <c r="F141" s="4">
        <v>20</v>
      </c>
      <c r="G141" s="4">
        <v>25</v>
      </c>
      <c r="H141" s="4">
        <v>398</v>
      </c>
      <c r="I141" s="4">
        <v>34</v>
      </c>
      <c r="J141" s="5">
        <v>0.92</v>
      </c>
    </row>
    <row r="142" spans="2:10" x14ac:dyDescent="0.3">
      <c r="B142" s="3">
        <v>43605</v>
      </c>
      <c r="C142" s="4">
        <v>409012</v>
      </c>
      <c r="D142" s="5">
        <v>0.19</v>
      </c>
      <c r="E142" s="4">
        <v>32</v>
      </c>
      <c r="F142" s="4">
        <v>22</v>
      </c>
      <c r="G142" s="4">
        <v>25</v>
      </c>
      <c r="H142" s="4">
        <v>379</v>
      </c>
      <c r="I142" s="4">
        <v>35</v>
      </c>
      <c r="J142" s="5">
        <v>0.93</v>
      </c>
    </row>
    <row r="143" spans="2:10" x14ac:dyDescent="0.3">
      <c r="B143" s="3">
        <v>43606</v>
      </c>
      <c r="C143" s="4">
        <v>397624</v>
      </c>
      <c r="D143" s="5">
        <v>0.18</v>
      </c>
      <c r="E143" s="4">
        <v>35</v>
      </c>
      <c r="F143" s="4">
        <v>21</v>
      </c>
      <c r="G143" s="4">
        <v>25</v>
      </c>
      <c r="H143" s="4">
        <v>380</v>
      </c>
      <c r="I143" s="4">
        <v>37</v>
      </c>
      <c r="J143" s="5">
        <v>0.94</v>
      </c>
    </row>
    <row r="144" spans="2:10" x14ac:dyDescent="0.3">
      <c r="B144" s="3">
        <v>43607</v>
      </c>
      <c r="C144" s="4">
        <v>387088</v>
      </c>
      <c r="D144" s="5">
        <v>0.18</v>
      </c>
      <c r="E144" s="4">
        <v>35</v>
      </c>
      <c r="F144" s="4">
        <v>17</v>
      </c>
      <c r="G144" s="4">
        <v>25</v>
      </c>
      <c r="H144" s="4">
        <v>398</v>
      </c>
      <c r="I144" s="4">
        <v>37</v>
      </c>
      <c r="J144" s="5">
        <v>0.94</v>
      </c>
    </row>
    <row r="145" spans="2:10" x14ac:dyDescent="0.3">
      <c r="B145" s="3">
        <v>43608</v>
      </c>
      <c r="C145" s="4">
        <v>388159</v>
      </c>
      <c r="D145" s="5">
        <v>0.17</v>
      </c>
      <c r="E145" s="4">
        <v>38</v>
      </c>
      <c r="F145" s="4">
        <v>22</v>
      </c>
      <c r="G145" s="4">
        <v>26</v>
      </c>
      <c r="H145" s="4">
        <v>391</v>
      </c>
      <c r="I145" s="4">
        <v>33</v>
      </c>
      <c r="J145" s="5">
        <v>0.93</v>
      </c>
    </row>
    <row r="146" spans="2:10" x14ac:dyDescent="0.3">
      <c r="B146" s="3">
        <v>43609</v>
      </c>
      <c r="C146" s="4">
        <v>403534</v>
      </c>
      <c r="D146" s="5">
        <v>0.17</v>
      </c>
      <c r="E146" s="4">
        <v>34</v>
      </c>
      <c r="F146" s="4">
        <v>22</v>
      </c>
      <c r="G146" s="4">
        <v>26</v>
      </c>
      <c r="H146" s="4">
        <v>386</v>
      </c>
      <c r="I146" s="4">
        <v>35</v>
      </c>
      <c r="J146" s="5">
        <v>0.92</v>
      </c>
    </row>
    <row r="147" spans="2:10" x14ac:dyDescent="0.3">
      <c r="B147" s="3">
        <v>43610</v>
      </c>
      <c r="C147" s="4">
        <v>398544</v>
      </c>
      <c r="D147" s="5">
        <v>0.19</v>
      </c>
      <c r="E147" s="4">
        <v>31</v>
      </c>
      <c r="F147" s="4">
        <v>19</v>
      </c>
      <c r="G147" s="4">
        <v>30</v>
      </c>
      <c r="H147" s="4">
        <v>396</v>
      </c>
      <c r="I147" s="4">
        <v>37</v>
      </c>
      <c r="J147" s="5">
        <v>0.95</v>
      </c>
    </row>
    <row r="148" spans="2:10" x14ac:dyDescent="0.3">
      <c r="B148" s="3">
        <v>43611</v>
      </c>
      <c r="C148" s="4">
        <v>401029</v>
      </c>
      <c r="D148" s="5">
        <v>0.18</v>
      </c>
      <c r="E148" s="4">
        <v>35</v>
      </c>
      <c r="F148" s="4">
        <v>18</v>
      </c>
      <c r="G148" s="4">
        <v>30</v>
      </c>
      <c r="H148" s="4">
        <v>354</v>
      </c>
      <c r="I148" s="4">
        <v>33</v>
      </c>
      <c r="J148" s="5">
        <v>0.91</v>
      </c>
    </row>
    <row r="149" spans="2:10" x14ac:dyDescent="0.3">
      <c r="B149" s="3">
        <v>43612</v>
      </c>
      <c r="C149" s="4">
        <v>384455</v>
      </c>
      <c r="D149" s="5">
        <v>0.17</v>
      </c>
      <c r="E149" s="4">
        <v>40</v>
      </c>
      <c r="F149" s="4">
        <v>18</v>
      </c>
      <c r="G149" s="4">
        <v>29</v>
      </c>
      <c r="H149" s="4">
        <v>396</v>
      </c>
      <c r="I149" s="4">
        <v>31</v>
      </c>
      <c r="J149" s="5">
        <v>0.91</v>
      </c>
    </row>
    <row r="150" spans="2:10" x14ac:dyDescent="0.3">
      <c r="B150" s="3">
        <v>43613</v>
      </c>
      <c r="C150" s="4">
        <v>402546</v>
      </c>
      <c r="D150" s="5">
        <v>0.18</v>
      </c>
      <c r="E150" s="4">
        <v>39</v>
      </c>
      <c r="F150" s="4">
        <v>19</v>
      </c>
      <c r="G150" s="4">
        <v>25</v>
      </c>
      <c r="H150" s="4">
        <v>395</v>
      </c>
      <c r="I150" s="4">
        <v>35</v>
      </c>
      <c r="J150" s="5">
        <v>0.92</v>
      </c>
    </row>
    <row r="151" spans="2:10" x14ac:dyDescent="0.3">
      <c r="B151" s="3">
        <v>43614</v>
      </c>
      <c r="C151" s="4">
        <v>405545</v>
      </c>
      <c r="D151" s="5">
        <v>0.18</v>
      </c>
      <c r="E151" s="4">
        <v>39</v>
      </c>
      <c r="F151" s="4">
        <v>18</v>
      </c>
      <c r="G151" s="4">
        <v>28</v>
      </c>
      <c r="H151" s="4">
        <v>352</v>
      </c>
      <c r="I151" s="4">
        <v>32</v>
      </c>
      <c r="J151" s="5">
        <v>0.93</v>
      </c>
    </row>
    <row r="152" spans="2:10" x14ac:dyDescent="0.3">
      <c r="B152" s="3">
        <v>43615</v>
      </c>
      <c r="C152" s="4">
        <v>389665</v>
      </c>
      <c r="D152" s="5">
        <v>0.19</v>
      </c>
      <c r="E152" s="4">
        <v>30</v>
      </c>
      <c r="F152" s="4">
        <v>18</v>
      </c>
      <c r="G152" s="4">
        <v>27</v>
      </c>
      <c r="H152" s="4">
        <v>379</v>
      </c>
      <c r="I152" s="4">
        <v>38</v>
      </c>
      <c r="J152" s="5">
        <v>0.91</v>
      </c>
    </row>
    <row r="153" spans="2:10" x14ac:dyDescent="0.3">
      <c r="B153" s="3">
        <v>43616</v>
      </c>
      <c r="C153" s="4">
        <v>384789</v>
      </c>
      <c r="D153" s="5">
        <v>0.18</v>
      </c>
      <c r="E153" s="4">
        <v>34</v>
      </c>
      <c r="F153" s="4">
        <v>19</v>
      </c>
      <c r="G153" s="4">
        <v>30</v>
      </c>
      <c r="H153" s="4">
        <v>381</v>
      </c>
      <c r="I153" s="4">
        <v>31</v>
      </c>
      <c r="J153" s="5">
        <v>0.95</v>
      </c>
    </row>
    <row r="154" spans="2:10" x14ac:dyDescent="0.3">
      <c r="B154" s="3">
        <v>43617</v>
      </c>
      <c r="C154" s="4">
        <v>406453</v>
      </c>
      <c r="D154" s="5">
        <v>0.17</v>
      </c>
      <c r="E154" s="4">
        <v>34</v>
      </c>
      <c r="F154" s="4">
        <v>21</v>
      </c>
      <c r="G154" s="4">
        <v>26</v>
      </c>
      <c r="H154" s="4">
        <v>358</v>
      </c>
      <c r="I154" s="4">
        <v>36</v>
      </c>
      <c r="J154" s="5">
        <v>0.93</v>
      </c>
    </row>
    <row r="155" spans="2:10" x14ac:dyDescent="0.3">
      <c r="B155" s="3">
        <v>43618</v>
      </c>
      <c r="C155" s="4">
        <v>405943</v>
      </c>
      <c r="D155" s="5">
        <v>0.18</v>
      </c>
      <c r="E155" s="4">
        <v>31</v>
      </c>
      <c r="F155" s="4">
        <v>19</v>
      </c>
      <c r="G155" s="4">
        <v>29</v>
      </c>
      <c r="H155" s="4">
        <v>366</v>
      </c>
      <c r="I155" s="4">
        <v>37</v>
      </c>
      <c r="J155" s="5">
        <v>0.93</v>
      </c>
    </row>
    <row r="156" spans="2:10" x14ac:dyDescent="0.3">
      <c r="B156" s="3">
        <v>43619</v>
      </c>
      <c r="C156" s="4">
        <v>400538</v>
      </c>
      <c r="D156" s="5">
        <v>0.18</v>
      </c>
      <c r="E156" s="4">
        <v>30</v>
      </c>
      <c r="F156" s="4">
        <v>19</v>
      </c>
      <c r="G156" s="4">
        <v>29</v>
      </c>
      <c r="H156" s="4">
        <v>389</v>
      </c>
      <c r="I156" s="4">
        <v>36</v>
      </c>
      <c r="J156" s="5">
        <v>0.95</v>
      </c>
    </row>
    <row r="157" spans="2:10" x14ac:dyDescent="0.3">
      <c r="B157" s="3">
        <v>43620</v>
      </c>
      <c r="C157" s="4">
        <v>395075</v>
      </c>
      <c r="D157" s="5">
        <v>0.17</v>
      </c>
      <c r="E157" s="4">
        <v>30</v>
      </c>
      <c r="F157" s="4">
        <v>17</v>
      </c>
      <c r="G157" s="4">
        <v>25</v>
      </c>
      <c r="H157" s="4">
        <v>389</v>
      </c>
      <c r="I157" s="4">
        <v>33</v>
      </c>
      <c r="J157" s="5">
        <v>0.95</v>
      </c>
    </row>
    <row r="158" spans="2:10" x14ac:dyDescent="0.3">
      <c r="B158" s="3">
        <v>43621</v>
      </c>
      <c r="C158" s="4">
        <v>389074</v>
      </c>
      <c r="D158" s="5">
        <v>0.18</v>
      </c>
      <c r="E158" s="4">
        <v>30</v>
      </c>
      <c r="F158" s="4">
        <v>21</v>
      </c>
      <c r="G158" s="4">
        <v>30</v>
      </c>
      <c r="H158" s="4">
        <v>375</v>
      </c>
      <c r="I158" s="4">
        <v>36</v>
      </c>
      <c r="J158" s="5">
        <v>0.94</v>
      </c>
    </row>
    <row r="159" spans="2:10" x14ac:dyDescent="0.3">
      <c r="B159" s="3">
        <v>43622</v>
      </c>
      <c r="C159" s="4">
        <v>402050</v>
      </c>
      <c r="D159" s="5">
        <v>0.17</v>
      </c>
      <c r="E159" s="4">
        <v>40</v>
      </c>
      <c r="F159" s="4">
        <v>18</v>
      </c>
      <c r="G159" s="4">
        <v>30</v>
      </c>
      <c r="H159" s="4">
        <v>379</v>
      </c>
      <c r="I159" s="4">
        <v>38</v>
      </c>
      <c r="J159" s="5">
        <v>0.95</v>
      </c>
    </row>
    <row r="160" spans="2:10" x14ac:dyDescent="0.3">
      <c r="B160" s="3">
        <v>43623</v>
      </c>
      <c r="C160" s="4">
        <v>390178</v>
      </c>
      <c r="D160" s="5">
        <v>0.19</v>
      </c>
      <c r="E160" s="4">
        <v>35</v>
      </c>
      <c r="F160" s="4">
        <v>21</v>
      </c>
      <c r="G160" s="4">
        <v>25</v>
      </c>
      <c r="H160" s="4">
        <v>391</v>
      </c>
      <c r="I160" s="4">
        <v>35</v>
      </c>
      <c r="J160" s="5">
        <v>0.95</v>
      </c>
    </row>
    <row r="161" spans="2:10" x14ac:dyDescent="0.3">
      <c r="B161" s="3">
        <v>43624</v>
      </c>
      <c r="C161" s="4">
        <v>407570</v>
      </c>
      <c r="D161" s="5">
        <v>0.19</v>
      </c>
      <c r="E161" s="4">
        <v>35</v>
      </c>
      <c r="F161" s="4">
        <v>17</v>
      </c>
      <c r="G161" s="4">
        <v>29</v>
      </c>
      <c r="H161" s="4">
        <v>388</v>
      </c>
      <c r="I161" s="4">
        <v>30</v>
      </c>
      <c r="J161" s="5">
        <v>0.93</v>
      </c>
    </row>
    <row r="162" spans="2:10" x14ac:dyDescent="0.3">
      <c r="B162" s="3">
        <v>43625</v>
      </c>
      <c r="C162" s="4">
        <v>400094</v>
      </c>
      <c r="D162" s="5">
        <v>0.18</v>
      </c>
      <c r="E162" s="4">
        <v>35</v>
      </c>
      <c r="F162" s="4">
        <v>22</v>
      </c>
      <c r="G162" s="4">
        <v>26</v>
      </c>
      <c r="H162" s="4">
        <v>364</v>
      </c>
      <c r="I162" s="4">
        <v>34</v>
      </c>
      <c r="J162" s="5">
        <v>0.95</v>
      </c>
    </row>
    <row r="163" spans="2:10" x14ac:dyDescent="0.3">
      <c r="B163" s="3">
        <v>43626</v>
      </c>
      <c r="C163" s="4">
        <v>392606</v>
      </c>
      <c r="D163" s="5">
        <v>0.17</v>
      </c>
      <c r="E163" s="4">
        <v>37</v>
      </c>
      <c r="F163" s="4">
        <v>21</v>
      </c>
      <c r="G163" s="4">
        <v>30</v>
      </c>
      <c r="H163" s="4">
        <v>397</v>
      </c>
      <c r="I163" s="4">
        <v>35</v>
      </c>
      <c r="J163" s="5">
        <v>0.91</v>
      </c>
    </row>
    <row r="164" spans="2:10" x14ac:dyDescent="0.3">
      <c r="B164" s="3">
        <v>43627</v>
      </c>
      <c r="C164" s="4">
        <v>390751</v>
      </c>
      <c r="D164" s="5">
        <v>0.17</v>
      </c>
      <c r="E164" s="4">
        <v>31</v>
      </c>
      <c r="F164" s="4">
        <v>17</v>
      </c>
      <c r="G164" s="4">
        <v>26</v>
      </c>
      <c r="H164" s="4">
        <v>354</v>
      </c>
      <c r="I164" s="4">
        <v>31</v>
      </c>
      <c r="J164" s="5">
        <v>0.94</v>
      </c>
    </row>
    <row r="165" spans="2:10" x14ac:dyDescent="0.3">
      <c r="B165" s="3">
        <v>43628</v>
      </c>
      <c r="C165" s="4">
        <v>398995</v>
      </c>
      <c r="D165" s="5">
        <v>0.17</v>
      </c>
      <c r="E165" s="4">
        <v>36</v>
      </c>
      <c r="F165" s="4">
        <v>21</v>
      </c>
      <c r="G165" s="4">
        <v>30</v>
      </c>
      <c r="H165" s="4">
        <v>400</v>
      </c>
      <c r="I165" s="4">
        <v>32</v>
      </c>
      <c r="J165" s="5">
        <v>0.95</v>
      </c>
    </row>
    <row r="166" spans="2:10" x14ac:dyDescent="0.3">
      <c r="B166" s="3">
        <v>43629</v>
      </c>
      <c r="C166" s="4">
        <v>407670</v>
      </c>
      <c r="D166" s="5">
        <v>0.17</v>
      </c>
      <c r="E166" s="4">
        <v>36</v>
      </c>
      <c r="F166" s="4">
        <v>17</v>
      </c>
      <c r="G166" s="4">
        <v>30</v>
      </c>
      <c r="H166" s="4">
        <v>399</v>
      </c>
      <c r="I166" s="4">
        <v>31</v>
      </c>
      <c r="J166" s="5">
        <v>0.92</v>
      </c>
    </row>
    <row r="167" spans="2:10" x14ac:dyDescent="0.3">
      <c r="B167" s="3">
        <v>43630</v>
      </c>
      <c r="C167" s="4">
        <v>404518</v>
      </c>
      <c r="D167" s="5">
        <v>0.18</v>
      </c>
      <c r="E167" s="4">
        <v>36</v>
      </c>
      <c r="F167" s="4">
        <v>20</v>
      </c>
      <c r="G167" s="4">
        <v>30</v>
      </c>
      <c r="H167" s="4">
        <v>393</v>
      </c>
      <c r="I167" s="4">
        <v>35</v>
      </c>
      <c r="J167" s="5">
        <v>0.94</v>
      </c>
    </row>
    <row r="168" spans="2:10" x14ac:dyDescent="0.3">
      <c r="B168" s="3">
        <v>43631</v>
      </c>
      <c r="C168" s="4">
        <v>407641</v>
      </c>
      <c r="D168" s="5">
        <v>0.17</v>
      </c>
      <c r="E168" s="4">
        <v>38</v>
      </c>
      <c r="F168" s="4">
        <v>22</v>
      </c>
      <c r="G168" s="4">
        <v>27</v>
      </c>
      <c r="H168" s="4">
        <v>357</v>
      </c>
      <c r="I168" s="4">
        <v>30</v>
      </c>
      <c r="J168" s="5">
        <v>0.91</v>
      </c>
    </row>
    <row r="169" spans="2:10" x14ac:dyDescent="0.3">
      <c r="B169" s="3">
        <v>43632</v>
      </c>
      <c r="C169" s="4">
        <v>386588</v>
      </c>
      <c r="D169" s="5">
        <v>0.19</v>
      </c>
      <c r="E169" s="4">
        <v>31</v>
      </c>
      <c r="F169" s="4">
        <v>21</v>
      </c>
      <c r="G169" s="4">
        <v>27</v>
      </c>
      <c r="H169" s="4">
        <v>385</v>
      </c>
      <c r="I169" s="4">
        <v>34</v>
      </c>
      <c r="J169" s="5">
        <v>0.93</v>
      </c>
    </row>
    <row r="170" spans="2:10" x14ac:dyDescent="0.3">
      <c r="B170" s="3">
        <v>43633</v>
      </c>
      <c r="C170" s="4">
        <v>388917</v>
      </c>
      <c r="D170" s="5">
        <v>0.17</v>
      </c>
      <c r="E170" s="4">
        <v>30</v>
      </c>
      <c r="F170" s="4">
        <v>18</v>
      </c>
      <c r="G170" s="4">
        <v>26</v>
      </c>
      <c r="H170" s="4">
        <v>350</v>
      </c>
      <c r="I170" s="4">
        <v>32</v>
      </c>
      <c r="J170" s="5">
        <v>0.93</v>
      </c>
    </row>
    <row r="171" spans="2:10" x14ac:dyDescent="0.3">
      <c r="B171" s="3">
        <v>43634</v>
      </c>
      <c r="C171" s="4">
        <v>398356</v>
      </c>
      <c r="D171" s="5">
        <v>0.19</v>
      </c>
      <c r="E171" s="4">
        <v>40</v>
      </c>
      <c r="F171" s="4">
        <v>19</v>
      </c>
      <c r="G171" s="4">
        <v>25</v>
      </c>
      <c r="H171" s="4">
        <v>397</v>
      </c>
      <c r="I171" s="4">
        <v>40</v>
      </c>
      <c r="J171" s="5">
        <v>0.93</v>
      </c>
    </row>
    <row r="172" spans="2:10" x14ac:dyDescent="0.3">
      <c r="B172" s="3">
        <v>43635</v>
      </c>
      <c r="C172" s="4">
        <v>406848</v>
      </c>
      <c r="D172" s="5">
        <v>0.18</v>
      </c>
      <c r="E172" s="4">
        <v>32</v>
      </c>
      <c r="F172" s="4">
        <v>19</v>
      </c>
      <c r="G172" s="4">
        <v>27</v>
      </c>
      <c r="H172" s="4">
        <v>370</v>
      </c>
      <c r="I172" s="4">
        <v>39</v>
      </c>
      <c r="J172" s="5">
        <v>0.94</v>
      </c>
    </row>
    <row r="173" spans="2:10" x14ac:dyDescent="0.3">
      <c r="B173" s="3">
        <v>43636</v>
      </c>
      <c r="C173" s="4">
        <v>381025</v>
      </c>
      <c r="D173" s="5">
        <v>0.17</v>
      </c>
      <c r="E173" s="4">
        <v>34</v>
      </c>
      <c r="F173" s="4">
        <v>19</v>
      </c>
      <c r="G173" s="4">
        <v>25</v>
      </c>
      <c r="H173" s="4">
        <v>393</v>
      </c>
      <c r="I173" s="4">
        <v>38</v>
      </c>
      <c r="J173" s="5">
        <v>0.91</v>
      </c>
    </row>
    <row r="174" spans="2:10" x14ac:dyDescent="0.3">
      <c r="B174" s="3">
        <v>43637</v>
      </c>
      <c r="C174" s="4">
        <v>382419</v>
      </c>
      <c r="D174" s="5">
        <v>0.17</v>
      </c>
      <c r="E174" s="4">
        <v>36</v>
      </c>
      <c r="F174" s="4">
        <v>17</v>
      </c>
      <c r="G174" s="4">
        <v>30</v>
      </c>
      <c r="H174" s="4">
        <v>362</v>
      </c>
      <c r="I174" s="4">
        <v>36</v>
      </c>
      <c r="J174" s="5">
        <v>0.95</v>
      </c>
    </row>
    <row r="175" spans="2:10" x14ac:dyDescent="0.3">
      <c r="B175" s="3">
        <v>43638</v>
      </c>
      <c r="C175" s="4">
        <v>389769</v>
      </c>
      <c r="D175" s="5">
        <v>0.17</v>
      </c>
      <c r="E175" s="4">
        <v>36</v>
      </c>
      <c r="F175" s="4">
        <v>21</v>
      </c>
      <c r="G175" s="4">
        <v>26</v>
      </c>
      <c r="H175" s="4">
        <v>366</v>
      </c>
      <c r="I175" s="4">
        <v>36</v>
      </c>
      <c r="J175" s="5">
        <v>0.93</v>
      </c>
    </row>
    <row r="176" spans="2:10" x14ac:dyDescent="0.3">
      <c r="B176" s="3">
        <v>43639</v>
      </c>
      <c r="C176" s="4">
        <v>382119</v>
      </c>
      <c r="D176" s="5">
        <v>0.18</v>
      </c>
      <c r="E176" s="4">
        <v>33</v>
      </c>
      <c r="F176" s="4">
        <v>21</v>
      </c>
      <c r="G176" s="4">
        <v>27</v>
      </c>
      <c r="H176" s="4">
        <v>393</v>
      </c>
      <c r="I176" s="4">
        <v>40</v>
      </c>
      <c r="J176" s="5">
        <v>0.91</v>
      </c>
    </row>
    <row r="177" spans="2:10" x14ac:dyDescent="0.3">
      <c r="B177" s="3">
        <v>43640</v>
      </c>
      <c r="C177" s="4">
        <v>382070</v>
      </c>
      <c r="D177" s="5">
        <v>0.19</v>
      </c>
      <c r="E177" s="4">
        <v>32</v>
      </c>
      <c r="F177" s="4">
        <v>22</v>
      </c>
      <c r="G177" s="4">
        <v>30</v>
      </c>
      <c r="H177" s="4">
        <v>391</v>
      </c>
      <c r="I177" s="4">
        <v>31</v>
      </c>
      <c r="J177" s="5">
        <v>0.93</v>
      </c>
    </row>
    <row r="178" spans="2:10" x14ac:dyDescent="0.3">
      <c r="B178" s="3">
        <v>43641</v>
      </c>
      <c r="C178" s="4">
        <v>399302</v>
      </c>
      <c r="D178" s="5">
        <v>0.17</v>
      </c>
      <c r="E178" s="4">
        <v>33</v>
      </c>
      <c r="F178" s="4">
        <v>21</v>
      </c>
      <c r="G178" s="4">
        <v>28</v>
      </c>
      <c r="H178" s="4">
        <v>359</v>
      </c>
      <c r="I178" s="4">
        <v>34</v>
      </c>
      <c r="J178" s="5">
        <v>0.95</v>
      </c>
    </row>
    <row r="179" spans="2:10" x14ac:dyDescent="0.3">
      <c r="B179" s="3">
        <v>43642</v>
      </c>
      <c r="C179" s="4">
        <v>390068</v>
      </c>
      <c r="D179" s="5">
        <v>0.18</v>
      </c>
      <c r="E179" s="4">
        <v>38</v>
      </c>
      <c r="F179" s="4">
        <v>22</v>
      </c>
      <c r="G179" s="4">
        <v>30</v>
      </c>
      <c r="H179" s="4">
        <v>365</v>
      </c>
      <c r="I179" s="4">
        <v>31</v>
      </c>
      <c r="J179" s="5">
        <v>0.92</v>
      </c>
    </row>
    <row r="180" spans="2:10" x14ac:dyDescent="0.3">
      <c r="B180" s="3">
        <v>43643</v>
      </c>
      <c r="C180" s="4">
        <v>399922</v>
      </c>
      <c r="D180" s="5">
        <v>0.19</v>
      </c>
      <c r="E180" s="4">
        <v>31</v>
      </c>
      <c r="F180" s="4">
        <v>17</v>
      </c>
      <c r="G180" s="4">
        <v>30</v>
      </c>
      <c r="H180" s="4">
        <v>355</v>
      </c>
      <c r="I180" s="4">
        <v>35</v>
      </c>
      <c r="J180" s="5">
        <v>0.91</v>
      </c>
    </row>
    <row r="181" spans="2:10" x14ac:dyDescent="0.3">
      <c r="B181" s="3">
        <v>43644</v>
      </c>
      <c r="C181" s="4">
        <v>401728</v>
      </c>
      <c r="D181" s="5">
        <v>0.17</v>
      </c>
      <c r="E181" s="4">
        <v>31</v>
      </c>
      <c r="F181" s="4">
        <v>18</v>
      </c>
      <c r="G181" s="4">
        <v>25</v>
      </c>
      <c r="H181" s="4">
        <v>400</v>
      </c>
      <c r="I181" s="4">
        <v>37</v>
      </c>
      <c r="J181" s="5">
        <v>0.92</v>
      </c>
    </row>
    <row r="182" spans="2:10" x14ac:dyDescent="0.3">
      <c r="B182" s="3">
        <v>43645</v>
      </c>
      <c r="C182" s="4">
        <v>397499</v>
      </c>
      <c r="D182" s="5">
        <v>0.18</v>
      </c>
      <c r="E182" s="4">
        <v>38</v>
      </c>
      <c r="F182" s="4">
        <v>22</v>
      </c>
      <c r="G182" s="4">
        <v>29</v>
      </c>
      <c r="H182" s="4">
        <v>374</v>
      </c>
      <c r="I182" s="4">
        <v>35</v>
      </c>
      <c r="J182" s="5">
        <v>0.92</v>
      </c>
    </row>
    <row r="183" spans="2:10" x14ac:dyDescent="0.3">
      <c r="B183" s="3">
        <v>43646</v>
      </c>
      <c r="C183" s="4">
        <v>389825</v>
      </c>
      <c r="D183" s="5">
        <v>0.19</v>
      </c>
      <c r="E183" s="4">
        <v>36</v>
      </c>
      <c r="F183" s="4">
        <v>22</v>
      </c>
      <c r="G183" s="4">
        <v>29</v>
      </c>
      <c r="H183" s="4">
        <v>376</v>
      </c>
      <c r="I183" s="4">
        <v>38</v>
      </c>
      <c r="J183" s="5">
        <v>0.91</v>
      </c>
    </row>
    <row r="184" spans="2:10" x14ac:dyDescent="0.3">
      <c r="B184" s="3">
        <v>43647</v>
      </c>
      <c r="C184" s="4">
        <v>409263</v>
      </c>
      <c r="D184" s="5">
        <v>0.17</v>
      </c>
      <c r="E184" s="4">
        <v>31</v>
      </c>
      <c r="F184" s="4">
        <v>20</v>
      </c>
      <c r="G184" s="4">
        <v>26</v>
      </c>
      <c r="H184" s="4">
        <v>386</v>
      </c>
      <c r="I184" s="4">
        <v>36</v>
      </c>
      <c r="J184" s="5">
        <v>0.93</v>
      </c>
    </row>
    <row r="185" spans="2:10" x14ac:dyDescent="0.3">
      <c r="B185" s="3">
        <v>43648</v>
      </c>
      <c r="C185" s="4">
        <v>404436</v>
      </c>
      <c r="D185" s="5">
        <v>0.17</v>
      </c>
      <c r="E185" s="4">
        <v>34</v>
      </c>
      <c r="F185" s="4">
        <v>19</v>
      </c>
      <c r="G185" s="4">
        <v>25</v>
      </c>
      <c r="H185" s="4">
        <v>376</v>
      </c>
      <c r="I185" s="4">
        <v>38</v>
      </c>
      <c r="J185" s="5">
        <v>0.94</v>
      </c>
    </row>
    <row r="186" spans="2:10" x14ac:dyDescent="0.3">
      <c r="B186" s="3">
        <v>43649</v>
      </c>
      <c r="C186" s="4">
        <v>390781</v>
      </c>
      <c r="D186" s="5">
        <v>0.17</v>
      </c>
      <c r="E186" s="4">
        <v>39</v>
      </c>
      <c r="F186" s="4">
        <v>20</v>
      </c>
      <c r="G186" s="4">
        <v>30</v>
      </c>
      <c r="H186" s="4">
        <v>385</v>
      </c>
      <c r="I186" s="4">
        <v>35</v>
      </c>
      <c r="J186" s="5">
        <v>0.94</v>
      </c>
    </row>
    <row r="187" spans="2:10" x14ac:dyDescent="0.3">
      <c r="B187" s="3">
        <v>43650</v>
      </c>
      <c r="C187" s="4">
        <v>400441</v>
      </c>
      <c r="D187" s="5">
        <v>0.18</v>
      </c>
      <c r="E187" s="4">
        <v>36</v>
      </c>
      <c r="F187" s="4">
        <v>20</v>
      </c>
      <c r="G187" s="4">
        <v>26</v>
      </c>
      <c r="H187" s="4">
        <v>382</v>
      </c>
      <c r="I187" s="4">
        <v>37</v>
      </c>
      <c r="J187" s="5">
        <v>0.91</v>
      </c>
    </row>
    <row r="188" spans="2:10" x14ac:dyDescent="0.3">
      <c r="B188" s="3">
        <v>43651</v>
      </c>
      <c r="C188" s="4">
        <v>380485</v>
      </c>
      <c r="D188" s="5">
        <v>0.19</v>
      </c>
      <c r="E188" s="4">
        <v>40</v>
      </c>
      <c r="F188" s="4">
        <v>19</v>
      </c>
      <c r="G188" s="4">
        <v>27</v>
      </c>
      <c r="H188" s="4">
        <v>380</v>
      </c>
      <c r="I188" s="4">
        <v>34</v>
      </c>
      <c r="J188" s="5">
        <v>0.92</v>
      </c>
    </row>
    <row r="189" spans="2:10" x14ac:dyDescent="0.3">
      <c r="B189" s="3">
        <v>43652</v>
      </c>
      <c r="C189" s="4">
        <v>385998</v>
      </c>
      <c r="D189" s="5">
        <v>0.18</v>
      </c>
      <c r="E189" s="4">
        <v>35</v>
      </c>
      <c r="F189" s="4">
        <v>22</v>
      </c>
      <c r="G189" s="4">
        <v>26</v>
      </c>
      <c r="H189" s="4">
        <v>373</v>
      </c>
      <c r="I189" s="4">
        <v>39</v>
      </c>
      <c r="J189" s="5">
        <v>0.94</v>
      </c>
    </row>
    <row r="190" spans="2:10" x14ac:dyDescent="0.3">
      <c r="B190" s="3">
        <v>43653</v>
      </c>
      <c r="C190" s="4">
        <v>402638</v>
      </c>
      <c r="D190" s="5">
        <v>0.18</v>
      </c>
      <c r="E190" s="4">
        <v>32</v>
      </c>
      <c r="F190" s="4">
        <v>21</v>
      </c>
      <c r="G190" s="4">
        <v>28</v>
      </c>
      <c r="H190" s="4">
        <v>352</v>
      </c>
      <c r="I190" s="4">
        <v>32</v>
      </c>
      <c r="J190" s="5">
        <v>0.94</v>
      </c>
    </row>
    <row r="191" spans="2:10" x14ac:dyDescent="0.3">
      <c r="B191" s="3">
        <v>43654</v>
      </c>
      <c r="C191" s="4">
        <v>389876</v>
      </c>
      <c r="D191" s="5">
        <v>0.18</v>
      </c>
      <c r="E191" s="4">
        <v>40</v>
      </c>
      <c r="F191" s="4">
        <v>19</v>
      </c>
      <c r="G191" s="4">
        <v>28</v>
      </c>
      <c r="H191" s="4">
        <v>388</v>
      </c>
      <c r="I191" s="4">
        <v>34</v>
      </c>
      <c r="J191" s="5">
        <v>0.92</v>
      </c>
    </row>
    <row r="192" spans="2:10" x14ac:dyDescent="0.3">
      <c r="B192" s="3">
        <v>43655</v>
      </c>
      <c r="C192" s="4">
        <v>386858</v>
      </c>
      <c r="D192" s="5">
        <v>0.17</v>
      </c>
      <c r="E192" s="4">
        <v>39</v>
      </c>
      <c r="F192" s="4">
        <v>22</v>
      </c>
      <c r="G192" s="4">
        <v>27</v>
      </c>
      <c r="H192" s="4">
        <v>388</v>
      </c>
      <c r="I192" s="4">
        <v>32</v>
      </c>
      <c r="J192" s="5">
        <v>0.91</v>
      </c>
    </row>
    <row r="193" spans="2:10" x14ac:dyDescent="0.3">
      <c r="B193" s="3">
        <v>43656</v>
      </c>
      <c r="C193" s="4">
        <v>388864</v>
      </c>
      <c r="D193" s="5">
        <v>0.19</v>
      </c>
      <c r="E193" s="4">
        <v>40</v>
      </c>
      <c r="F193" s="4">
        <v>22</v>
      </c>
      <c r="G193" s="4">
        <v>29</v>
      </c>
      <c r="H193" s="4">
        <v>382</v>
      </c>
      <c r="I193" s="4">
        <v>35</v>
      </c>
      <c r="J193" s="5">
        <v>0.94</v>
      </c>
    </row>
    <row r="194" spans="2:10" x14ac:dyDescent="0.3">
      <c r="B194" s="3">
        <v>43657</v>
      </c>
      <c r="C194" s="4">
        <v>387491</v>
      </c>
      <c r="D194" s="5">
        <v>0.19</v>
      </c>
      <c r="E194" s="4">
        <v>32</v>
      </c>
      <c r="F194" s="4">
        <v>20</v>
      </c>
      <c r="G194" s="4">
        <v>27</v>
      </c>
      <c r="H194" s="4">
        <v>384</v>
      </c>
      <c r="I194" s="4">
        <v>38</v>
      </c>
      <c r="J194" s="5">
        <v>0.91</v>
      </c>
    </row>
    <row r="195" spans="2:10" x14ac:dyDescent="0.3">
      <c r="B195" s="3">
        <v>43658</v>
      </c>
      <c r="C195" s="4">
        <v>390416</v>
      </c>
      <c r="D195" s="5">
        <v>0.18</v>
      </c>
      <c r="E195" s="4">
        <v>37</v>
      </c>
      <c r="F195" s="4">
        <v>21</v>
      </c>
      <c r="G195" s="4">
        <v>27</v>
      </c>
      <c r="H195" s="4">
        <v>380</v>
      </c>
      <c r="I195" s="4">
        <v>33</v>
      </c>
      <c r="J195" s="5">
        <v>0.95</v>
      </c>
    </row>
    <row r="196" spans="2:10" x14ac:dyDescent="0.3">
      <c r="B196" s="3">
        <v>43659</v>
      </c>
      <c r="C196" s="4">
        <v>397033</v>
      </c>
      <c r="D196" s="5">
        <v>0.17</v>
      </c>
      <c r="E196" s="4">
        <v>34</v>
      </c>
      <c r="F196" s="4">
        <v>19</v>
      </c>
      <c r="G196" s="4">
        <v>27</v>
      </c>
      <c r="H196" s="4">
        <v>387</v>
      </c>
      <c r="I196" s="4">
        <v>34</v>
      </c>
      <c r="J196" s="5">
        <v>0.91</v>
      </c>
    </row>
    <row r="197" spans="2:10" x14ac:dyDescent="0.3">
      <c r="B197" s="3">
        <v>43660</v>
      </c>
      <c r="C197" s="4">
        <v>395422</v>
      </c>
      <c r="D197" s="5">
        <v>0.17</v>
      </c>
      <c r="E197" s="4">
        <v>38</v>
      </c>
      <c r="F197" s="4">
        <v>22</v>
      </c>
      <c r="G197" s="4">
        <v>26</v>
      </c>
      <c r="H197" s="4">
        <v>399</v>
      </c>
      <c r="I197" s="4">
        <v>35</v>
      </c>
      <c r="J197" s="5">
        <v>0.92</v>
      </c>
    </row>
    <row r="198" spans="2:10" x14ac:dyDescent="0.3">
      <c r="B198" s="3">
        <v>43661</v>
      </c>
      <c r="C198" s="4">
        <v>392725</v>
      </c>
      <c r="D198" s="5">
        <v>0.18</v>
      </c>
      <c r="E198" s="4">
        <v>39</v>
      </c>
      <c r="F198" s="4">
        <v>22</v>
      </c>
      <c r="G198" s="4">
        <v>27</v>
      </c>
      <c r="H198" s="4">
        <v>353</v>
      </c>
      <c r="I198" s="4">
        <v>32</v>
      </c>
      <c r="J198" s="5">
        <v>0.94</v>
      </c>
    </row>
    <row r="199" spans="2:10" x14ac:dyDescent="0.3">
      <c r="B199" s="3">
        <v>43662</v>
      </c>
      <c r="C199" s="4">
        <v>387617</v>
      </c>
      <c r="D199" s="5">
        <v>0.17</v>
      </c>
      <c r="E199" s="4">
        <v>38</v>
      </c>
      <c r="F199" s="4">
        <v>20</v>
      </c>
      <c r="G199" s="4">
        <v>30</v>
      </c>
      <c r="H199" s="4">
        <v>458</v>
      </c>
      <c r="I199" s="4">
        <v>40</v>
      </c>
      <c r="J199" s="5">
        <v>0.95</v>
      </c>
    </row>
    <row r="200" spans="2:10" x14ac:dyDescent="0.3">
      <c r="B200" s="3">
        <v>43663</v>
      </c>
      <c r="C200" s="4">
        <v>386795</v>
      </c>
      <c r="D200" s="5">
        <v>0.18</v>
      </c>
      <c r="E200" s="4">
        <v>30</v>
      </c>
      <c r="F200" s="4">
        <v>17</v>
      </c>
      <c r="G200" s="4">
        <v>29</v>
      </c>
      <c r="H200" s="4">
        <v>387</v>
      </c>
      <c r="I200" s="4">
        <v>36</v>
      </c>
      <c r="J200" s="5">
        <v>0.93</v>
      </c>
    </row>
    <row r="201" spans="2:10" x14ac:dyDescent="0.3">
      <c r="B201" s="3">
        <v>43664</v>
      </c>
      <c r="C201" s="4">
        <v>395874</v>
      </c>
      <c r="D201" s="5">
        <v>0.17</v>
      </c>
      <c r="E201" s="4">
        <v>36</v>
      </c>
      <c r="F201" s="4">
        <v>18</v>
      </c>
      <c r="G201" s="4">
        <v>29</v>
      </c>
      <c r="H201" s="4">
        <v>372</v>
      </c>
      <c r="I201" s="4">
        <v>37</v>
      </c>
      <c r="J201" s="5">
        <v>0.94</v>
      </c>
    </row>
    <row r="202" spans="2:10" x14ac:dyDescent="0.3">
      <c r="B202" s="3">
        <v>43665</v>
      </c>
      <c r="C202" s="4">
        <v>387761</v>
      </c>
      <c r="D202" s="5">
        <v>0.19</v>
      </c>
      <c r="E202" s="4">
        <v>32</v>
      </c>
      <c r="F202" s="4">
        <v>19</v>
      </c>
      <c r="G202" s="4">
        <v>30</v>
      </c>
      <c r="H202" s="4">
        <v>388</v>
      </c>
      <c r="I202" s="4">
        <v>40</v>
      </c>
      <c r="J202" s="5">
        <v>0.94</v>
      </c>
    </row>
    <row r="203" spans="2:10" x14ac:dyDescent="0.3">
      <c r="B203" s="3">
        <v>43666</v>
      </c>
      <c r="C203" s="4">
        <v>406137</v>
      </c>
      <c r="D203" s="5">
        <v>0.17</v>
      </c>
      <c r="E203" s="4">
        <v>34</v>
      </c>
      <c r="F203" s="4">
        <v>22</v>
      </c>
      <c r="G203" s="4">
        <v>30</v>
      </c>
      <c r="H203" s="4">
        <v>358</v>
      </c>
      <c r="I203" s="4">
        <v>37</v>
      </c>
      <c r="J203" s="5">
        <v>0.95</v>
      </c>
    </row>
    <row r="204" spans="2:10" x14ac:dyDescent="0.3">
      <c r="B204" s="3">
        <v>43667</v>
      </c>
      <c r="C204" s="4">
        <v>386278</v>
      </c>
      <c r="D204" s="5">
        <v>0.19</v>
      </c>
      <c r="E204" s="4">
        <v>35</v>
      </c>
      <c r="F204" s="4">
        <v>22</v>
      </c>
      <c r="G204" s="4">
        <v>28</v>
      </c>
      <c r="H204" s="4">
        <v>396</v>
      </c>
      <c r="I204" s="4">
        <v>34</v>
      </c>
      <c r="J204" s="5">
        <v>0.93</v>
      </c>
    </row>
    <row r="205" spans="2:10" x14ac:dyDescent="0.3">
      <c r="B205" s="3">
        <v>43668</v>
      </c>
      <c r="C205" s="4">
        <v>385427</v>
      </c>
      <c r="D205" s="5">
        <v>0.19</v>
      </c>
      <c r="E205" s="4">
        <v>33</v>
      </c>
      <c r="F205" s="4">
        <v>17</v>
      </c>
      <c r="G205" s="4">
        <v>28</v>
      </c>
      <c r="H205" s="4">
        <v>372</v>
      </c>
      <c r="I205" s="4">
        <v>32</v>
      </c>
      <c r="J205" s="5">
        <v>0.94</v>
      </c>
    </row>
    <row r="206" spans="2:10" x14ac:dyDescent="0.3">
      <c r="B206" s="3">
        <v>43669</v>
      </c>
      <c r="C206" s="4">
        <v>390237</v>
      </c>
      <c r="D206" s="5">
        <v>0.19</v>
      </c>
      <c r="E206" s="4">
        <v>32</v>
      </c>
      <c r="F206" s="4">
        <v>18</v>
      </c>
      <c r="G206" s="4">
        <v>25</v>
      </c>
      <c r="H206" s="4">
        <v>382</v>
      </c>
      <c r="I206" s="4">
        <v>35</v>
      </c>
      <c r="J206" s="5">
        <v>0.93</v>
      </c>
    </row>
    <row r="207" spans="2:10" x14ac:dyDescent="0.3">
      <c r="B207" s="3">
        <v>43670</v>
      </c>
      <c r="C207" s="4">
        <v>393045</v>
      </c>
      <c r="D207" s="5">
        <v>0.19</v>
      </c>
      <c r="E207" s="4">
        <v>39</v>
      </c>
      <c r="F207" s="4">
        <v>22</v>
      </c>
      <c r="G207" s="4">
        <v>29</v>
      </c>
      <c r="H207" s="4">
        <v>360</v>
      </c>
      <c r="I207" s="4">
        <v>31</v>
      </c>
      <c r="J207" s="5">
        <v>0.93</v>
      </c>
    </row>
    <row r="208" spans="2:10" x14ac:dyDescent="0.3">
      <c r="B208" s="3">
        <v>43671</v>
      </c>
      <c r="C208" s="4">
        <v>392465</v>
      </c>
      <c r="D208" s="5">
        <v>0.19</v>
      </c>
      <c r="E208" s="4">
        <v>31</v>
      </c>
      <c r="F208" s="4">
        <v>21</v>
      </c>
      <c r="G208" s="4">
        <v>27</v>
      </c>
      <c r="H208" s="4">
        <v>373</v>
      </c>
      <c r="I208" s="4">
        <v>37</v>
      </c>
      <c r="J208" s="5">
        <v>0.94</v>
      </c>
    </row>
    <row r="209" spans="2:10" x14ac:dyDescent="0.3">
      <c r="B209" s="3">
        <v>43672</v>
      </c>
      <c r="C209" s="4">
        <v>401514</v>
      </c>
      <c r="D209" s="5">
        <v>0.19</v>
      </c>
      <c r="E209" s="4">
        <v>32</v>
      </c>
      <c r="F209" s="4">
        <v>17</v>
      </c>
      <c r="G209" s="4">
        <v>25</v>
      </c>
      <c r="H209" s="4">
        <v>388</v>
      </c>
      <c r="I209" s="4">
        <v>39</v>
      </c>
      <c r="J209" s="5">
        <v>0.91</v>
      </c>
    </row>
    <row r="210" spans="2:10" x14ac:dyDescent="0.3">
      <c r="B210" s="3">
        <v>43673</v>
      </c>
      <c r="C210" s="4">
        <v>392433</v>
      </c>
      <c r="D210" s="5">
        <v>0.17</v>
      </c>
      <c r="E210" s="4">
        <v>38</v>
      </c>
      <c r="F210" s="4">
        <v>19</v>
      </c>
      <c r="G210" s="4">
        <v>29</v>
      </c>
      <c r="H210" s="4">
        <v>382</v>
      </c>
      <c r="I210" s="4">
        <v>32</v>
      </c>
      <c r="J210" s="5">
        <v>0.95</v>
      </c>
    </row>
    <row r="211" spans="2:10" x14ac:dyDescent="0.3">
      <c r="B211" s="3">
        <v>43674</v>
      </c>
      <c r="C211" s="4">
        <v>395692</v>
      </c>
      <c r="D211" s="5">
        <v>0.17</v>
      </c>
      <c r="E211" s="4">
        <v>40</v>
      </c>
      <c r="F211" s="4">
        <v>18</v>
      </c>
      <c r="G211" s="4">
        <v>26</v>
      </c>
      <c r="H211" s="4">
        <v>375</v>
      </c>
      <c r="I211" s="4">
        <v>31</v>
      </c>
      <c r="J211" s="5">
        <v>0.91</v>
      </c>
    </row>
    <row r="212" spans="2:10" x14ac:dyDescent="0.3">
      <c r="B212" s="3">
        <v>43675</v>
      </c>
      <c r="C212" s="4">
        <v>391474</v>
      </c>
      <c r="D212" s="5">
        <v>0.17</v>
      </c>
      <c r="E212" s="4">
        <v>35</v>
      </c>
      <c r="F212" s="4">
        <v>22</v>
      </c>
      <c r="G212" s="4">
        <v>25</v>
      </c>
      <c r="H212" s="4">
        <v>388</v>
      </c>
      <c r="I212" s="4">
        <v>38</v>
      </c>
      <c r="J212" s="5">
        <v>0.92</v>
      </c>
    </row>
    <row r="213" spans="2:10" x14ac:dyDescent="0.3">
      <c r="B213" s="3">
        <v>43676</v>
      </c>
      <c r="C213" s="4">
        <v>399345</v>
      </c>
      <c r="D213" s="5">
        <v>0.19</v>
      </c>
      <c r="E213" s="4">
        <v>34</v>
      </c>
      <c r="F213" s="4">
        <v>18</v>
      </c>
      <c r="G213" s="4">
        <v>29</v>
      </c>
      <c r="H213" s="4">
        <v>365</v>
      </c>
      <c r="I213" s="4">
        <v>39</v>
      </c>
      <c r="J213" s="5">
        <v>0.92</v>
      </c>
    </row>
    <row r="214" spans="2:10" x14ac:dyDescent="0.3">
      <c r="B214" s="3">
        <v>43677</v>
      </c>
      <c r="C214" s="4">
        <v>390149</v>
      </c>
      <c r="D214" s="5">
        <v>0.17</v>
      </c>
      <c r="E214" s="4">
        <v>33</v>
      </c>
      <c r="F214" s="4">
        <v>18</v>
      </c>
      <c r="G214" s="4">
        <v>29</v>
      </c>
      <c r="H214" s="4">
        <v>365</v>
      </c>
      <c r="I214" s="4">
        <v>39</v>
      </c>
      <c r="J214" s="5">
        <v>0.95</v>
      </c>
    </row>
    <row r="215" spans="2:10" x14ac:dyDescent="0.3">
      <c r="B215" s="3">
        <v>43678</v>
      </c>
      <c r="C215" s="4">
        <v>386768</v>
      </c>
      <c r="D215" s="5">
        <v>0.19</v>
      </c>
      <c r="E215" s="4">
        <v>32</v>
      </c>
      <c r="F215" s="4">
        <v>20</v>
      </c>
      <c r="G215" s="4">
        <v>25</v>
      </c>
      <c r="H215" s="4">
        <v>384</v>
      </c>
      <c r="I215" s="4">
        <v>37</v>
      </c>
      <c r="J215" s="5">
        <v>0.94</v>
      </c>
    </row>
    <row r="216" spans="2:10" x14ac:dyDescent="0.3">
      <c r="B216" s="3">
        <v>43679</v>
      </c>
      <c r="C216" s="4">
        <v>387112</v>
      </c>
      <c r="D216" s="5">
        <v>0.17</v>
      </c>
      <c r="E216" s="4">
        <v>37</v>
      </c>
      <c r="F216" s="4">
        <v>21</v>
      </c>
      <c r="G216" s="4">
        <v>26</v>
      </c>
      <c r="H216" s="4">
        <v>384</v>
      </c>
      <c r="I216" s="4">
        <v>37</v>
      </c>
      <c r="J216" s="5">
        <v>0.93</v>
      </c>
    </row>
    <row r="217" spans="2:10" x14ac:dyDescent="0.3">
      <c r="B217" s="3">
        <v>43680</v>
      </c>
      <c r="C217" s="4">
        <v>409781</v>
      </c>
      <c r="D217" s="5">
        <v>0.19</v>
      </c>
      <c r="E217" s="4">
        <v>30</v>
      </c>
      <c r="F217" s="4">
        <v>19</v>
      </c>
      <c r="G217" s="4">
        <v>27</v>
      </c>
      <c r="H217" s="4">
        <v>358</v>
      </c>
      <c r="I217" s="4">
        <v>31</v>
      </c>
      <c r="J217" s="5">
        <v>0.92</v>
      </c>
    </row>
    <row r="218" spans="2:10" x14ac:dyDescent="0.3">
      <c r="B218" s="3">
        <v>43681</v>
      </c>
      <c r="C218" s="4">
        <v>388262</v>
      </c>
      <c r="D218" s="5">
        <v>0.18</v>
      </c>
      <c r="E218" s="4">
        <v>35</v>
      </c>
      <c r="F218" s="4">
        <v>22</v>
      </c>
      <c r="G218" s="4">
        <v>30</v>
      </c>
      <c r="H218" s="4">
        <v>369</v>
      </c>
      <c r="I218" s="4">
        <v>39</v>
      </c>
      <c r="J218" s="5">
        <v>0.95</v>
      </c>
    </row>
    <row r="219" spans="2:10" x14ac:dyDescent="0.3">
      <c r="B219" s="3">
        <v>43682</v>
      </c>
      <c r="C219" s="4">
        <v>403716</v>
      </c>
      <c r="D219" s="5">
        <v>0.17</v>
      </c>
      <c r="E219" s="4">
        <v>39</v>
      </c>
      <c r="F219" s="4">
        <v>22</v>
      </c>
      <c r="G219" s="4">
        <v>25</v>
      </c>
      <c r="H219" s="4">
        <v>389</v>
      </c>
      <c r="I219" s="4">
        <v>36</v>
      </c>
      <c r="J219" s="5">
        <v>0.92</v>
      </c>
    </row>
    <row r="220" spans="2:10" x14ac:dyDescent="0.3">
      <c r="B220" s="3">
        <v>43683</v>
      </c>
      <c r="C220" s="4">
        <v>398247</v>
      </c>
      <c r="D220" s="5">
        <v>0.17</v>
      </c>
      <c r="E220" s="4">
        <v>31</v>
      </c>
      <c r="F220" s="4">
        <v>18</v>
      </c>
      <c r="G220" s="4">
        <v>29</v>
      </c>
      <c r="H220" s="4">
        <v>398</v>
      </c>
      <c r="I220" s="4">
        <v>32</v>
      </c>
      <c r="J220" s="5">
        <v>0.95</v>
      </c>
    </row>
    <row r="221" spans="2:10" x14ac:dyDescent="0.3">
      <c r="B221" s="3">
        <v>43684</v>
      </c>
      <c r="C221" s="4">
        <v>395396</v>
      </c>
      <c r="D221" s="5">
        <v>0.19</v>
      </c>
      <c r="E221" s="4">
        <v>34</v>
      </c>
      <c r="F221" s="4">
        <v>22</v>
      </c>
      <c r="G221" s="4">
        <v>29</v>
      </c>
      <c r="H221" s="4">
        <v>366</v>
      </c>
      <c r="I221" s="4">
        <v>37</v>
      </c>
      <c r="J221" s="5">
        <v>0.91</v>
      </c>
    </row>
    <row r="222" spans="2:10" x14ac:dyDescent="0.3">
      <c r="B222" s="3">
        <v>43685</v>
      </c>
      <c r="C222" s="4">
        <v>395163</v>
      </c>
      <c r="D222" s="5">
        <v>0.18</v>
      </c>
      <c r="E222" s="4">
        <v>32</v>
      </c>
      <c r="F222" s="4">
        <v>17</v>
      </c>
      <c r="G222" s="4">
        <v>29</v>
      </c>
      <c r="H222" s="4">
        <v>367</v>
      </c>
      <c r="I222" s="4">
        <v>37</v>
      </c>
      <c r="J222" s="5">
        <v>0.92</v>
      </c>
    </row>
    <row r="223" spans="2:10" x14ac:dyDescent="0.3">
      <c r="B223" s="3">
        <v>43686</v>
      </c>
      <c r="C223" s="4">
        <v>402090</v>
      </c>
      <c r="D223" s="5">
        <v>0.17</v>
      </c>
      <c r="E223" s="4">
        <v>32</v>
      </c>
      <c r="F223" s="4">
        <v>21</v>
      </c>
      <c r="G223" s="4">
        <v>30</v>
      </c>
      <c r="H223" s="4">
        <v>353</v>
      </c>
      <c r="I223" s="4">
        <v>34</v>
      </c>
      <c r="J223" s="5">
        <v>0.93</v>
      </c>
    </row>
    <row r="224" spans="2:10" x14ac:dyDescent="0.3">
      <c r="B224" s="3">
        <v>43687</v>
      </c>
      <c r="C224" s="4">
        <v>398762</v>
      </c>
      <c r="D224" s="5">
        <v>0.19</v>
      </c>
      <c r="E224" s="4">
        <v>30</v>
      </c>
      <c r="F224" s="4">
        <v>22</v>
      </c>
      <c r="G224" s="4">
        <v>27</v>
      </c>
      <c r="H224" s="4">
        <v>352</v>
      </c>
      <c r="I224" s="4">
        <v>30</v>
      </c>
      <c r="J224" s="5">
        <v>0.93</v>
      </c>
    </row>
    <row r="225" spans="2:10" x14ac:dyDescent="0.3">
      <c r="B225" s="3">
        <v>43688</v>
      </c>
      <c r="C225" s="4">
        <v>383675</v>
      </c>
      <c r="D225" s="5">
        <v>0.19</v>
      </c>
      <c r="E225" s="4">
        <v>34</v>
      </c>
      <c r="F225" s="4">
        <v>29</v>
      </c>
      <c r="G225" s="4">
        <v>27</v>
      </c>
      <c r="H225" s="4">
        <v>396</v>
      </c>
      <c r="I225" s="4">
        <v>31</v>
      </c>
      <c r="J225" s="5">
        <v>0.95</v>
      </c>
    </row>
    <row r="226" spans="2:10" x14ac:dyDescent="0.3">
      <c r="B226" s="3">
        <v>43689</v>
      </c>
      <c r="C226" s="4">
        <v>390603</v>
      </c>
      <c r="D226" s="5">
        <v>0.18</v>
      </c>
      <c r="E226" s="4">
        <v>36</v>
      </c>
      <c r="F226" s="4">
        <v>21</v>
      </c>
      <c r="G226" s="4">
        <v>30</v>
      </c>
      <c r="H226" s="4">
        <v>382</v>
      </c>
      <c r="I226" s="4">
        <v>37</v>
      </c>
      <c r="J226" s="5">
        <v>0.91</v>
      </c>
    </row>
    <row r="227" spans="2:10" x14ac:dyDescent="0.3">
      <c r="B227" s="3">
        <v>43690</v>
      </c>
      <c r="C227" s="4">
        <v>400629</v>
      </c>
      <c r="D227" s="5">
        <v>0.19</v>
      </c>
      <c r="E227" s="4">
        <v>30</v>
      </c>
      <c r="F227" s="4">
        <v>19</v>
      </c>
      <c r="G227" s="4">
        <v>25</v>
      </c>
      <c r="H227" s="4">
        <v>382</v>
      </c>
      <c r="I227" s="4">
        <v>32</v>
      </c>
      <c r="J227" s="5">
        <v>0.93</v>
      </c>
    </row>
    <row r="228" spans="2:10" x14ac:dyDescent="0.3">
      <c r="B228" s="3">
        <v>43691</v>
      </c>
      <c r="C228" s="4">
        <v>398528</v>
      </c>
      <c r="D228" s="5">
        <v>0.17</v>
      </c>
      <c r="E228" s="4">
        <v>32</v>
      </c>
      <c r="F228" s="4">
        <v>17</v>
      </c>
      <c r="G228" s="4">
        <v>25</v>
      </c>
      <c r="H228" s="4">
        <v>372</v>
      </c>
      <c r="I228" s="4">
        <v>40</v>
      </c>
      <c r="J228" s="5">
        <v>0.91</v>
      </c>
    </row>
    <row r="229" spans="2:10" x14ac:dyDescent="0.3">
      <c r="B229" s="3">
        <v>43692</v>
      </c>
      <c r="C229" s="4">
        <v>384154</v>
      </c>
      <c r="D229" s="5">
        <v>0.17</v>
      </c>
      <c r="E229" s="4">
        <v>36</v>
      </c>
      <c r="F229" s="4">
        <v>21</v>
      </c>
      <c r="G229" s="4">
        <v>28</v>
      </c>
      <c r="H229" s="4">
        <v>362</v>
      </c>
      <c r="I229" s="4">
        <v>30</v>
      </c>
      <c r="J229" s="5">
        <v>0.92</v>
      </c>
    </row>
    <row r="230" spans="2:10" x14ac:dyDescent="0.3">
      <c r="B230" s="3">
        <v>43693</v>
      </c>
      <c r="C230" s="4">
        <v>405920</v>
      </c>
      <c r="D230" s="5">
        <v>0.19</v>
      </c>
      <c r="E230" s="4">
        <v>35</v>
      </c>
      <c r="F230" s="4">
        <v>17</v>
      </c>
      <c r="G230" s="4">
        <v>29</v>
      </c>
      <c r="H230" s="4">
        <v>351</v>
      </c>
      <c r="I230" s="4">
        <v>40</v>
      </c>
      <c r="J230" s="5">
        <v>0.95</v>
      </c>
    </row>
    <row r="231" spans="2:10" x14ac:dyDescent="0.3">
      <c r="B231" s="3">
        <v>43694</v>
      </c>
      <c r="C231" s="4">
        <v>408856</v>
      </c>
      <c r="D231" s="5">
        <v>0.17</v>
      </c>
      <c r="E231" s="4">
        <v>35</v>
      </c>
      <c r="F231" s="4">
        <v>17</v>
      </c>
      <c r="G231" s="4">
        <v>29</v>
      </c>
      <c r="H231" s="4">
        <v>371</v>
      </c>
      <c r="I231" s="4">
        <v>39</v>
      </c>
      <c r="J231" s="5">
        <v>0.94</v>
      </c>
    </row>
    <row r="232" spans="2:10" x14ac:dyDescent="0.3">
      <c r="B232" s="3">
        <v>43695</v>
      </c>
      <c r="C232" s="4">
        <v>390612</v>
      </c>
      <c r="D232" s="5">
        <v>0.17</v>
      </c>
      <c r="E232" s="4">
        <v>38</v>
      </c>
      <c r="F232" s="4">
        <v>20</v>
      </c>
      <c r="G232" s="4">
        <v>30</v>
      </c>
      <c r="H232" s="4">
        <v>380</v>
      </c>
      <c r="I232" s="4">
        <v>40</v>
      </c>
      <c r="J232" s="5">
        <v>0.94</v>
      </c>
    </row>
    <row r="233" spans="2:10" x14ac:dyDescent="0.3">
      <c r="B233" s="3">
        <v>43696</v>
      </c>
      <c r="C233" s="4">
        <v>408028</v>
      </c>
      <c r="D233" s="5">
        <v>0.18</v>
      </c>
      <c r="E233" s="4">
        <v>35</v>
      </c>
      <c r="F233" s="4">
        <v>20</v>
      </c>
      <c r="G233" s="4">
        <v>30</v>
      </c>
      <c r="H233" s="4">
        <v>388</v>
      </c>
      <c r="I233" s="4">
        <v>32</v>
      </c>
      <c r="J233" s="5">
        <v>0.93</v>
      </c>
    </row>
    <row r="234" spans="2:10" x14ac:dyDescent="0.3">
      <c r="B234" s="3">
        <v>43697</v>
      </c>
      <c r="C234" s="4">
        <v>383876</v>
      </c>
      <c r="D234" s="5">
        <v>0.18</v>
      </c>
      <c r="E234" s="4">
        <v>35</v>
      </c>
      <c r="F234" s="4">
        <v>22</v>
      </c>
      <c r="G234" s="4">
        <v>30</v>
      </c>
      <c r="H234" s="4">
        <v>351</v>
      </c>
      <c r="I234" s="4">
        <v>38</v>
      </c>
      <c r="J234" s="5">
        <v>0.92</v>
      </c>
    </row>
    <row r="235" spans="2:10" x14ac:dyDescent="0.3">
      <c r="B235" s="3">
        <v>43698</v>
      </c>
      <c r="C235" s="4">
        <v>390911</v>
      </c>
      <c r="D235" s="5">
        <v>0.19</v>
      </c>
      <c r="E235" s="4">
        <v>36</v>
      </c>
      <c r="F235" s="4">
        <v>18</v>
      </c>
      <c r="G235" s="4">
        <v>28</v>
      </c>
      <c r="H235" s="4">
        <v>382</v>
      </c>
      <c r="I235" s="4">
        <v>32</v>
      </c>
      <c r="J235" s="5">
        <v>0.93</v>
      </c>
    </row>
    <row r="236" spans="2:10" x14ac:dyDescent="0.3">
      <c r="B236" s="3">
        <v>43699</v>
      </c>
      <c r="C236" s="4">
        <v>382072</v>
      </c>
      <c r="D236" s="5">
        <v>0.19</v>
      </c>
      <c r="E236" s="4">
        <v>36</v>
      </c>
      <c r="F236" s="4">
        <v>18</v>
      </c>
      <c r="G236" s="4">
        <v>29</v>
      </c>
      <c r="H236" s="4">
        <v>395</v>
      </c>
      <c r="I236" s="4">
        <v>37</v>
      </c>
      <c r="J236" s="5">
        <v>0.95</v>
      </c>
    </row>
    <row r="237" spans="2:10" x14ac:dyDescent="0.3">
      <c r="B237" s="3">
        <v>43700</v>
      </c>
      <c r="C237" s="4">
        <v>403634</v>
      </c>
      <c r="D237" s="5">
        <v>0.19</v>
      </c>
      <c r="E237" s="4">
        <v>39</v>
      </c>
      <c r="F237" s="4">
        <v>21</v>
      </c>
      <c r="G237" s="4">
        <v>27</v>
      </c>
      <c r="H237" s="4">
        <v>352</v>
      </c>
      <c r="I237" s="4">
        <v>34</v>
      </c>
      <c r="J237" s="5">
        <v>0.93</v>
      </c>
    </row>
    <row r="238" spans="2:10" x14ac:dyDescent="0.3">
      <c r="B238" s="3">
        <v>43701</v>
      </c>
      <c r="C238" s="4">
        <v>380313</v>
      </c>
      <c r="D238" s="5">
        <v>0.19</v>
      </c>
      <c r="E238" s="4">
        <v>36</v>
      </c>
      <c r="F238" s="4">
        <v>18</v>
      </c>
      <c r="G238" s="4">
        <v>29</v>
      </c>
      <c r="H238" s="4">
        <v>377</v>
      </c>
      <c r="I238" s="4">
        <v>31</v>
      </c>
      <c r="J238" s="5">
        <v>0.94</v>
      </c>
    </row>
    <row r="239" spans="2:10" x14ac:dyDescent="0.3">
      <c r="B239" s="3">
        <v>43702</v>
      </c>
      <c r="C239" s="4">
        <v>388418</v>
      </c>
      <c r="D239" s="5">
        <v>0.19</v>
      </c>
      <c r="E239" s="4">
        <v>31</v>
      </c>
      <c r="F239" s="4">
        <v>18</v>
      </c>
      <c r="G239" s="4">
        <v>27</v>
      </c>
      <c r="H239" s="4">
        <v>367</v>
      </c>
      <c r="I239" s="4">
        <v>33</v>
      </c>
      <c r="J239" s="5">
        <v>0.95</v>
      </c>
    </row>
    <row r="240" spans="2:10" x14ac:dyDescent="0.3">
      <c r="B240" s="3">
        <v>43703</v>
      </c>
      <c r="C240" s="4">
        <v>392670</v>
      </c>
      <c r="D240" s="5">
        <v>0.17</v>
      </c>
      <c r="E240" s="4">
        <v>32</v>
      </c>
      <c r="F240" s="4">
        <v>20</v>
      </c>
      <c r="G240" s="4">
        <v>30</v>
      </c>
      <c r="H240" s="4">
        <v>369</v>
      </c>
      <c r="I240" s="4">
        <v>30</v>
      </c>
      <c r="J240" s="5">
        <v>0.94</v>
      </c>
    </row>
    <row r="241" spans="2:10" x14ac:dyDescent="0.3">
      <c r="B241" s="3">
        <v>43704</v>
      </c>
      <c r="C241" s="4">
        <v>405258</v>
      </c>
      <c r="D241" s="5">
        <v>0.19</v>
      </c>
      <c r="E241" s="4">
        <v>39</v>
      </c>
      <c r="F241" s="4">
        <v>22</v>
      </c>
      <c r="G241" s="4">
        <v>29</v>
      </c>
      <c r="H241" s="4">
        <v>361</v>
      </c>
      <c r="I241" s="4">
        <v>37</v>
      </c>
      <c r="J241" s="5">
        <v>0.94</v>
      </c>
    </row>
    <row r="242" spans="2:10" x14ac:dyDescent="0.3">
      <c r="B242" s="3">
        <v>43705</v>
      </c>
      <c r="C242" s="4">
        <v>400562</v>
      </c>
      <c r="D242" s="5">
        <v>0.19</v>
      </c>
      <c r="E242" s="4">
        <v>31</v>
      </c>
      <c r="F242" s="4">
        <v>19</v>
      </c>
      <c r="G242" s="4">
        <v>28</v>
      </c>
      <c r="H242" s="4">
        <v>382</v>
      </c>
      <c r="I242" s="4">
        <v>40</v>
      </c>
      <c r="J242" s="5">
        <v>0.95</v>
      </c>
    </row>
    <row r="243" spans="2:10" x14ac:dyDescent="0.3">
      <c r="B243" s="3">
        <v>43706</v>
      </c>
      <c r="C243" s="4">
        <v>386473</v>
      </c>
      <c r="D243" s="5">
        <v>0.17</v>
      </c>
      <c r="E243" s="4">
        <v>35</v>
      </c>
      <c r="F243" s="4">
        <v>22</v>
      </c>
      <c r="G243" s="4">
        <v>29</v>
      </c>
      <c r="H243" s="4">
        <v>362</v>
      </c>
      <c r="I243" s="4">
        <v>31</v>
      </c>
      <c r="J243" s="5">
        <v>0.92</v>
      </c>
    </row>
    <row r="244" spans="2:10" x14ac:dyDescent="0.3">
      <c r="B244" s="3">
        <v>43707</v>
      </c>
      <c r="C244" s="4">
        <v>382326</v>
      </c>
      <c r="D244" s="5">
        <v>0.19</v>
      </c>
      <c r="E244" s="4">
        <v>30</v>
      </c>
      <c r="F244" s="4">
        <v>20</v>
      </c>
      <c r="G244" s="4">
        <v>27</v>
      </c>
      <c r="H244" s="4">
        <v>389</v>
      </c>
      <c r="I244" s="4">
        <v>33</v>
      </c>
      <c r="J244" s="5">
        <v>0.91</v>
      </c>
    </row>
    <row r="245" spans="2:10" x14ac:dyDescent="0.3">
      <c r="B245" s="3">
        <v>43708</v>
      </c>
      <c r="C245" s="4">
        <v>391845</v>
      </c>
      <c r="D245" s="5">
        <v>0.19</v>
      </c>
      <c r="E245" s="4">
        <v>38</v>
      </c>
      <c r="F245" s="4">
        <v>19</v>
      </c>
      <c r="G245" s="4">
        <v>26</v>
      </c>
      <c r="H245" s="4">
        <v>372</v>
      </c>
      <c r="I245" s="4">
        <v>31</v>
      </c>
      <c r="J245" s="5">
        <v>0.95</v>
      </c>
    </row>
    <row r="246" spans="2:10" x14ac:dyDescent="0.3">
      <c r="B246" s="3">
        <v>43709</v>
      </c>
      <c r="C246" s="4">
        <v>407821</v>
      </c>
      <c r="D246" s="5">
        <v>0.18</v>
      </c>
      <c r="E246" s="4">
        <v>35</v>
      </c>
      <c r="F246" s="4">
        <v>22</v>
      </c>
      <c r="G246" s="4">
        <v>29</v>
      </c>
      <c r="H246" s="4">
        <v>385</v>
      </c>
      <c r="I246" s="4">
        <v>31</v>
      </c>
      <c r="J246" s="5">
        <v>0.94</v>
      </c>
    </row>
    <row r="247" spans="2:10" x14ac:dyDescent="0.3">
      <c r="B247" s="3">
        <v>43710</v>
      </c>
      <c r="C247" s="4">
        <v>389944</v>
      </c>
      <c r="D247" s="5">
        <v>0.17</v>
      </c>
      <c r="E247" s="4">
        <v>31</v>
      </c>
      <c r="F247" s="4">
        <v>22</v>
      </c>
      <c r="G247" s="4">
        <v>28</v>
      </c>
      <c r="H247" s="4">
        <v>364</v>
      </c>
      <c r="I247" s="4">
        <v>32</v>
      </c>
      <c r="J247" s="5">
        <v>0.92</v>
      </c>
    </row>
    <row r="248" spans="2:10" x14ac:dyDescent="0.3">
      <c r="B248" s="3">
        <v>43711</v>
      </c>
      <c r="C248" s="4">
        <v>402082</v>
      </c>
      <c r="D248" s="5">
        <v>0.18</v>
      </c>
      <c r="E248" s="4">
        <v>38</v>
      </c>
      <c r="F248" s="4">
        <v>17</v>
      </c>
      <c r="G248" s="4">
        <v>30</v>
      </c>
      <c r="H248" s="4">
        <v>351</v>
      </c>
      <c r="I248" s="4">
        <v>32</v>
      </c>
      <c r="J248" s="5">
        <v>0.95</v>
      </c>
    </row>
    <row r="249" spans="2:10" x14ac:dyDescent="0.3">
      <c r="B249" s="3">
        <v>43712</v>
      </c>
      <c r="C249" s="4">
        <v>384229</v>
      </c>
      <c r="D249" s="5">
        <v>0.19</v>
      </c>
      <c r="E249" s="4">
        <v>39</v>
      </c>
      <c r="F249" s="4">
        <v>20</v>
      </c>
      <c r="G249" s="4">
        <v>26</v>
      </c>
      <c r="H249" s="4">
        <v>361</v>
      </c>
      <c r="I249" s="4">
        <v>34</v>
      </c>
      <c r="J249" s="5">
        <v>0.93</v>
      </c>
    </row>
    <row r="250" spans="2:10" x14ac:dyDescent="0.3">
      <c r="B250" s="3">
        <v>43713</v>
      </c>
      <c r="C250" s="4">
        <v>386978</v>
      </c>
      <c r="D250" s="5">
        <v>0.17</v>
      </c>
      <c r="E250" s="4">
        <v>32</v>
      </c>
      <c r="F250" s="4">
        <v>22</v>
      </c>
      <c r="G250" s="4">
        <v>26</v>
      </c>
      <c r="H250" s="4">
        <v>368</v>
      </c>
      <c r="I250" s="4">
        <v>31</v>
      </c>
      <c r="J250" s="5">
        <v>0.93</v>
      </c>
    </row>
    <row r="251" spans="2:10" x14ac:dyDescent="0.3">
      <c r="B251" s="3">
        <v>43714</v>
      </c>
      <c r="C251" s="4">
        <v>396745</v>
      </c>
      <c r="D251" s="5">
        <v>0.18</v>
      </c>
      <c r="E251" s="4">
        <v>33</v>
      </c>
      <c r="F251" s="4">
        <v>17</v>
      </c>
      <c r="G251" s="4">
        <v>30</v>
      </c>
      <c r="H251" s="4">
        <v>377</v>
      </c>
      <c r="I251" s="4">
        <v>34</v>
      </c>
      <c r="J251" s="5">
        <v>0.92</v>
      </c>
    </row>
    <row r="252" spans="2:10" x14ac:dyDescent="0.3">
      <c r="B252" s="3">
        <v>43715</v>
      </c>
      <c r="C252" s="4">
        <v>407003</v>
      </c>
      <c r="D252" s="5">
        <v>0.17</v>
      </c>
      <c r="E252" s="4">
        <v>34</v>
      </c>
      <c r="F252" s="4">
        <v>18</v>
      </c>
      <c r="G252" s="4">
        <v>26</v>
      </c>
      <c r="H252" s="4">
        <v>385</v>
      </c>
      <c r="I252" s="4">
        <v>37</v>
      </c>
      <c r="J252" s="5">
        <v>0.95</v>
      </c>
    </row>
    <row r="253" spans="2:10" x14ac:dyDescent="0.3">
      <c r="B253" s="3">
        <v>43716</v>
      </c>
      <c r="C253" s="4">
        <v>385901</v>
      </c>
      <c r="D253" s="5">
        <v>0.18</v>
      </c>
      <c r="E253" s="4">
        <v>35</v>
      </c>
      <c r="F253" s="4">
        <v>18</v>
      </c>
      <c r="G253" s="4">
        <v>30</v>
      </c>
      <c r="H253" s="4">
        <v>382</v>
      </c>
      <c r="I253" s="4">
        <v>34</v>
      </c>
      <c r="J253" s="5">
        <v>0.91</v>
      </c>
    </row>
    <row r="254" spans="2:10" x14ac:dyDescent="0.3">
      <c r="B254" s="3">
        <v>43717</v>
      </c>
      <c r="C254" s="4">
        <v>407716</v>
      </c>
      <c r="D254" s="5">
        <v>0.18</v>
      </c>
      <c r="E254" s="4">
        <v>35</v>
      </c>
      <c r="F254" s="4">
        <v>21</v>
      </c>
      <c r="G254" s="4">
        <v>26</v>
      </c>
      <c r="H254" s="4">
        <v>370</v>
      </c>
      <c r="I254" s="4">
        <v>38</v>
      </c>
      <c r="J254" s="5">
        <v>0.94</v>
      </c>
    </row>
    <row r="255" spans="2:10" x14ac:dyDescent="0.3">
      <c r="B255" s="3">
        <v>43718</v>
      </c>
      <c r="C255" s="4">
        <v>397777</v>
      </c>
      <c r="D255" s="5">
        <v>0.18</v>
      </c>
      <c r="E255" s="4">
        <v>35</v>
      </c>
      <c r="F255" s="4">
        <v>18</v>
      </c>
      <c r="G255" s="4">
        <v>27</v>
      </c>
      <c r="H255" s="4">
        <v>399</v>
      </c>
      <c r="I255" s="4">
        <v>37</v>
      </c>
      <c r="J255" s="5">
        <v>0.91</v>
      </c>
    </row>
    <row r="256" spans="2:10" x14ac:dyDescent="0.3">
      <c r="B256" s="3">
        <v>43719</v>
      </c>
      <c r="C256" s="4">
        <v>393437</v>
      </c>
      <c r="D256" s="5">
        <v>0.18</v>
      </c>
      <c r="E256" s="4">
        <v>40</v>
      </c>
      <c r="F256" s="4">
        <v>17</v>
      </c>
      <c r="G256" s="4">
        <v>26</v>
      </c>
      <c r="H256" s="4">
        <v>387</v>
      </c>
      <c r="I256" s="4">
        <v>31</v>
      </c>
      <c r="J256" s="5">
        <v>0.94</v>
      </c>
    </row>
    <row r="257" spans="2:10" x14ac:dyDescent="0.3">
      <c r="B257" s="3">
        <v>43720</v>
      </c>
      <c r="C257" s="4">
        <v>406634</v>
      </c>
      <c r="D257" s="5">
        <v>0.18</v>
      </c>
      <c r="E257" s="4">
        <v>34</v>
      </c>
      <c r="F257" s="4">
        <v>20</v>
      </c>
      <c r="G257" s="4">
        <v>25</v>
      </c>
      <c r="H257" s="4">
        <v>368</v>
      </c>
      <c r="I257" s="4">
        <v>36</v>
      </c>
      <c r="J257" s="5">
        <v>0.91</v>
      </c>
    </row>
    <row r="258" spans="2:10" x14ac:dyDescent="0.3">
      <c r="B258" s="3">
        <v>43721</v>
      </c>
      <c r="C258" s="4">
        <v>392550</v>
      </c>
      <c r="D258" s="5">
        <v>0.19</v>
      </c>
      <c r="E258" s="4">
        <v>30</v>
      </c>
      <c r="F258" s="4">
        <v>19</v>
      </c>
      <c r="G258" s="4">
        <v>29</v>
      </c>
      <c r="H258" s="4">
        <v>384</v>
      </c>
      <c r="I258" s="4">
        <v>32</v>
      </c>
      <c r="J258" s="5">
        <v>0.92</v>
      </c>
    </row>
    <row r="259" spans="2:10" x14ac:dyDescent="0.3">
      <c r="B259" s="3">
        <v>43722</v>
      </c>
      <c r="C259" s="4">
        <v>406604</v>
      </c>
      <c r="D259" s="5">
        <v>0.17</v>
      </c>
      <c r="E259" s="4">
        <v>64</v>
      </c>
      <c r="F259" s="4">
        <v>22</v>
      </c>
      <c r="G259" s="4">
        <v>30</v>
      </c>
      <c r="H259" s="4">
        <v>378</v>
      </c>
      <c r="I259" s="4">
        <v>35</v>
      </c>
      <c r="J259" s="5">
        <v>0.93</v>
      </c>
    </row>
    <row r="260" spans="2:10" x14ac:dyDescent="0.3">
      <c r="B260" s="3">
        <v>43723</v>
      </c>
      <c r="C260" s="4">
        <v>393532</v>
      </c>
      <c r="D260" s="5">
        <v>0.19</v>
      </c>
      <c r="E260" s="4">
        <v>31</v>
      </c>
      <c r="F260" s="4">
        <v>18</v>
      </c>
      <c r="G260" s="4">
        <v>29</v>
      </c>
      <c r="H260" s="4">
        <v>385</v>
      </c>
      <c r="I260" s="4">
        <v>38</v>
      </c>
      <c r="J260" s="5">
        <v>0.94</v>
      </c>
    </row>
    <row r="261" spans="2:10" x14ac:dyDescent="0.3">
      <c r="B261" s="3">
        <v>43724</v>
      </c>
      <c r="C261" s="4">
        <v>398745</v>
      </c>
      <c r="D261" s="5">
        <v>0.19</v>
      </c>
      <c r="E261" s="4">
        <v>33</v>
      </c>
      <c r="F261" s="4">
        <v>21</v>
      </c>
      <c r="G261" s="4">
        <v>25</v>
      </c>
      <c r="H261" s="4">
        <v>367</v>
      </c>
      <c r="I261" s="4">
        <v>32</v>
      </c>
      <c r="J261" s="5">
        <v>0.95</v>
      </c>
    </row>
    <row r="262" spans="2:10" x14ac:dyDescent="0.3">
      <c r="B262" s="3">
        <v>43725</v>
      </c>
      <c r="C262" s="4">
        <v>388146</v>
      </c>
      <c r="D262" s="5">
        <v>0.17</v>
      </c>
      <c r="E262" s="4">
        <v>32</v>
      </c>
      <c r="F262" s="4">
        <v>18</v>
      </c>
      <c r="G262" s="4">
        <v>29</v>
      </c>
      <c r="H262" s="4">
        <v>382</v>
      </c>
      <c r="I262" s="4">
        <v>30</v>
      </c>
      <c r="J262" s="5">
        <v>0.94</v>
      </c>
    </row>
    <row r="263" spans="2:10" x14ac:dyDescent="0.3">
      <c r="B263" s="3">
        <v>43726</v>
      </c>
      <c r="C263" s="4">
        <v>406545</v>
      </c>
      <c r="D263" s="5">
        <v>0.18</v>
      </c>
      <c r="E263" s="4">
        <v>32</v>
      </c>
      <c r="F263" s="4">
        <v>20</v>
      </c>
      <c r="G263" s="4">
        <v>28</v>
      </c>
      <c r="H263" s="4">
        <v>377</v>
      </c>
      <c r="I263" s="4">
        <v>35</v>
      </c>
      <c r="J263" s="5">
        <v>0.93</v>
      </c>
    </row>
    <row r="264" spans="2:10" x14ac:dyDescent="0.3">
      <c r="B264" s="3">
        <v>43727</v>
      </c>
      <c r="C264" s="4">
        <v>406600</v>
      </c>
      <c r="D264" s="5">
        <v>0.19</v>
      </c>
      <c r="E264" s="4">
        <v>33</v>
      </c>
      <c r="F264" s="4">
        <v>21</v>
      </c>
      <c r="G264" s="4">
        <v>30</v>
      </c>
      <c r="H264" s="4">
        <v>351</v>
      </c>
      <c r="I264" s="4">
        <v>34</v>
      </c>
      <c r="J264" s="5">
        <v>0.95</v>
      </c>
    </row>
    <row r="265" spans="2:10" x14ac:dyDescent="0.3">
      <c r="B265" s="3">
        <v>43728</v>
      </c>
      <c r="C265" s="4">
        <v>407858</v>
      </c>
      <c r="D265" s="5">
        <v>0.19</v>
      </c>
      <c r="E265" s="4">
        <v>39</v>
      </c>
      <c r="F265" s="4">
        <v>21</v>
      </c>
      <c r="G265" s="4">
        <v>27</v>
      </c>
      <c r="H265" s="4">
        <v>383</v>
      </c>
      <c r="I265" s="4">
        <v>35</v>
      </c>
      <c r="J265" s="5">
        <v>0.93</v>
      </c>
    </row>
    <row r="266" spans="2:10" x14ac:dyDescent="0.3">
      <c r="B266" s="3">
        <v>43729</v>
      </c>
      <c r="C266" s="4">
        <v>388449</v>
      </c>
      <c r="D266" s="5">
        <v>0.17</v>
      </c>
      <c r="E266" s="4">
        <v>37</v>
      </c>
      <c r="F266" s="4">
        <v>20</v>
      </c>
      <c r="G266" s="4">
        <v>25</v>
      </c>
      <c r="H266" s="4">
        <v>372</v>
      </c>
      <c r="I266" s="4">
        <v>31</v>
      </c>
      <c r="J266" s="5">
        <v>0.91</v>
      </c>
    </row>
    <row r="267" spans="2:10" x14ac:dyDescent="0.3">
      <c r="B267" s="3">
        <v>43730</v>
      </c>
      <c r="C267" s="4">
        <v>401959</v>
      </c>
      <c r="D267" s="5">
        <v>0.19</v>
      </c>
      <c r="E267" s="4">
        <v>31</v>
      </c>
      <c r="F267" s="4">
        <v>20</v>
      </c>
      <c r="G267" s="4">
        <v>25</v>
      </c>
      <c r="H267" s="4">
        <v>366</v>
      </c>
      <c r="I267" s="4">
        <v>31</v>
      </c>
      <c r="J267" s="5">
        <v>0.95</v>
      </c>
    </row>
    <row r="268" spans="2:10" x14ac:dyDescent="0.3">
      <c r="B268" s="3">
        <v>43731</v>
      </c>
      <c r="C268" s="4">
        <v>405567</v>
      </c>
      <c r="D268" s="5">
        <v>0.19</v>
      </c>
      <c r="E268" s="4">
        <v>35</v>
      </c>
      <c r="F268" s="4">
        <v>22</v>
      </c>
      <c r="G268" s="4">
        <v>27</v>
      </c>
      <c r="H268" s="4">
        <v>359</v>
      </c>
      <c r="I268" s="4">
        <v>31</v>
      </c>
      <c r="J268" s="5">
        <v>0.91</v>
      </c>
    </row>
    <row r="269" spans="2:10" x14ac:dyDescent="0.3">
      <c r="B269" s="3">
        <v>43732</v>
      </c>
      <c r="C269" s="4">
        <v>388298</v>
      </c>
      <c r="D269" s="5">
        <v>0.19</v>
      </c>
      <c r="E269" s="4">
        <v>38</v>
      </c>
      <c r="F269" s="4">
        <v>17</v>
      </c>
      <c r="G269" s="4">
        <v>30</v>
      </c>
      <c r="H269" s="4">
        <v>398</v>
      </c>
      <c r="I269" s="4">
        <v>35</v>
      </c>
      <c r="J269" s="5">
        <v>0.95</v>
      </c>
    </row>
    <row r="270" spans="2:10" x14ac:dyDescent="0.3">
      <c r="B270" s="3">
        <v>43733</v>
      </c>
      <c r="C270" s="4">
        <v>391681</v>
      </c>
      <c r="D270" s="5">
        <v>0.17</v>
      </c>
      <c r="E270" s="4">
        <v>32</v>
      </c>
      <c r="F270" s="4">
        <v>21</v>
      </c>
      <c r="G270" s="4">
        <v>28</v>
      </c>
      <c r="H270" s="4">
        <v>388</v>
      </c>
      <c r="I270" s="4">
        <v>37</v>
      </c>
      <c r="J270" s="5">
        <v>0.91</v>
      </c>
    </row>
    <row r="271" spans="2:10" x14ac:dyDescent="0.3">
      <c r="B271" s="3">
        <v>43734</v>
      </c>
      <c r="C271" s="4">
        <v>400929</v>
      </c>
      <c r="D271" s="5">
        <v>0.19</v>
      </c>
      <c r="E271" s="4">
        <v>30</v>
      </c>
      <c r="F271" s="4">
        <v>18</v>
      </c>
      <c r="G271" s="4">
        <v>28</v>
      </c>
      <c r="H271" s="4">
        <v>394</v>
      </c>
      <c r="I271" s="4">
        <v>35</v>
      </c>
      <c r="J271" s="5">
        <v>0.91</v>
      </c>
    </row>
    <row r="272" spans="2:10" x14ac:dyDescent="0.3">
      <c r="B272" s="3">
        <v>43735</v>
      </c>
      <c r="C272" s="4">
        <v>400010</v>
      </c>
      <c r="D272" s="5">
        <v>0.19</v>
      </c>
      <c r="E272" s="4">
        <v>37</v>
      </c>
      <c r="F272" s="4">
        <v>21</v>
      </c>
      <c r="G272" s="4">
        <v>29</v>
      </c>
      <c r="H272" s="4">
        <v>393</v>
      </c>
      <c r="I272" s="4">
        <v>38</v>
      </c>
      <c r="J272" s="5">
        <v>0.92</v>
      </c>
    </row>
    <row r="273" spans="2:10" x14ac:dyDescent="0.3">
      <c r="B273" s="3">
        <v>43736</v>
      </c>
      <c r="C273" s="4">
        <v>406277</v>
      </c>
      <c r="D273" s="5">
        <v>0.19</v>
      </c>
      <c r="E273" s="4">
        <v>38</v>
      </c>
      <c r="F273" s="4">
        <v>17</v>
      </c>
      <c r="G273" s="4">
        <v>30</v>
      </c>
      <c r="H273" s="4">
        <v>397</v>
      </c>
      <c r="I273" s="4">
        <v>36</v>
      </c>
      <c r="J273" s="5">
        <v>0.94</v>
      </c>
    </row>
    <row r="274" spans="2:10" x14ac:dyDescent="0.3">
      <c r="B274" s="3">
        <v>43737</v>
      </c>
      <c r="C274" s="4">
        <v>400829</v>
      </c>
      <c r="D274" s="5">
        <v>0.18</v>
      </c>
      <c r="E274" s="4">
        <v>30</v>
      </c>
      <c r="F274" s="4">
        <v>22</v>
      </c>
      <c r="G274" s="4">
        <v>28</v>
      </c>
      <c r="H274" s="4">
        <v>360</v>
      </c>
      <c r="I274" s="4">
        <v>39</v>
      </c>
      <c r="J274" s="5">
        <v>0.91</v>
      </c>
    </row>
    <row r="275" spans="2:10" x14ac:dyDescent="0.3">
      <c r="B275" s="3">
        <v>43738</v>
      </c>
      <c r="C275" s="4">
        <v>392169</v>
      </c>
      <c r="D275" s="5">
        <v>0.18</v>
      </c>
      <c r="E275" s="4">
        <v>32</v>
      </c>
      <c r="F275" s="4">
        <v>18</v>
      </c>
      <c r="G275" s="4">
        <v>28</v>
      </c>
      <c r="H275" s="4">
        <v>359</v>
      </c>
      <c r="I275" s="4">
        <v>34</v>
      </c>
      <c r="J275" s="5">
        <v>0.91</v>
      </c>
    </row>
    <row r="276" spans="2:10" x14ac:dyDescent="0.3">
      <c r="B276" s="3">
        <v>43739</v>
      </c>
      <c r="C276" s="4">
        <v>383376</v>
      </c>
      <c r="D276" s="5">
        <v>0.17</v>
      </c>
      <c r="E276" s="4">
        <v>30</v>
      </c>
      <c r="F276" s="4">
        <v>21</v>
      </c>
      <c r="G276" s="4">
        <v>25</v>
      </c>
      <c r="H276" s="4">
        <v>394</v>
      </c>
      <c r="I276" s="4">
        <v>35</v>
      </c>
      <c r="J276" s="5">
        <v>0.92</v>
      </c>
    </row>
    <row r="277" spans="2:10" x14ac:dyDescent="0.3">
      <c r="B277" s="3">
        <v>43740</v>
      </c>
      <c r="C277" s="4">
        <v>384903</v>
      </c>
      <c r="D277" s="5">
        <v>0.19</v>
      </c>
      <c r="E277" s="4">
        <v>34</v>
      </c>
      <c r="F277" s="4">
        <v>19</v>
      </c>
      <c r="G277" s="4">
        <v>26</v>
      </c>
      <c r="H277" s="4">
        <v>380</v>
      </c>
      <c r="I277" s="4">
        <v>30</v>
      </c>
      <c r="J277" s="5">
        <v>0.94</v>
      </c>
    </row>
    <row r="278" spans="2:10" x14ac:dyDescent="0.3">
      <c r="B278" s="3">
        <v>43741</v>
      </c>
      <c r="C278" s="4">
        <v>381179</v>
      </c>
      <c r="D278" s="5">
        <v>0.17</v>
      </c>
      <c r="E278" s="4">
        <v>37</v>
      </c>
      <c r="F278" s="4">
        <v>18</v>
      </c>
      <c r="G278" s="4">
        <v>28</v>
      </c>
      <c r="H278" s="4">
        <v>387</v>
      </c>
      <c r="I278" s="4">
        <v>33</v>
      </c>
      <c r="J278" s="5">
        <v>0.93</v>
      </c>
    </row>
    <row r="279" spans="2:10" x14ac:dyDescent="0.3">
      <c r="B279" s="3">
        <v>43742</v>
      </c>
      <c r="C279" s="4">
        <v>389368</v>
      </c>
      <c r="D279" s="5">
        <v>0.19</v>
      </c>
      <c r="E279" s="4">
        <v>34</v>
      </c>
      <c r="F279" s="4">
        <v>22</v>
      </c>
      <c r="G279" s="4">
        <v>29</v>
      </c>
      <c r="H279" s="4">
        <v>357</v>
      </c>
      <c r="I279" s="4">
        <v>40</v>
      </c>
      <c r="J279" s="5">
        <v>0.94</v>
      </c>
    </row>
    <row r="280" spans="2:10" x14ac:dyDescent="0.3">
      <c r="B280" s="3">
        <v>43743</v>
      </c>
      <c r="C280" s="4">
        <v>409180</v>
      </c>
      <c r="D280" s="5">
        <v>0.19</v>
      </c>
      <c r="E280" s="4">
        <v>32</v>
      </c>
      <c r="F280" s="4">
        <v>21</v>
      </c>
      <c r="G280" s="4">
        <v>29</v>
      </c>
      <c r="H280" s="4">
        <v>382</v>
      </c>
      <c r="I280" s="4">
        <v>39</v>
      </c>
      <c r="J280" s="5">
        <v>0.95</v>
      </c>
    </row>
    <row r="281" spans="2:10" x14ac:dyDescent="0.3">
      <c r="B281" s="3">
        <v>43744</v>
      </c>
      <c r="C281" s="4">
        <v>382705</v>
      </c>
      <c r="D281" s="5">
        <v>0.17</v>
      </c>
      <c r="E281" s="4">
        <v>31</v>
      </c>
      <c r="F281" s="4">
        <v>19</v>
      </c>
      <c r="G281" s="4">
        <v>30</v>
      </c>
      <c r="H281" s="4">
        <v>372</v>
      </c>
      <c r="I281" s="4">
        <v>31</v>
      </c>
      <c r="J281" s="5">
        <v>0.94</v>
      </c>
    </row>
    <row r="282" spans="2:10" x14ac:dyDescent="0.3">
      <c r="B282" s="3">
        <v>43745</v>
      </c>
      <c r="C282" s="4">
        <v>402657</v>
      </c>
      <c r="D282" s="5">
        <v>0.18</v>
      </c>
      <c r="E282" s="4">
        <v>30</v>
      </c>
      <c r="F282" s="4">
        <v>19</v>
      </c>
      <c r="G282" s="4">
        <v>26</v>
      </c>
      <c r="H282" s="4">
        <v>388</v>
      </c>
      <c r="I282" s="4">
        <v>32</v>
      </c>
      <c r="J282" s="5">
        <v>0.91</v>
      </c>
    </row>
    <row r="283" spans="2:10" x14ac:dyDescent="0.3">
      <c r="B283" s="3">
        <v>43746</v>
      </c>
      <c r="C283" s="4">
        <v>386505</v>
      </c>
      <c r="D283" s="5">
        <v>0.19</v>
      </c>
      <c r="E283" s="4">
        <v>38</v>
      </c>
      <c r="F283" s="4">
        <v>18</v>
      </c>
      <c r="G283" s="4">
        <v>29</v>
      </c>
      <c r="H283" s="4">
        <v>387</v>
      </c>
      <c r="I283" s="4">
        <v>39</v>
      </c>
      <c r="J283" s="5">
        <v>0.95</v>
      </c>
    </row>
    <row r="284" spans="2:10" x14ac:dyDescent="0.3">
      <c r="B284" s="3">
        <v>43747</v>
      </c>
      <c r="C284" s="4">
        <v>382253</v>
      </c>
      <c r="D284" s="5">
        <v>0.19</v>
      </c>
      <c r="E284" s="4">
        <v>34</v>
      </c>
      <c r="F284" s="4">
        <v>19</v>
      </c>
      <c r="G284" s="4">
        <v>29</v>
      </c>
      <c r="H284" s="4">
        <v>366</v>
      </c>
      <c r="I284" s="4">
        <v>34</v>
      </c>
      <c r="J284" s="5">
        <v>0.91</v>
      </c>
    </row>
    <row r="285" spans="2:10" x14ac:dyDescent="0.3">
      <c r="B285" s="3">
        <v>43748</v>
      </c>
      <c r="C285" s="4">
        <v>408424</v>
      </c>
      <c r="D285" s="5">
        <v>0.17</v>
      </c>
      <c r="E285" s="4">
        <v>33</v>
      </c>
      <c r="F285" s="4">
        <v>22</v>
      </c>
      <c r="G285" s="4">
        <v>29</v>
      </c>
      <c r="H285" s="4">
        <v>368</v>
      </c>
      <c r="I285" s="4">
        <v>30</v>
      </c>
      <c r="J285" s="5">
        <v>0.93</v>
      </c>
    </row>
    <row r="286" spans="2:10" x14ac:dyDescent="0.3">
      <c r="B286" s="3">
        <v>43749</v>
      </c>
      <c r="C286" s="4">
        <v>388464</v>
      </c>
      <c r="D286" s="5">
        <v>0.18</v>
      </c>
      <c r="E286" s="4">
        <v>31</v>
      </c>
      <c r="F286" s="4">
        <v>19</v>
      </c>
      <c r="G286" s="4">
        <v>25</v>
      </c>
      <c r="H286" s="4">
        <v>384</v>
      </c>
      <c r="I286" s="4">
        <v>30</v>
      </c>
      <c r="J286" s="5">
        <v>0.95</v>
      </c>
    </row>
    <row r="287" spans="2:10" x14ac:dyDescent="0.3">
      <c r="B287" s="3">
        <v>43750</v>
      </c>
      <c r="C287" s="4">
        <v>387248</v>
      </c>
      <c r="D287" s="5">
        <v>0.17</v>
      </c>
      <c r="E287" s="4">
        <v>33</v>
      </c>
      <c r="F287" s="4">
        <v>17</v>
      </c>
      <c r="G287" s="4">
        <v>27</v>
      </c>
      <c r="H287" s="4">
        <v>360</v>
      </c>
      <c r="I287" s="4">
        <v>39</v>
      </c>
      <c r="J287" s="5">
        <v>0.95</v>
      </c>
    </row>
    <row r="288" spans="2:10" x14ac:dyDescent="0.3">
      <c r="B288" s="3">
        <v>43751</v>
      </c>
      <c r="C288" s="4">
        <v>404505</v>
      </c>
      <c r="D288" s="5">
        <v>0.19</v>
      </c>
      <c r="E288" s="4">
        <v>32</v>
      </c>
      <c r="F288" s="4">
        <v>21</v>
      </c>
      <c r="G288" s="4">
        <v>27</v>
      </c>
      <c r="H288" s="4">
        <v>387</v>
      </c>
      <c r="I288" s="4">
        <v>36</v>
      </c>
      <c r="J288" s="5">
        <v>0.95</v>
      </c>
    </row>
    <row r="289" spans="2:10" x14ac:dyDescent="0.3">
      <c r="B289" s="3">
        <v>43752</v>
      </c>
      <c r="C289" s="4">
        <v>401477</v>
      </c>
      <c r="D289" s="5">
        <v>0.18</v>
      </c>
      <c r="E289" s="4">
        <v>31</v>
      </c>
      <c r="F289" s="4">
        <v>21</v>
      </c>
      <c r="G289" s="4">
        <v>25</v>
      </c>
      <c r="H289" s="4">
        <v>362</v>
      </c>
      <c r="I289" s="4">
        <v>36</v>
      </c>
      <c r="J289" s="5">
        <v>0.93</v>
      </c>
    </row>
    <row r="290" spans="2:10" x14ac:dyDescent="0.3">
      <c r="B290" s="3">
        <v>43753</v>
      </c>
      <c r="C290" s="4">
        <v>402669</v>
      </c>
      <c r="D290" s="5">
        <v>0.19</v>
      </c>
      <c r="E290" s="4">
        <v>35</v>
      </c>
      <c r="F290" s="4">
        <v>17</v>
      </c>
      <c r="G290" s="4">
        <v>25</v>
      </c>
      <c r="H290" s="4">
        <v>394</v>
      </c>
      <c r="I290" s="4">
        <v>32</v>
      </c>
      <c r="J290" s="5">
        <v>0.91</v>
      </c>
    </row>
    <row r="291" spans="2:10" x14ac:dyDescent="0.3">
      <c r="B291" s="3">
        <v>43754</v>
      </c>
      <c r="C291" s="4">
        <v>401441</v>
      </c>
      <c r="D291" s="5">
        <v>0.19</v>
      </c>
      <c r="E291" s="4">
        <v>38</v>
      </c>
      <c r="F291" s="4">
        <v>22</v>
      </c>
      <c r="G291" s="4">
        <v>26</v>
      </c>
      <c r="H291" s="4">
        <v>371</v>
      </c>
      <c r="I291" s="4">
        <v>31</v>
      </c>
      <c r="J291" s="5">
        <v>0.95</v>
      </c>
    </row>
    <row r="292" spans="2:10" x14ac:dyDescent="0.3">
      <c r="B292" s="3">
        <v>43755</v>
      </c>
      <c r="C292" s="4">
        <v>404247</v>
      </c>
      <c r="D292" s="5">
        <v>0.17</v>
      </c>
      <c r="E292" s="4">
        <v>37</v>
      </c>
      <c r="F292" s="4">
        <v>18</v>
      </c>
      <c r="G292" s="4">
        <v>27</v>
      </c>
      <c r="H292" s="4">
        <v>365</v>
      </c>
      <c r="I292" s="4">
        <v>34</v>
      </c>
      <c r="J292" s="5">
        <v>0.92</v>
      </c>
    </row>
    <row r="293" spans="2:10" x14ac:dyDescent="0.3">
      <c r="B293" s="3">
        <v>43756</v>
      </c>
      <c r="C293" s="4">
        <v>384464</v>
      </c>
      <c r="D293" s="5">
        <v>0.18</v>
      </c>
      <c r="E293" s="4">
        <v>35</v>
      </c>
      <c r="F293" s="4">
        <v>20</v>
      </c>
      <c r="G293" s="4">
        <v>30</v>
      </c>
      <c r="H293" s="4">
        <v>383</v>
      </c>
      <c r="I293" s="4">
        <v>39</v>
      </c>
      <c r="J293" s="5">
        <v>0.94</v>
      </c>
    </row>
    <row r="294" spans="2:10" x14ac:dyDescent="0.3">
      <c r="B294" s="3">
        <v>43757</v>
      </c>
      <c r="C294" s="4">
        <v>383538</v>
      </c>
      <c r="D294" s="5">
        <v>0.19</v>
      </c>
      <c r="E294" s="4">
        <v>34</v>
      </c>
      <c r="F294" s="4">
        <v>19</v>
      </c>
      <c r="G294" s="4">
        <v>27</v>
      </c>
      <c r="H294" s="4">
        <v>386</v>
      </c>
      <c r="I294" s="4">
        <v>35</v>
      </c>
      <c r="J294" s="5">
        <v>0.92</v>
      </c>
    </row>
    <row r="295" spans="2:10" x14ac:dyDescent="0.3">
      <c r="B295" s="3">
        <v>43758</v>
      </c>
      <c r="C295" s="4">
        <v>392178</v>
      </c>
      <c r="D295" s="5">
        <v>0.19</v>
      </c>
      <c r="E295" s="4">
        <v>38</v>
      </c>
      <c r="F295" s="4">
        <v>22</v>
      </c>
      <c r="G295" s="4">
        <v>25</v>
      </c>
      <c r="H295" s="4">
        <v>361</v>
      </c>
      <c r="I295" s="4">
        <v>33</v>
      </c>
      <c r="J295" s="5">
        <v>0.94</v>
      </c>
    </row>
    <row r="296" spans="2:10" x14ac:dyDescent="0.3">
      <c r="B296" s="3">
        <v>43759</v>
      </c>
      <c r="C296" s="4">
        <v>383369</v>
      </c>
      <c r="D296" s="5">
        <v>0.19</v>
      </c>
      <c r="E296" s="4">
        <v>31</v>
      </c>
      <c r="F296" s="4">
        <v>22</v>
      </c>
      <c r="G296" s="4">
        <v>30</v>
      </c>
      <c r="H296" s="4">
        <v>368</v>
      </c>
      <c r="I296" s="4">
        <v>36</v>
      </c>
      <c r="J296" s="5">
        <v>0.92</v>
      </c>
    </row>
    <row r="297" spans="2:10" x14ac:dyDescent="0.3">
      <c r="B297" s="3">
        <v>43760</v>
      </c>
      <c r="C297" s="4">
        <v>399709</v>
      </c>
      <c r="D297" s="5">
        <v>0.18</v>
      </c>
      <c r="E297" s="4">
        <v>37</v>
      </c>
      <c r="F297" s="4">
        <v>19</v>
      </c>
      <c r="G297" s="4">
        <v>29</v>
      </c>
      <c r="H297" s="4">
        <v>376</v>
      </c>
      <c r="I297" s="4">
        <v>32</v>
      </c>
      <c r="J297" s="5">
        <v>0.94</v>
      </c>
    </row>
    <row r="298" spans="2:10" x14ac:dyDescent="0.3">
      <c r="B298" s="3">
        <v>43761</v>
      </c>
      <c r="C298" s="4">
        <v>394443</v>
      </c>
      <c r="D298" s="5">
        <v>0.18</v>
      </c>
      <c r="E298" s="4">
        <v>37</v>
      </c>
      <c r="F298" s="4">
        <v>18</v>
      </c>
      <c r="G298" s="4">
        <v>30</v>
      </c>
      <c r="H298" s="4">
        <v>369</v>
      </c>
      <c r="I298" s="4">
        <v>33</v>
      </c>
      <c r="J298" s="5">
        <v>0.95</v>
      </c>
    </row>
    <row r="299" spans="2:10" x14ac:dyDescent="0.3">
      <c r="B299" s="3">
        <v>43762</v>
      </c>
      <c r="C299" s="4">
        <v>389066</v>
      </c>
      <c r="D299" s="5">
        <v>0.18</v>
      </c>
      <c r="E299" s="4">
        <v>38</v>
      </c>
      <c r="F299" s="4">
        <v>21</v>
      </c>
      <c r="G299" s="4">
        <v>27</v>
      </c>
      <c r="H299" s="4">
        <v>398</v>
      </c>
      <c r="I299" s="4">
        <v>31</v>
      </c>
      <c r="J299" s="5">
        <v>0.91</v>
      </c>
    </row>
    <row r="300" spans="2:10" x14ac:dyDescent="0.3">
      <c r="B300" s="3">
        <v>43763</v>
      </c>
      <c r="C300" s="4">
        <v>393573</v>
      </c>
      <c r="D300" s="5">
        <v>0.19</v>
      </c>
      <c r="E300" s="4">
        <v>37</v>
      </c>
      <c r="F300" s="4">
        <v>20</v>
      </c>
      <c r="G300" s="4">
        <v>28</v>
      </c>
      <c r="H300" s="4">
        <v>375</v>
      </c>
      <c r="I300" s="4">
        <v>39</v>
      </c>
      <c r="J300" s="5">
        <v>0.93</v>
      </c>
    </row>
    <row r="301" spans="2:10" x14ac:dyDescent="0.3">
      <c r="B301" s="3">
        <v>43764</v>
      </c>
      <c r="C301" s="4">
        <v>382825</v>
      </c>
      <c r="D301" s="5">
        <v>0.17</v>
      </c>
      <c r="E301" s="4">
        <v>36</v>
      </c>
      <c r="F301" s="4">
        <v>20</v>
      </c>
      <c r="G301" s="4">
        <v>28</v>
      </c>
      <c r="H301" s="4">
        <v>359</v>
      </c>
      <c r="I301" s="4">
        <v>40</v>
      </c>
      <c r="J301" s="5">
        <v>0.92</v>
      </c>
    </row>
    <row r="302" spans="2:10" x14ac:dyDescent="0.3">
      <c r="B302" s="3">
        <v>43765</v>
      </c>
      <c r="C302" s="4">
        <v>382944</v>
      </c>
      <c r="D302" s="5">
        <v>0.18</v>
      </c>
      <c r="E302" s="4">
        <v>33</v>
      </c>
      <c r="F302" s="4">
        <v>17</v>
      </c>
      <c r="G302" s="4">
        <v>27</v>
      </c>
      <c r="H302" s="4">
        <v>366</v>
      </c>
      <c r="I302" s="4">
        <v>35</v>
      </c>
      <c r="J302" s="5">
        <v>0.95</v>
      </c>
    </row>
    <row r="303" spans="2:10" x14ac:dyDescent="0.3">
      <c r="B303" s="3">
        <v>43766</v>
      </c>
      <c r="C303" s="4">
        <v>403354</v>
      </c>
      <c r="D303" s="5">
        <v>0.19</v>
      </c>
      <c r="E303" s="4">
        <v>31</v>
      </c>
      <c r="F303" s="4">
        <v>20</v>
      </c>
      <c r="G303" s="4">
        <v>28</v>
      </c>
      <c r="H303" s="4">
        <v>395</v>
      </c>
      <c r="I303" s="4">
        <v>31</v>
      </c>
      <c r="J303" s="5">
        <v>0.94</v>
      </c>
    </row>
    <row r="304" spans="2:10" x14ac:dyDescent="0.3">
      <c r="B304" s="3">
        <v>43767</v>
      </c>
      <c r="C304" s="4">
        <v>396314</v>
      </c>
      <c r="D304" s="5">
        <v>0.18</v>
      </c>
      <c r="E304" s="4">
        <v>32</v>
      </c>
      <c r="F304" s="4">
        <v>22</v>
      </c>
      <c r="G304" s="4">
        <v>26</v>
      </c>
      <c r="H304" s="4">
        <v>382</v>
      </c>
      <c r="I304" s="4">
        <v>30</v>
      </c>
      <c r="J304" s="5">
        <v>0.93</v>
      </c>
    </row>
    <row r="305" spans="2:10" x14ac:dyDescent="0.3">
      <c r="B305" s="3">
        <v>43768</v>
      </c>
      <c r="C305" s="4">
        <v>396097</v>
      </c>
      <c r="D305" s="5">
        <v>0.17</v>
      </c>
      <c r="E305" s="4">
        <v>34</v>
      </c>
      <c r="F305" s="4">
        <v>21</v>
      </c>
      <c r="G305" s="4">
        <v>30</v>
      </c>
      <c r="H305" s="4">
        <v>394</v>
      </c>
      <c r="I305" s="4">
        <v>37</v>
      </c>
      <c r="J305" s="5">
        <v>0.91</v>
      </c>
    </row>
    <row r="306" spans="2:10" x14ac:dyDescent="0.3">
      <c r="B306" s="3">
        <v>43769</v>
      </c>
      <c r="C306" s="4">
        <v>392878</v>
      </c>
      <c r="D306" s="5">
        <v>0.17</v>
      </c>
      <c r="E306" s="4">
        <v>40</v>
      </c>
      <c r="F306" s="4">
        <v>22</v>
      </c>
      <c r="G306" s="4">
        <v>29</v>
      </c>
      <c r="H306" s="4">
        <v>363</v>
      </c>
      <c r="I306" s="4">
        <v>34</v>
      </c>
      <c r="J306" s="5">
        <v>0.95</v>
      </c>
    </row>
    <row r="307" spans="2:10" x14ac:dyDescent="0.3">
      <c r="B307" s="3">
        <v>43770</v>
      </c>
      <c r="C307" s="4">
        <v>404865</v>
      </c>
      <c r="D307" s="5">
        <v>0.19</v>
      </c>
      <c r="E307" s="4">
        <v>33</v>
      </c>
      <c r="F307" s="4">
        <v>20</v>
      </c>
      <c r="G307" s="4">
        <v>26</v>
      </c>
      <c r="H307" s="4">
        <v>355</v>
      </c>
      <c r="I307" s="4">
        <v>31</v>
      </c>
      <c r="J307" s="5">
        <v>0.91</v>
      </c>
    </row>
    <row r="308" spans="2:10" x14ac:dyDescent="0.3">
      <c r="B308" s="3">
        <v>43771</v>
      </c>
      <c r="C308" s="4">
        <v>404425</v>
      </c>
      <c r="D308" s="5">
        <v>0.18</v>
      </c>
      <c r="E308" s="4">
        <v>33</v>
      </c>
      <c r="F308" s="4">
        <v>19</v>
      </c>
      <c r="G308" s="4">
        <v>30</v>
      </c>
      <c r="H308" s="4">
        <v>399</v>
      </c>
      <c r="I308" s="4">
        <v>36</v>
      </c>
      <c r="J308" s="5">
        <v>0.91</v>
      </c>
    </row>
    <row r="309" spans="2:10" x14ac:dyDescent="0.3">
      <c r="B309" s="3">
        <v>43772</v>
      </c>
      <c r="C309" s="4">
        <v>404029</v>
      </c>
      <c r="D309" s="5">
        <v>0.19</v>
      </c>
      <c r="E309" s="4">
        <v>32</v>
      </c>
      <c r="F309" s="4">
        <v>19</v>
      </c>
      <c r="G309" s="4">
        <v>26</v>
      </c>
      <c r="H309" s="4">
        <v>390</v>
      </c>
      <c r="I309" s="4">
        <v>37</v>
      </c>
      <c r="J309" s="5">
        <v>0.94</v>
      </c>
    </row>
    <row r="310" spans="2:10" x14ac:dyDescent="0.3">
      <c r="B310" s="3">
        <v>43773</v>
      </c>
      <c r="C310" s="4">
        <v>382779</v>
      </c>
      <c r="D310" s="5">
        <v>0.19</v>
      </c>
      <c r="E310" s="4">
        <v>34</v>
      </c>
      <c r="F310" s="4">
        <v>22</v>
      </c>
      <c r="G310" s="4">
        <v>27</v>
      </c>
      <c r="H310" s="4">
        <v>396</v>
      </c>
      <c r="I310" s="4">
        <v>34</v>
      </c>
      <c r="J310" s="5">
        <v>0.92</v>
      </c>
    </row>
    <row r="311" spans="2:10" x14ac:dyDescent="0.3">
      <c r="B311" s="3">
        <v>43774</v>
      </c>
      <c r="C311" s="4">
        <v>394015</v>
      </c>
      <c r="D311" s="5">
        <v>0.17</v>
      </c>
      <c r="E311" s="4">
        <v>31</v>
      </c>
      <c r="F311" s="4">
        <v>22</v>
      </c>
      <c r="G311" s="4">
        <v>25</v>
      </c>
      <c r="H311" s="4">
        <v>398</v>
      </c>
      <c r="I311" s="4">
        <v>39</v>
      </c>
      <c r="J311" s="5">
        <v>0.91</v>
      </c>
    </row>
    <row r="312" spans="2:10" x14ac:dyDescent="0.3">
      <c r="B312" s="3">
        <v>43775</v>
      </c>
      <c r="C312" s="4">
        <v>384987</v>
      </c>
      <c r="D312" s="5">
        <v>0.18</v>
      </c>
      <c r="E312" s="4">
        <v>34</v>
      </c>
      <c r="F312" s="4">
        <v>19</v>
      </c>
      <c r="G312" s="4">
        <v>25</v>
      </c>
      <c r="H312" s="4">
        <v>394</v>
      </c>
      <c r="I312" s="4">
        <v>33</v>
      </c>
      <c r="J312" s="5">
        <v>0.94</v>
      </c>
    </row>
    <row r="313" spans="2:10" x14ac:dyDescent="0.3">
      <c r="B313" s="3">
        <v>43776</v>
      </c>
      <c r="C313" s="4">
        <v>405410</v>
      </c>
      <c r="D313" s="5">
        <v>0.18</v>
      </c>
      <c r="E313" s="4">
        <v>36</v>
      </c>
      <c r="F313" s="4">
        <v>21</v>
      </c>
      <c r="G313" s="4">
        <v>30</v>
      </c>
      <c r="H313" s="4">
        <v>361</v>
      </c>
      <c r="I313" s="4">
        <v>37</v>
      </c>
      <c r="J313" s="5">
        <v>0.93</v>
      </c>
    </row>
    <row r="314" spans="2:10" x14ac:dyDescent="0.3">
      <c r="B314" s="3">
        <v>43777</v>
      </c>
      <c r="C314" s="4">
        <v>403572</v>
      </c>
      <c r="D314" s="5">
        <v>0.19</v>
      </c>
      <c r="E314" s="4">
        <v>31</v>
      </c>
      <c r="F314" s="4">
        <v>17</v>
      </c>
      <c r="G314" s="4">
        <v>26</v>
      </c>
      <c r="H314" s="4">
        <v>352</v>
      </c>
      <c r="I314" s="4">
        <v>34</v>
      </c>
      <c r="J314" s="5">
        <v>0.94</v>
      </c>
    </row>
    <row r="315" spans="2:10" x14ac:dyDescent="0.3">
      <c r="B315" s="3">
        <v>43778</v>
      </c>
      <c r="C315" s="4">
        <v>380487</v>
      </c>
      <c r="D315" s="5">
        <v>0.19</v>
      </c>
      <c r="E315" s="4">
        <v>40</v>
      </c>
      <c r="F315" s="4">
        <v>21</v>
      </c>
      <c r="G315" s="4">
        <v>27</v>
      </c>
      <c r="H315" s="4">
        <v>368</v>
      </c>
      <c r="I315" s="4">
        <v>32</v>
      </c>
      <c r="J315" s="5">
        <v>0.93</v>
      </c>
    </row>
    <row r="316" spans="2:10" x14ac:dyDescent="0.3">
      <c r="B316" s="3">
        <v>43779</v>
      </c>
      <c r="C316" s="4">
        <v>397106</v>
      </c>
      <c r="D316" s="5">
        <v>0.19</v>
      </c>
      <c r="E316" s="4">
        <v>34</v>
      </c>
      <c r="F316" s="4">
        <v>20</v>
      </c>
      <c r="G316" s="4">
        <v>30</v>
      </c>
      <c r="H316" s="4">
        <v>358</v>
      </c>
      <c r="I316" s="4">
        <v>37</v>
      </c>
      <c r="J316" s="5">
        <v>0.92</v>
      </c>
    </row>
    <row r="317" spans="2:10" x14ac:dyDescent="0.3">
      <c r="B317" s="3">
        <v>43780</v>
      </c>
      <c r="C317" s="4">
        <v>387858</v>
      </c>
      <c r="D317" s="5">
        <v>0.17</v>
      </c>
      <c r="E317" s="4">
        <v>38</v>
      </c>
      <c r="F317" s="4">
        <v>17</v>
      </c>
      <c r="G317" s="4">
        <v>25</v>
      </c>
      <c r="H317" s="4">
        <v>381</v>
      </c>
      <c r="I317" s="4">
        <v>31</v>
      </c>
      <c r="J317" s="5">
        <v>0.94</v>
      </c>
    </row>
    <row r="318" spans="2:10" x14ac:dyDescent="0.3">
      <c r="B318" s="3">
        <v>43781</v>
      </c>
      <c r="C318" s="4">
        <v>403207</v>
      </c>
      <c r="D318" s="5">
        <v>0.18</v>
      </c>
      <c r="E318" s="4">
        <v>32</v>
      </c>
      <c r="F318" s="4">
        <v>19</v>
      </c>
      <c r="G318" s="4">
        <v>30</v>
      </c>
      <c r="H318" s="4">
        <v>387</v>
      </c>
      <c r="I318" s="4">
        <v>39</v>
      </c>
      <c r="J318" s="5">
        <v>0.93</v>
      </c>
    </row>
    <row r="319" spans="2:10" x14ac:dyDescent="0.3">
      <c r="B319" s="3">
        <v>43782</v>
      </c>
      <c r="C319" s="4">
        <v>380788</v>
      </c>
      <c r="D319" s="5">
        <v>0.19</v>
      </c>
      <c r="E319" s="4">
        <v>36</v>
      </c>
      <c r="F319" s="4">
        <v>21</v>
      </c>
      <c r="G319" s="4">
        <v>25</v>
      </c>
      <c r="H319" s="4">
        <v>394</v>
      </c>
      <c r="I319" s="4">
        <v>34</v>
      </c>
      <c r="J319" s="5">
        <v>0.95</v>
      </c>
    </row>
    <row r="320" spans="2:10" x14ac:dyDescent="0.3">
      <c r="B320" s="3">
        <v>43783</v>
      </c>
      <c r="C320" s="4">
        <v>383044</v>
      </c>
      <c r="D320" s="5">
        <v>0.19</v>
      </c>
      <c r="E320" s="4">
        <v>34</v>
      </c>
      <c r="F320" s="4">
        <v>20</v>
      </c>
      <c r="G320" s="4">
        <v>25</v>
      </c>
      <c r="H320" s="4">
        <v>378</v>
      </c>
      <c r="I320" s="4">
        <v>33</v>
      </c>
      <c r="J320" s="5">
        <v>0.92</v>
      </c>
    </row>
    <row r="321" spans="2:10" x14ac:dyDescent="0.3">
      <c r="B321" s="3">
        <v>43784</v>
      </c>
      <c r="C321" s="4">
        <v>396628</v>
      </c>
      <c r="D321" s="5">
        <v>0.19</v>
      </c>
      <c r="E321" s="4">
        <v>30</v>
      </c>
      <c r="F321" s="4">
        <v>18</v>
      </c>
      <c r="G321" s="4">
        <v>27</v>
      </c>
      <c r="H321" s="4">
        <v>365</v>
      </c>
      <c r="I321" s="4">
        <v>40</v>
      </c>
      <c r="J321" s="5">
        <v>0.91</v>
      </c>
    </row>
    <row r="322" spans="2:10" x14ac:dyDescent="0.3">
      <c r="B322" s="3">
        <v>43785</v>
      </c>
      <c r="C322" s="4">
        <v>404564</v>
      </c>
      <c r="D322" s="5">
        <v>0.18</v>
      </c>
      <c r="E322" s="4">
        <v>40</v>
      </c>
      <c r="F322" s="4">
        <v>21</v>
      </c>
      <c r="G322" s="4">
        <v>30</v>
      </c>
      <c r="H322" s="4">
        <v>392</v>
      </c>
      <c r="I322" s="4">
        <v>39</v>
      </c>
      <c r="J322" s="5">
        <v>0.92</v>
      </c>
    </row>
    <row r="323" spans="2:10" x14ac:dyDescent="0.3">
      <c r="B323" s="3">
        <v>43786</v>
      </c>
      <c r="C323" s="4">
        <v>380987</v>
      </c>
      <c r="D323" s="5">
        <v>0.19</v>
      </c>
      <c r="E323" s="4">
        <v>112</v>
      </c>
      <c r="F323" s="4">
        <v>22</v>
      </c>
      <c r="G323" s="4">
        <v>27</v>
      </c>
      <c r="H323" s="4">
        <v>353</v>
      </c>
      <c r="I323" s="4">
        <v>38</v>
      </c>
      <c r="J323" s="5">
        <v>0.95</v>
      </c>
    </row>
    <row r="324" spans="2:10" x14ac:dyDescent="0.3">
      <c r="B324" s="3">
        <v>43787</v>
      </c>
      <c r="C324" s="4">
        <v>398199</v>
      </c>
      <c r="D324" s="5">
        <v>0.18</v>
      </c>
      <c r="E324" s="4">
        <v>37</v>
      </c>
      <c r="F324" s="4">
        <v>22</v>
      </c>
      <c r="G324" s="4">
        <v>26</v>
      </c>
      <c r="H324" s="4">
        <v>385</v>
      </c>
      <c r="I324" s="4">
        <v>34</v>
      </c>
      <c r="J324" s="5">
        <v>0.94</v>
      </c>
    </row>
    <row r="325" spans="2:10" x14ac:dyDescent="0.3">
      <c r="B325" s="3">
        <v>43788</v>
      </c>
      <c r="C325" s="4">
        <v>384779</v>
      </c>
      <c r="D325" s="5">
        <v>0.19</v>
      </c>
      <c r="E325" s="4">
        <v>33</v>
      </c>
      <c r="F325" s="4">
        <v>22</v>
      </c>
      <c r="G325" s="4">
        <v>27</v>
      </c>
      <c r="H325" s="4">
        <v>369</v>
      </c>
      <c r="I325" s="4">
        <v>33</v>
      </c>
      <c r="J325" s="5">
        <v>0.92</v>
      </c>
    </row>
    <row r="326" spans="2:10" x14ac:dyDescent="0.3">
      <c r="B326" s="3">
        <v>43789</v>
      </c>
      <c r="C326" s="4">
        <v>410182</v>
      </c>
      <c r="D326" s="5">
        <v>0.19</v>
      </c>
      <c r="E326" s="4">
        <v>40</v>
      </c>
      <c r="F326" s="4">
        <v>19</v>
      </c>
      <c r="G326" s="4">
        <v>29</v>
      </c>
      <c r="H326" s="4">
        <v>389</v>
      </c>
      <c r="I326" s="4">
        <v>32</v>
      </c>
      <c r="J326" s="5">
        <v>0.92</v>
      </c>
    </row>
    <row r="327" spans="2:10" x14ac:dyDescent="0.3">
      <c r="B327" s="3">
        <v>43790</v>
      </c>
      <c r="C327" s="4">
        <v>393181</v>
      </c>
      <c r="D327" s="5">
        <v>0.18</v>
      </c>
      <c r="E327" s="4">
        <v>38</v>
      </c>
      <c r="F327" s="4">
        <v>21</v>
      </c>
      <c r="G327" s="4">
        <v>27</v>
      </c>
      <c r="H327" s="4">
        <v>395</v>
      </c>
      <c r="I327" s="4">
        <v>35</v>
      </c>
      <c r="J327" s="5">
        <v>0.92</v>
      </c>
    </row>
    <row r="328" spans="2:10" x14ac:dyDescent="0.3">
      <c r="B328" s="3">
        <v>43791</v>
      </c>
      <c r="C328" s="4">
        <v>409499</v>
      </c>
      <c r="D328" s="5">
        <v>0.18</v>
      </c>
      <c r="E328" s="4">
        <v>35</v>
      </c>
      <c r="F328" s="4">
        <v>19</v>
      </c>
      <c r="G328" s="4">
        <v>25</v>
      </c>
      <c r="H328" s="4">
        <v>360</v>
      </c>
      <c r="I328" s="4">
        <v>37</v>
      </c>
      <c r="J328" s="5">
        <v>0.95</v>
      </c>
    </row>
    <row r="329" spans="2:10" x14ac:dyDescent="0.3">
      <c r="B329" s="3">
        <v>43792</v>
      </c>
      <c r="C329" s="4">
        <v>401426</v>
      </c>
      <c r="D329" s="5">
        <v>0.18</v>
      </c>
      <c r="E329" s="4">
        <v>37</v>
      </c>
      <c r="F329" s="4">
        <v>18</v>
      </c>
      <c r="G329" s="4">
        <v>28</v>
      </c>
      <c r="H329" s="4">
        <v>393</v>
      </c>
      <c r="I329" s="4">
        <v>39</v>
      </c>
      <c r="J329" s="5">
        <v>0.95</v>
      </c>
    </row>
    <row r="330" spans="2:10" x14ac:dyDescent="0.3">
      <c r="B330" s="3">
        <v>43793</v>
      </c>
      <c r="C330" s="4">
        <v>388049</v>
      </c>
      <c r="D330" s="5">
        <v>0.19</v>
      </c>
      <c r="E330" s="4">
        <v>34</v>
      </c>
      <c r="F330" s="4">
        <v>22</v>
      </c>
      <c r="G330" s="4">
        <v>27</v>
      </c>
      <c r="H330" s="4">
        <v>354</v>
      </c>
      <c r="I330" s="4">
        <v>37</v>
      </c>
      <c r="J330" s="5">
        <v>0.95</v>
      </c>
    </row>
    <row r="331" spans="2:10" x14ac:dyDescent="0.3">
      <c r="B331" s="3">
        <v>43794</v>
      </c>
      <c r="C331" s="4">
        <v>408801</v>
      </c>
      <c r="D331" s="5">
        <v>0.19</v>
      </c>
      <c r="E331" s="4">
        <v>34</v>
      </c>
      <c r="F331" s="4">
        <v>22</v>
      </c>
      <c r="G331" s="4">
        <v>26</v>
      </c>
      <c r="H331" s="4">
        <v>392</v>
      </c>
      <c r="I331" s="4">
        <v>39</v>
      </c>
      <c r="J331" s="5">
        <v>0.94</v>
      </c>
    </row>
    <row r="332" spans="2:10" x14ac:dyDescent="0.3">
      <c r="B332" s="3">
        <v>43795</v>
      </c>
      <c r="C332" s="4">
        <v>396857</v>
      </c>
      <c r="D332" s="5">
        <v>0.17</v>
      </c>
      <c r="E332" s="4">
        <v>35</v>
      </c>
      <c r="F332" s="4">
        <v>17</v>
      </c>
      <c r="G332" s="4">
        <v>25</v>
      </c>
      <c r="H332" s="4">
        <v>368</v>
      </c>
      <c r="I332" s="4">
        <v>39</v>
      </c>
      <c r="J332" s="5">
        <v>0.95</v>
      </c>
    </row>
    <row r="333" spans="2:10" x14ac:dyDescent="0.3">
      <c r="B333" s="3">
        <v>43796</v>
      </c>
      <c r="C333" s="4">
        <v>396457</v>
      </c>
      <c r="D333" s="5">
        <v>0.19</v>
      </c>
      <c r="E333" s="4">
        <v>35</v>
      </c>
      <c r="F333" s="4">
        <v>22</v>
      </c>
      <c r="G333" s="4">
        <v>28</v>
      </c>
      <c r="H333" s="4">
        <v>369</v>
      </c>
      <c r="I333" s="4">
        <v>34</v>
      </c>
      <c r="J333" s="5">
        <v>0.91</v>
      </c>
    </row>
    <row r="334" spans="2:10" x14ac:dyDescent="0.3">
      <c r="B334" s="3">
        <v>43797</v>
      </c>
      <c r="C334" s="4">
        <v>403521</v>
      </c>
      <c r="D334" s="5">
        <v>0.18</v>
      </c>
      <c r="E334" s="4">
        <v>33</v>
      </c>
      <c r="F334" s="4">
        <v>21</v>
      </c>
      <c r="G334" s="4">
        <v>28</v>
      </c>
      <c r="H334" s="4">
        <v>380</v>
      </c>
      <c r="I334" s="4">
        <v>32</v>
      </c>
      <c r="J334" s="5">
        <v>0.94</v>
      </c>
    </row>
    <row r="335" spans="2:10" x14ac:dyDescent="0.3">
      <c r="B335" s="3">
        <v>43798</v>
      </c>
      <c r="C335" s="4">
        <v>403130</v>
      </c>
      <c r="D335" s="5">
        <v>0.17</v>
      </c>
      <c r="E335" s="4">
        <v>39</v>
      </c>
      <c r="F335" s="4">
        <v>17</v>
      </c>
      <c r="G335" s="4">
        <v>28</v>
      </c>
      <c r="H335" s="4">
        <v>352</v>
      </c>
      <c r="I335" s="4">
        <v>32</v>
      </c>
      <c r="J335" s="5">
        <v>0.94</v>
      </c>
    </row>
    <row r="336" spans="2:10" x14ac:dyDescent="0.3">
      <c r="B336" s="3">
        <v>43799</v>
      </c>
      <c r="C336" s="4">
        <v>381333</v>
      </c>
      <c r="D336" s="5">
        <v>0.19</v>
      </c>
      <c r="E336" s="4">
        <v>40</v>
      </c>
      <c r="F336" s="4">
        <v>18</v>
      </c>
      <c r="G336" s="4">
        <v>29</v>
      </c>
      <c r="H336" s="4">
        <v>369</v>
      </c>
      <c r="I336" s="4">
        <v>36</v>
      </c>
      <c r="J336" s="5">
        <v>0.93</v>
      </c>
    </row>
    <row r="337" spans="2:10" x14ac:dyDescent="0.3">
      <c r="B337" s="3">
        <v>43800</v>
      </c>
      <c r="C337" s="4">
        <v>397690</v>
      </c>
      <c r="D337" s="5">
        <v>0.18</v>
      </c>
      <c r="E337" s="4">
        <v>40</v>
      </c>
      <c r="F337" s="4">
        <v>18</v>
      </c>
      <c r="G337" s="4">
        <v>27</v>
      </c>
      <c r="H337" s="4">
        <v>388</v>
      </c>
      <c r="I337" s="4">
        <v>39</v>
      </c>
      <c r="J337" s="5">
        <v>0.92</v>
      </c>
    </row>
    <row r="338" spans="2:10" x14ac:dyDescent="0.3">
      <c r="B338" s="3">
        <v>43801</v>
      </c>
      <c r="C338" s="4">
        <v>400613</v>
      </c>
      <c r="D338" s="5">
        <v>0.17</v>
      </c>
      <c r="E338" s="4">
        <v>37</v>
      </c>
      <c r="F338" s="4">
        <v>22</v>
      </c>
      <c r="G338" s="4">
        <v>26</v>
      </c>
      <c r="H338" s="4">
        <v>394</v>
      </c>
      <c r="I338" s="4">
        <v>37</v>
      </c>
      <c r="J338" s="5">
        <v>0.91</v>
      </c>
    </row>
    <row r="339" spans="2:10" x14ac:dyDescent="0.3">
      <c r="B339" s="3">
        <v>43802</v>
      </c>
      <c r="C339" s="4">
        <v>393251</v>
      </c>
      <c r="D339" s="5">
        <v>0.19</v>
      </c>
      <c r="E339" s="4">
        <v>36</v>
      </c>
      <c r="F339" s="4">
        <v>20</v>
      </c>
      <c r="G339" s="4">
        <v>30</v>
      </c>
      <c r="H339" s="4">
        <v>360</v>
      </c>
      <c r="I339" s="4">
        <v>39</v>
      </c>
      <c r="J339" s="5">
        <v>0.94</v>
      </c>
    </row>
    <row r="340" spans="2:10" x14ac:dyDescent="0.3">
      <c r="B340" s="3">
        <v>43803</v>
      </c>
      <c r="C340" s="4">
        <v>385988</v>
      </c>
      <c r="D340" s="5">
        <v>0.19</v>
      </c>
      <c r="E340" s="4">
        <v>37</v>
      </c>
      <c r="F340" s="4">
        <v>18</v>
      </c>
      <c r="G340" s="4">
        <v>28</v>
      </c>
      <c r="H340" s="4">
        <v>397</v>
      </c>
      <c r="I340" s="4">
        <v>38</v>
      </c>
      <c r="J340" s="5">
        <v>0.92</v>
      </c>
    </row>
    <row r="341" spans="2:10" x14ac:dyDescent="0.3">
      <c r="B341" s="3">
        <v>43804</v>
      </c>
      <c r="C341" s="4">
        <v>404457</v>
      </c>
      <c r="D341" s="5">
        <v>0.18</v>
      </c>
      <c r="E341" s="4">
        <v>30</v>
      </c>
      <c r="F341" s="4">
        <v>22</v>
      </c>
      <c r="G341" s="4">
        <v>30</v>
      </c>
      <c r="H341" s="4">
        <v>370</v>
      </c>
      <c r="I341" s="4">
        <v>39</v>
      </c>
      <c r="J341" s="5">
        <v>0.91</v>
      </c>
    </row>
    <row r="342" spans="2:10" x14ac:dyDescent="0.3">
      <c r="B342" s="3">
        <v>43805</v>
      </c>
      <c r="C342" s="4">
        <v>386475</v>
      </c>
      <c r="D342" s="5">
        <v>0.19</v>
      </c>
      <c r="E342" s="4">
        <v>34</v>
      </c>
      <c r="F342" s="4">
        <v>21</v>
      </c>
      <c r="G342" s="4">
        <v>26</v>
      </c>
      <c r="H342" s="4">
        <v>356</v>
      </c>
      <c r="I342" s="4">
        <v>32</v>
      </c>
      <c r="J342" s="5">
        <v>0.91</v>
      </c>
    </row>
    <row r="343" spans="2:10" x14ac:dyDescent="0.3">
      <c r="B343" s="3">
        <v>43806</v>
      </c>
      <c r="C343" s="4">
        <v>401987</v>
      </c>
      <c r="D343" s="5">
        <v>0.17</v>
      </c>
      <c r="E343" s="4">
        <v>38</v>
      </c>
      <c r="F343" s="4">
        <v>20</v>
      </c>
      <c r="G343" s="4">
        <v>30</v>
      </c>
      <c r="H343" s="4">
        <v>370</v>
      </c>
      <c r="I343" s="4">
        <v>36</v>
      </c>
      <c r="J343" s="5">
        <v>0.95</v>
      </c>
    </row>
    <row r="344" spans="2:10" x14ac:dyDescent="0.3">
      <c r="B344" s="3">
        <v>43807</v>
      </c>
      <c r="C344" s="4">
        <v>392420</v>
      </c>
      <c r="D344" s="5">
        <v>0.19</v>
      </c>
      <c r="E344" s="4">
        <v>30</v>
      </c>
      <c r="F344" s="4">
        <v>18</v>
      </c>
      <c r="G344" s="4">
        <v>25</v>
      </c>
      <c r="H344" s="4">
        <v>394</v>
      </c>
      <c r="I344" s="4">
        <v>36</v>
      </c>
      <c r="J344" s="5">
        <v>0.93</v>
      </c>
    </row>
    <row r="345" spans="2:10" x14ac:dyDescent="0.3">
      <c r="B345" s="3">
        <v>43808</v>
      </c>
      <c r="C345" s="4">
        <v>397135</v>
      </c>
      <c r="D345" s="5">
        <v>0.17</v>
      </c>
      <c r="E345" s="4">
        <v>36</v>
      </c>
      <c r="F345" s="4">
        <v>22</v>
      </c>
      <c r="G345" s="4">
        <v>25</v>
      </c>
      <c r="H345" s="4">
        <v>363</v>
      </c>
      <c r="I345" s="4">
        <v>38</v>
      </c>
      <c r="J345" s="5">
        <v>0.92</v>
      </c>
    </row>
    <row r="346" spans="2:10" x14ac:dyDescent="0.3">
      <c r="B346" s="3">
        <v>43809</v>
      </c>
      <c r="C346" s="4">
        <v>408697</v>
      </c>
      <c r="D346" s="5">
        <v>0.18</v>
      </c>
      <c r="E346" s="4">
        <v>31</v>
      </c>
      <c r="F346" s="4">
        <v>19</v>
      </c>
      <c r="G346" s="4">
        <v>29</v>
      </c>
      <c r="H346" s="4">
        <v>370</v>
      </c>
      <c r="I346" s="4">
        <v>35</v>
      </c>
      <c r="J346" s="5">
        <v>0.94</v>
      </c>
    </row>
    <row r="347" spans="2:10" x14ac:dyDescent="0.3">
      <c r="B347" s="3">
        <v>43810</v>
      </c>
      <c r="C347" s="4">
        <v>384623</v>
      </c>
      <c r="D347" s="5">
        <v>0.18</v>
      </c>
      <c r="E347" s="4">
        <v>36</v>
      </c>
      <c r="F347" s="4">
        <v>20</v>
      </c>
      <c r="G347" s="4">
        <v>27</v>
      </c>
      <c r="H347" s="4">
        <v>397</v>
      </c>
      <c r="I347" s="4">
        <v>37</v>
      </c>
      <c r="J347" s="5">
        <v>0.94</v>
      </c>
    </row>
    <row r="348" spans="2:10" x14ac:dyDescent="0.3">
      <c r="B348" s="3">
        <v>43811</v>
      </c>
      <c r="C348" s="4">
        <v>385929</v>
      </c>
      <c r="D348" s="5">
        <v>0.18</v>
      </c>
      <c r="E348" s="4">
        <v>36</v>
      </c>
      <c r="F348" s="4">
        <v>21</v>
      </c>
      <c r="G348" s="4">
        <v>27</v>
      </c>
      <c r="H348" s="4">
        <v>386</v>
      </c>
      <c r="I348" s="4">
        <v>33</v>
      </c>
      <c r="J348" s="5">
        <v>0.92</v>
      </c>
    </row>
    <row r="349" spans="2:10" x14ac:dyDescent="0.3">
      <c r="B349" s="3">
        <v>43812</v>
      </c>
      <c r="C349" s="4">
        <v>410246</v>
      </c>
      <c r="D349" s="5">
        <v>0.17</v>
      </c>
      <c r="E349" s="4">
        <v>32</v>
      </c>
      <c r="F349" s="4">
        <v>20</v>
      </c>
      <c r="G349" s="4">
        <v>25</v>
      </c>
      <c r="H349" s="4">
        <v>371</v>
      </c>
      <c r="I349" s="4">
        <v>33</v>
      </c>
      <c r="J349" s="5">
        <v>0.92</v>
      </c>
    </row>
    <row r="350" spans="2:10" x14ac:dyDescent="0.3">
      <c r="B350" s="3">
        <v>43813</v>
      </c>
      <c r="C350" s="4">
        <v>386399</v>
      </c>
      <c r="D350" s="5">
        <v>0.17</v>
      </c>
      <c r="E350" s="4">
        <v>38</v>
      </c>
      <c r="F350" s="4">
        <v>19</v>
      </c>
      <c r="G350" s="4">
        <v>26</v>
      </c>
      <c r="H350" s="4">
        <v>391</v>
      </c>
      <c r="I350" s="4">
        <v>40</v>
      </c>
      <c r="J350" s="5">
        <v>0.92</v>
      </c>
    </row>
    <row r="351" spans="2:10" x14ac:dyDescent="0.3">
      <c r="B351" s="3">
        <v>43814</v>
      </c>
      <c r="C351" s="4">
        <v>410008</v>
      </c>
      <c r="D351" s="5">
        <v>0.18</v>
      </c>
      <c r="E351" s="4">
        <v>30</v>
      </c>
      <c r="F351" s="4">
        <v>21</v>
      </c>
      <c r="G351" s="4">
        <v>27</v>
      </c>
      <c r="H351" s="4">
        <v>355</v>
      </c>
      <c r="I351" s="4">
        <v>32</v>
      </c>
      <c r="J351" s="5">
        <v>0.91</v>
      </c>
    </row>
    <row r="352" spans="2:10" x14ac:dyDescent="0.3">
      <c r="B352" s="3">
        <v>43815</v>
      </c>
      <c r="C352" s="4">
        <v>390197</v>
      </c>
      <c r="D352" s="5">
        <v>0.19</v>
      </c>
      <c r="E352" s="4">
        <v>40</v>
      </c>
      <c r="F352" s="4">
        <v>19</v>
      </c>
      <c r="G352" s="4">
        <v>27</v>
      </c>
      <c r="H352" s="4">
        <v>386</v>
      </c>
      <c r="I352" s="4">
        <v>31</v>
      </c>
      <c r="J352" s="5">
        <v>0.95</v>
      </c>
    </row>
    <row r="353" spans="2:10" x14ac:dyDescent="0.3">
      <c r="B353" s="3">
        <v>43816</v>
      </c>
      <c r="C353" s="4">
        <v>393364</v>
      </c>
      <c r="D353" s="5">
        <v>0.17</v>
      </c>
      <c r="E353" s="4">
        <v>40</v>
      </c>
      <c r="F353" s="4">
        <v>20</v>
      </c>
      <c r="G353" s="4">
        <v>27</v>
      </c>
      <c r="H353" s="4">
        <v>356</v>
      </c>
      <c r="I353" s="4">
        <v>33</v>
      </c>
      <c r="J353" s="5">
        <v>0.92</v>
      </c>
    </row>
    <row r="354" spans="2:10" x14ac:dyDescent="0.3">
      <c r="B354" s="3">
        <v>43817</v>
      </c>
      <c r="C354" s="4">
        <v>396256</v>
      </c>
      <c r="D354" s="5">
        <v>0.19</v>
      </c>
      <c r="E354" s="4">
        <v>40</v>
      </c>
      <c r="F354" s="4">
        <v>22</v>
      </c>
      <c r="G354" s="4">
        <v>27</v>
      </c>
      <c r="H354" s="4">
        <v>362</v>
      </c>
      <c r="I354" s="4">
        <v>38</v>
      </c>
      <c r="J354" s="5">
        <v>0.93</v>
      </c>
    </row>
    <row r="355" spans="2:10" x14ac:dyDescent="0.3">
      <c r="B355" s="3">
        <v>43818</v>
      </c>
      <c r="C355" s="4">
        <v>395679</v>
      </c>
      <c r="D355" s="5">
        <v>0.17</v>
      </c>
      <c r="E355" s="4">
        <v>34</v>
      </c>
      <c r="F355" s="4">
        <v>19</v>
      </c>
      <c r="G355" s="4">
        <v>30</v>
      </c>
      <c r="H355" s="4">
        <v>354</v>
      </c>
      <c r="I355" s="4">
        <v>32</v>
      </c>
      <c r="J355" s="5">
        <v>0.92</v>
      </c>
    </row>
    <row r="356" spans="2:10" x14ac:dyDescent="0.3">
      <c r="B356" s="3">
        <v>43819</v>
      </c>
      <c r="C356" s="4">
        <v>388480</v>
      </c>
      <c r="D356" s="5">
        <v>0.18</v>
      </c>
      <c r="E356" s="4">
        <v>34</v>
      </c>
      <c r="F356" s="4">
        <v>20</v>
      </c>
      <c r="G356" s="4">
        <v>27</v>
      </c>
      <c r="H356" s="4">
        <v>362</v>
      </c>
      <c r="I356" s="4">
        <v>39</v>
      </c>
      <c r="J356" s="5">
        <v>0.95</v>
      </c>
    </row>
    <row r="357" spans="2:10" x14ac:dyDescent="0.3">
      <c r="B357" s="3">
        <v>43820</v>
      </c>
      <c r="C357" s="4">
        <v>399659</v>
      </c>
      <c r="D357" s="5">
        <v>0.17</v>
      </c>
      <c r="E357" s="4">
        <v>39</v>
      </c>
      <c r="F357" s="4">
        <v>17</v>
      </c>
      <c r="G357" s="4">
        <v>29</v>
      </c>
      <c r="H357" s="4">
        <v>350</v>
      </c>
      <c r="I357" s="4">
        <v>31</v>
      </c>
      <c r="J357" s="5">
        <v>0.91</v>
      </c>
    </row>
    <row r="358" spans="2:10" x14ac:dyDescent="0.3">
      <c r="B358" s="3">
        <v>43821</v>
      </c>
      <c r="C358" s="4">
        <v>391668</v>
      </c>
      <c r="D358" s="5">
        <v>0.18</v>
      </c>
      <c r="E358" s="4">
        <v>30</v>
      </c>
      <c r="F358" s="4">
        <v>18</v>
      </c>
      <c r="G358" s="4">
        <v>25</v>
      </c>
      <c r="H358" s="4">
        <v>397</v>
      </c>
      <c r="I358" s="4">
        <v>39</v>
      </c>
      <c r="J358" s="5">
        <v>0.92</v>
      </c>
    </row>
    <row r="359" spans="2:10" x14ac:dyDescent="0.3">
      <c r="B359" s="3">
        <v>43822</v>
      </c>
      <c r="C359" s="4">
        <v>387294</v>
      </c>
      <c r="D359" s="5">
        <v>0.17</v>
      </c>
      <c r="E359" s="4">
        <v>34</v>
      </c>
      <c r="F359" s="4">
        <v>18</v>
      </c>
      <c r="G359" s="4">
        <v>29</v>
      </c>
      <c r="H359" s="4">
        <v>357</v>
      </c>
      <c r="I359" s="4">
        <v>30</v>
      </c>
      <c r="J359" s="5">
        <v>0.92</v>
      </c>
    </row>
    <row r="360" spans="2:10" x14ac:dyDescent="0.3">
      <c r="B360" s="3">
        <v>43823</v>
      </c>
      <c r="C360" s="4">
        <v>385346</v>
      </c>
      <c r="D360" s="5">
        <v>0.17</v>
      </c>
      <c r="E360" s="4">
        <v>40</v>
      </c>
      <c r="F360" s="4">
        <v>17</v>
      </c>
      <c r="G360" s="4">
        <v>26</v>
      </c>
      <c r="H360" s="4">
        <v>394</v>
      </c>
      <c r="I360" s="4">
        <v>40</v>
      </c>
      <c r="J360" s="5">
        <v>0.93</v>
      </c>
    </row>
    <row r="361" spans="2:10" x14ac:dyDescent="0.3">
      <c r="B361" s="3">
        <v>43824</v>
      </c>
      <c r="C361" s="4">
        <v>403674</v>
      </c>
      <c r="D361" s="5">
        <v>0.19</v>
      </c>
      <c r="E361" s="4">
        <v>38</v>
      </c>
      <c r="F361" s="4">
        <v>20</v>
      </c>
      <c r="G361" s="4">
        <v>27</v>
      </c>
      <c r="H361" s="4">
        <v>366</v>
      </c>
      <c r="I361" s="4">
        <v>35</v>
      </c>
      <c r="J361" s="5">
        <v>0.93</v>
      </c>
    </row>
    <row r="362" spans="2:10" x14ac:dyDescent="0.3">
      <c r="B362" s="3">
        <v>43825</v>
      </c>
      <c r="C362" s="4">
        <v>381035</v>
      </c>
      <c r="D362" s="5">
        <v>0.18</v>
      </c>
      <c r="E362" s="4">
        <v>39</v>
      </c>
      <c r="F362" s="4">
        <v>21</v>
      </c>
      <c r="G362" s="4">
        <v>29</v>
      </c>
      <c r="H362" s="4">
        <v>380</v>
      </c>
      <c r="I362" s="4">
        <v>36</v>
      </c>
      <c r="J362" s="5">
        <v>0.95</v>
      </c>
    </row>
    <row r="363" spans="2:10" x14ac:dyDescent="0.3">
      <c r="B363" s="3">
        <v>43826</v>
      </c>
      <c r="C363" s="4">
        <v>409390</v>
      </c>
      <c r="D363" s="5">
        <v>0.19</v>
      </c>
      <c r="E363" s="4">
        <v>30</v>
      </c>
      <c r="F363" s="4">
        <v>18</v>
      </c>
      <c r="G363" s="4">
        <v>27</v>
      </c>
      <c r="H363" s="4">
        <v>387</v>
      </c>
      <c r="I363" s="4">
        <v>33</v>
      </c>
      <c r="J363" s="5">
        <v>0.91</v>
      </c>
    </row>
    <row r="364" spans="2:10" x14ac:dyDescent="0.3">
      <c r="B364" s="3">
        <v>43827</v>
      </c>
      <c r="C364" s="4">
        <v>383323</v>
      </c>
      <c r="D364" s="5">
        <v>0.19</v>
      </c>
      <c r="E364" s="4">
        <v>30</v>
      </c>
      <c r="F364" s="4">
        <v>18</v>
      </c>
      <c r="G364" s="4">
        <v>27</v>
      </c>
      <c r="H364" s="4">
        <v>388</v>
      </c>
      <c r="I364" s="4">
        <v>37</v>
      </c>
      <c r="J364" s="5">
        <v>0.91</v>
      </c>
    </row>
    <row r="365" spans="2:10" x14ac:dyDescent="0.3">
      <c r="B365" s="3">
        <v>43828</v>
      </c>
      <c r="C365" s="4">
        <v>385433</v>
      </c>
      <c r="D365" s="5">
        <v>0.17</v>
      </c>
      <c r="E365" s="4">
        <v>38</v>
      </c>
      <c r="F365" s="4">
        <v>17</v>
      </c>
      <c r="G365" s="4">
        <v>25</v>
      </c>
      <c r="H365" s="4">
        <v>350</v>
      </c>
      <c r="I365" s="4">
        <v>31</v>
      </c>
      <c r="J365" s="5">
        <v>0.94</v>
      </c>
    </row>
    <row r="366" spans="2:10" x14ac:dyDescent="0.3">
      <c r="B366" s="3">
        <v>43829</v>
      </c>
      <c r="C366" s="4">
        <v>382858</v>
      </c>
      <c r="D366" s="5">
        <v>0.18</v>
      </c>
      <c r="E366" s="4">
        <v>38</v>
      </c>
      <c r="F366" s="4">
        <v>17</v>
      </c>
      <c r="G366" s="4">
        <v>26</v>
      </c>
      <c r="H366" s="4">
        <v>385</v>
      </c>
      <c r="I366" s="4">
        <v>30</v>
      </c>
      <c r="J366" s="5">
        <v>0.95</v>
      </c>
    </row>
    <row r="367" spans="2:10" x14ac:dyDescent="0.3">
      <c r="B367" s="3">
        <v>43830</v>
      </c>
      <c r="C367" s="4">
        <v>384453</v>
      </c>
      <c r="D367" s="5">
        <v>0.19</v>
      </c>
      <c r="E367" s="4">
        <v>33</v>
      </c>
      <c r="F367" s="4">
        <v>18</v>
      </c>
      <c r="G367" s="4">
        <v>26</v>
      </c>
      <c r="H367" s="4">
        <v>357</v>
      </c>
      <c r="I367" s="4">
        <v>36</v>
      </c>
      <c r="J367" s="5">
        <v>0.91</v>
      </c>
    </row>
    <row r="368" spans="2:10" x14ac:dyDescent="0.3">
      <c r="B368" s="3">
        <v>43831</v>
      </c>
      <c r="C368" s="4">
        <v>385535</v>
      </c>
      <c r="D368" s="5">
        <v>0.17</v>
      </c>
      <c r="E368" s="4">
        <v>31</v>
      </c>
      <c r="F368" s="4">
        <v>20</v>
      </c>
      <c r="G368" s="4">
        <v>28</v>
      </c>
      <c r="H368" s="4">
        <v>397</v>
      </c>
      <c r="I368" s="4">
        <v>33</v>
      </c>
      <c r="J368" s="5">
        <v>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CBF9-F1DD-4196-8C41-E938A98BA94E}">
  <sheetPr>
    <tabColor theme="9"/>
  </sheetPr>
  <dimension ref="A1:U42"/>
  <sheetViews>
    <sheetView showGridLines="0" workbookViewId="0">
      <selection activeCell="U6" sqref="U6"/>
    </sheetView>
  </sheetViews>
  <sheetFormatPr defaultColWidth="0" defaultRowHeight="15.6" zeroHeight="1" x14ac:dyDescent="0.3"/>
  <cols>
    <col min="1" max="21" width="8.796875" customWidth="1"/>
    <col min="22" max="16384" width="8.796875" hidden="1"/>
  </cols>
  <sheetData>
    <row r="1" spans="1:21" ht="15.6" customHeight="1" x14ac:dyDescent="0.3">
      <c r="A1" s="22" t="s">
        <v>70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0"/>
    </row>
    <row r="2" spans="1:21" ht="15.6" customHeigh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0"/>
    </row>
    <row r="3" spans="1:21" ht="15.6" customHeight="1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0"/>
    </row>
    <row r="4" spans="1:21" x14ac:dyDescent="0.3"/>
    <row r="5" spans="1:21" x14ac:dyDescent="0.3"/>
    <row r="6" spans="1:21" x14ac:dyDescent="0.3"/>
    <row r="7" spans="1:21" x14ac:dyDescent="0.3"/>
    <row r="8" spans="1:21" x14ac:dyDescent="0.3"/>
    <row r="9" spans="1:21" x14ac:dyDescent="0.3"/>
    <row r="10" spans="1:21" x14ac:dyDescent="0.3"/>
    <row r="11" spans="1:21" x14ac:dyDescent="0.3"/>
    <row r="12" spans="1:21" x14ac:dyDescent="0.3"/>
    <row r="13" spans="1:21" x14ac:dyDescent="0.3"/>
    <row r="14" spans="1:21" x14ac:dyDescent="0.3"/>
    <row r="15" spans="1:21" x14ac:dyDescent="0.3"/>
    <row r="16" spans="1:21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</sheetData>
  <mergeCells count="1">
    <mergeCell ref="A1:T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8C5E-8F31-48B2-A8C7-0776B27940E7}">
  <dimension ref="B3:T27"/>
  <sheetViews>
    <sheetView workbookViewId="0">
      <selection activeCell="N9" sqref="N9"/>
    </sheetView>
  </sheetViews>
  <sheetFormatPr defaultRowHeight="15.6" x14ac:dyDescent="0.3"/>
  <cols>
    <col min="1" max="1" width="12.296875" bestFit="1" customWidth="1"/>
    <col min="2" max="2" width="10.09765625" bestFit="1" customWidth="1"/>
    <col min="3" max="3" width="14.3984375" bestFit="1" customWidth="1"/>
    <col min="4" max="4" width="13" bestFit="1" customWidth="1"/>
    <col min="5" max="5" width="10.09765625" bestFit="1" customWidth="1"/>
    <col min="6" max="6" width="14.3984375" bestFit="1" customWidth="1"/>
    <col min="8" max="8" width="10.09765625" bestFit="1" customWidth="1"/>
    <col min="9" max="9" width="13.3984375" bestFit="1" customWidth="1"/>
    <col min="10" max="10" width="10.8984375" bestFit="1" customWidth="1"/>
    <col min="12" max="12" width="10.09765625" bestFit="1" customWidth="1"/>
    <col min="13" max="13" width="12.19921875" bestFit="1" customWidth="1"/>
    <col min="14" max="14" width="11.8984375" bestFit="1" customWidth="1"/>
    <col min="16" max="16" width="4.5" bestFit="1" customWidth="1"/>
    <col min="17" max="17" width="9.8984375" bestFit="1" customWidth="1"/>
    <col min="19" max="19" width="13.3984375" bestFit="1" customWidth="1"/>
    <col min="20" max="20" width="16.796875" bestFit="1" customWidth="1"/>
    <col min="21" max="23" width="9.8984375" bestFit="1" customWidth="1"/>
  </cols>
  <sheetData>
    <row r="3" spans="2:20" x14ac:dyDescent="0.3">
      <c r="B3" t="s">
        <v>54</v>
      </c>
      <c r="C3" t="s">
        <v>55</v>
      </c>
      <c r="E3" t="s">
        <v>54</v>
      </c>
      <c r="F3" t="s">
        <v>55</v>
      </c>
      <c r="I3" t="s">
        <v>56</v>
      </c>
      <c r="J3" t="s">
        <v>36</v>
      </c>
      <c r="M3" t="s">
        <v>65</v>
      </c>
      <c r="N3" t="s">
        <v>5</v>
      </c>
    </row>
    <row r="4" spans="2:20" x14ac:dyDescent="0.3">
      <c r="B4" s="18">
        <v>43482</v>
      </c>
      <c r="C4" s="8">
        <v>1.0595416371384867</v>
      </c>
      <c r="E4" s="18">
        <v>43475</v>
      </c>
      <c r="F4" s="8">
        <v>-0.4522502426107996</v>
      </c>
      <c r="I4" t="s">
        <v>42</v>
      </c>
      <c r="J4">
        <v>877365352</v>
      </c>
      <c r="M4" t="s">
        <v>59</v>
      </c>
      <c r="N4" s="11">
        <v>66541638</v>
      </c>
    </row>
    <row r="5" spans="2:20" x14ac:dyDescent="0.3">
      <c r="B5" s="18">
        <v>43486</v>
      </c>
      <c r="C5" s="8">
        <v>0.23352106416819263</v>
      </c>
      <c r="E5" s="18">
        <v>43494</v>
      </c>
      <c r="F5" s="8">
        <v>-0.71708723442563915</v>
      </c>
      <c r="I5" t="s">
        <v>43</v>
      </c>
      <c r="J5">
        <v>792537863</v>
      </c>
      <c r="M5" t="s">
        <v>60</v>
      </c>
      <c r="N5" s="11">
        <v>65616473.673280001</v>
      </c>
    </row>
    <row r="6" spans="2:20" x14ac:dyDescent="0.3">
      <c r="B6" s="18">
        <v>43487</v>
      </c>
      <c r="C6" s="8">
        <v>0.85430485686646174</v>
      </c>
      <c r="E6" s="18">
        <v>43515</v>
      </c>
      <c r="F6" s="8">
        <v>-0.55839299648571217</v>
      </c>
      <c r="I6" t="s">
        <v>44</v>
      </c>
      <c r="J6">
        <v>902051037</v>
      </c>
      <c r="M6" t="s">
        <v>61</v>
      </c>
      <c r="N6" s="11">
        <v>69923424</v>
      </c>
    </row>
    <row r="7" spans="2:20" x14ac:dyDescent="0.3">
      <c r="B7" s="18">
        <v>43496</v>
      </c>
      <c r="C7" s="8">
        <v>0.20059441674862155</v>
      </c>
      <c r="E7" s="18">
        <v>43526</v>
      </c>
      <c r="F7" s="8">
        <v>-0.37594234941110949</v>
      </c>
      <c r="I7" t="s">
        <v>45</v>
      </c>
      <c r="J7">
        <v>841402962</v>
      </c>
      <c r="M7" t="s">
        <v>62</v>
      </c>
      <c r="N7" s="11">
        <v>65711925</v>
      </c>
    </row>
    <row r="8" spans="2:20" x14ac:dyDescent="0.3">
      <c r="B8" s="18">
        <v>43501</v>
      </c>
      <c r="C8" s="8">
        <v>1.1476852728398028</v>
      </c>
      <c r="E8" s="18">
        <v>43543</v>
      </c>
      <c r="F8" s="8">
        <v>-0.45549226537958976</v>
      </c>
      <c r="I8" t="s">
        <v>46</v>
      </c>
      <c r="J8">
        <v>861092986</v>
      </c>
      <c r="M8" t="s">
        <v>63</v>
      </c>
      <c r="N8" s="11">
        <v>67566585</v>
      </c>
    </row>
    <row r="9" spans="2:20" x14ac:dyDescent="0.3">
      <c r="B9" s="18">
        <v>43522</v>
      </c>
      <c r="C9" s="8">
        <v>1.2004191790539451</v>
      </c>
      <c r="E9" s="18">
        <v>43559</v>
      </c>
      <c r="F9" s="8">
        <v>-0.52087951809985289</v>
      </c>
      <c r="I9" t="s">
        <v>47</v>
      </c>
      <c r="J9">
        <v>874064770</v>
      </c>
      <c r="M9" t="s">
        <v>64</v>
      </c>
      <c r="N9" s="11">
        <v>85803322</v>
      </c>
    </row>
    <row r="10" spans="2:20" x14ac:dyDescent="0.3">
      <c r="B10" s="18">
        <v>43524</v>
      </c>
      <c r="C10" s="8">
        <v>0.22324803045110131</v>
      </c>
      <c r="E10" s="18">
        <v>43567</v>
      </c>
      <c r="F10" s="8">
        <v>-0.27312591355188975</v>
      </c>
      <c r="I10" t="s">
        <v>48</v>
      </c>
      <c r="J10">
        <v>849262684</v>
      </c>
      <c r="M10" t="s">
        <v>58</v>
      </c>
      <c r="N10" s="11">
        <v>85599212</v>
      </c>
    </row>
    <row r="11" spans="2:20" x14ac:dyDescent="0.3">
      <c r="B11" s="18">
        <v>43533</v>
      </c>
      <c r="C11" s="8">
        <v>1.0202070652584099</v>
      </c>
      <c r="E11" s="18">
        <v>43580</v>
      </c>
      <c r="F11" s="8">
        <v>-0.38690483590402214</v>
      </c>
      <c r="I11" t="s">
        <v>49</v>
      </c>
      <c r="J11">
        <v>884641540</v>
      </c>
    </row>
    <row r="12" spans="2:20" x14ac:dyDescent="0.3">
      <c r="B12" s="18">
        <v>43548</v>
      </c>
      <c r="C12" s="8">
        <v>0.22259812803337153</v>
      </c>
      <c r="E12" s="18">
        <v>43636</v>
      </c>
      <c r="F12" s="8">
        <v>-0.54373712252615491</v>
      </c>
      <c r="I12" t="s">
        <v>50</v>
      </c>
      <c r="J12">
        <v>853628311</v>
      </c>
    </row>
    <row r="13" spans="2:20" x14ac:dyDescent="0.3">
      <c r="B13" s="18">
        <v>43550</v>
      </c>
      <c r="C13" s="8">
        <v>0.77964973472889199</v>
      </c>
      <c r="E13" s="18">
        <v>43662</v>
      </c>
      <c r="F13" s="8">
        <v>-0.63082013655867986</v>
      </c>
      <c r="I13" t="s">
        <v>51</v>
      </c>
      <c r="J13">
        <v>848495846</v>
      </c>
      <c r="T13" s="19"/>
    </row>
    <row r="14" spans="2:20" x14ac:dyDescent="0.3">
      <c r="B14" s="18">
        <v>43566</v>
      </c>
      <c r="C14" s="8">
        <v>0.9239043412518404</v>
      </c>
      <c r="E14" s="18">
        <v>43688</v>
      </c>
      <c r="F14" s="8">
        <v>-0.54353363205176886</v>
      </c>
      <c r="I14" t="s">
        <v>52</v>
      </c>
      <c r="J14">
        <v>865531374</v>
      </c>
      <c r="T14" s="19"/>
    </row>
    <row r="15" spans="2:20" x14ac:dyDescent="0.3">
      <c r="B15" s="18">
        <v>43569</v>
      </c>
      <c r="C15" s="8">
        <v>0.28376620785956508</v>
      </c>
      <c r="E15" s="18">
        <v>43722</v>
      </c>
      <c r="F15" s="8">
        <v>-0.53590439000986212</v>
      </c>
      <c r="I15" t="s">
        <v>53</v>
      </c>
      <c r="J15">
        <v>879979048</v>
      </c>
      <c r="T15" s="19"/>
    </row>
    <row r="16" spans="2:20" x14ac:dyDescent="0.3">
      <c r="B16" s="18">
        <v>43573</v>
      </c>
      <c r="C16" s="8">
        <v>0.7302283946685022</v>
      </c>
      <c r="E16" s="18">
        <v>43786</v>
      </c>
      <c r="F16" s="8">
        <v>-0.57004623700582813</v>
      </c>
      <c r="T16" s="19"/>
    </row>
    <row r="17" spans="2:20" x14ac:dyDescent="0.3">
      <c r="B17" s="18">
        <v>43574</v>
      </c>
      <c r="C17" s="8">
        <v>0.2472495952251057</v>
      </c>
      <c r="T17" s="19"/>
    </row>
    <row r="18" spans="2:20" x14ac:dyDescent="0.3">
      <c r="B18" s="18">
        <v>43643</v>
      </c>
      <c r="C18" s="8">
        <v>1.1472182813955829</v>
      </c>
    </row>
    <row r="19" spans="2:20" x14ac:dyDescent="0.3">
      <c r="B19" s="18">
        <v>43669</v>
      </c>
      <c r="C19" s="8">
        <v>1.3503180372102532</v>
      </c>
    </row>
    <row r="20" spans="2:20" x14ac:dyDescent="0.3">
      <c r="B20" s="18">
        <v>43695</v>
      </c>
      <c r="C20" s="8">
        <v>1.0661671278564273</v>
      </c>
    </row>
    <row r="21" spans="2:20" x14ac:dyDescent="0.3">
      <c r="B21" s="18">
        <v>43729</v>
      </c>
      <c r="C21" s="8">
        <v>1.1152745531323451</v>
      </c>
    </row>
    <row r="22" spans="2:20" x14ac:dyDescent="0.3">
      <c r="B22" s="18">
        <v>43747</v>
      </c>
      <c r="C22" s="8">
        <v>0.21871070507745793</v>
      </c>
    </row>
    <row r="23" spans="2:20" x14ac:dyDescent="0.3">
      <c r="B23" s="18">
        <v>43759</v>
      </c>
      <c r="C23" s="8">
        <v>0.32382903302894461</v>
      </c>
    </row>
    <row r="24" spans="2:20" x14ac:dyDescent="0.3">
      <c r="B24" s="18">
        <v>43778</v>
      </c>
      <c r="C24" s="8">
        <v>0.26260801898348074</v>
      </c>
    </row>
    <row r="25" spans="2:20" x14ac:dyDescent="0.3">
      <c r="B25" s="18">
        <v>43793</v>
      </c>
      <c r="C25" s="8">
        <v>1.3547702422639891</v>
      </c>
    </row>
    <row r="26" spans="2:20" x14ac:dyDescent="0.3">
      <c r="B26" s="18">
        <v>43800</v>
      </c>
      <c r="C26" s="8">
        <v>0.20747489400703478</v>
      </c>
    </row>
    <row r="27" spans="2:20" x14ac:dyDescent="0.3">
      <c r="B27" s="18">
        <v>43821</v>
      </c>
      <c r="C27" s="8">
        <v>0.21029166080314066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Session Details</vt:lpstr>
      <vt:lpstr>Channel wise traffic</vt:lpstr>
      <vt:lpstr>Supporting Data</vt:lpstr>
      <vt:lpstr>Insights-Dashboard</vt:lpstr>
      <vt:lpstr>Insights-Dashboard(Data)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Santosh Prasad</cp:lastModifiedBy>
  <dcterms:created xsi:type="dcterms:W3CDTF">2022-09-19T07:36:05Z</dcterms:created>
  <dcterms:modified xsi:type="dcterms:W3CDTF">2023-12-03T18:19:55Z</dcterms:modified>
</cp:coreProperties>
</file>