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3803\Desktop\"/>
    </mc:Choice>
  </mc:AlternateContent>
  <xr:revisionPtr revIDLastSave="0" documentId="13_ncr:1_{58ED26B8-AFF6-4F54-BD29-AF305C927963}" xr6:coauthVersionLast="47" xr6:coauthVersionMax="47" xr10:uidLastSave="{00000000-0000-0000-0000-000000000000}"/>
  <bookViews>
    <workbookView xWindow="-108" yWindow="-108" windowWidth="23256" windowHeight="12576" xr2:uid="{DB75C171-C3CF-4801-B889-286DC7EFAA8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1" l="1"/>
  <c r="P2" i="1" s="1"/>
  <c r="B25" i="1"/>
  <c r="B24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6" i="1"/>
  <c r="K13" i="1"/>
  <c r="P13" i="1" s="1"/>
  <c r="K6" i="1"/>
  <c r="K4" i="1"/>
  <c r="K3" i="1"/>
  <c r="P3" i="1" s="1"/>
  <c r="K16" i="1"/>
  <c r="P4" i="1"/>
  <c r="P5" i="1"/>
  <c r="P6" i="1"/>
  <c r="P7" i="1"/>
  <c r="P8" i="1"/>
  <c r="P9" i="1"/>
  <c r="P10" i="1"/>
  <c r="P11" i="1"/>
  <c r="P12" i="1"/>
  <c r="P14" i="1"/>
  <c r="P15" i="1"/>
  <c r="P17" i="1"/>
  <c r="P18" i="1"/>
  <c r="P19" i="1"/>
  <c r="P20" i="1"/>
  <c r="M7" i="1"/>
  <c r="M20" i="1"/>
  <c r="M6" i="1"/>
  <c r="O20" i="1"/>
  <c r="O16" i="1"/>
  <c r="O17" i="1"/>
  <c r="O6" i="1"/>
  <c r="O2" i="1"/>
  <c r="O10" i="1"/>
  <c r="O19" i="1"/>
  <c r="M9" i="1"/>
  <c r="K10" i="1"/>
  <c r="K9" i="1"/>
  <c r="K18" i="1"/>
  <c r="G3" i="1"/>
  <c r="G4" i="1" s="1"/>
  <c r="G5" i="1" s="1"/>
  <c r="G6" i="1" s="1"/>
  <c r="G7" i="1" s="1"/>
  <c r="G8" i="1" s="1"/>
  <c r="G9" i="1" s="1"/>
  <c r="G10" i="1" s="1"/>
  <c r="G11" i="1" s="1"/>
  <c r="F12" i="1"/>
  <c r="E12" i="1"/>
  <c r="B3" i="1" s="1"/>
  <c r="K24" i="1" l="1"/>
  <c r="K21" i="1"/>
  <c r="P21" i="1" s="1"/>
  <c r="P16" i="1"/>
  <c r="M21" i="1"/>
  <c r="M22" i="1" s="1"/>
  <c r="O21" i="1"/>
  <c r="O22" i="1" s="1"/>
  <c r="K11" i="1"/>
  <c r="K22" i="1" l="1"/>
  <c r="K25" i="1" s="1"/>
</calcChain>
</file>

<file path=xl/sharedStrings.xml><?xml version="1.0" encoding="utf-8"?>
<sst xmlns="http://schemas.openxmlformats.org/spreadsheetml/2006/main" count="52" uniqueCount="34">
  <si>
    <t>Income</t>
  </si>
  <si>
    <t>April</t>
  </si>
  <si>
    <t>May</t>
  </si>
  <si>
    <t>Jun</t>
  </si>
  <si>
    <t>July</t>
  </si>
  <si>
    <t>August</t>
  </si>
  <si>
    <t>Sep</t>
  </si>
  <si>
    <t>Oct</t>
  </si>
  <si>
    <t>Nov</t>
  </si>
  <si>
    <t>Dec</t>
  </si>
  <si>
    <t>Expenses</t>
  </si>
  <si>
    <t>Beginning Balance</t>
  </si>
  <si>
    <t>Travel</t>
  </si>
  <si>
    <t>Bills &amp; Utilities</t>
  </si>
  <si>
    <t>Automotive</t>
  </si>
  <si>
    <t>Entertainment</t>
  </si>
  <si>
    <t>Food &amp; Drinks</t>
  </si>
  <si>
    <t>Gas</t>
  </si>
  <si>
    <t>Health &amp; Wellness</t>
  </si>
  <si>
    <t>Office Equipment</t>
  </si>
  <si>
    <t>Office Furnitures</t>
  </si>
  <si>
    <t>Merchandise &amp; Inventory</t>
  </si>
  <si>
    <t>Miscellaneous</t>
  </si>
  <si>
    <t>Shipping</t>
  </si>
  <si>
    <t>Professional Services</t>
  </si>
  <si>
    <t>Repair &amp; Maintenance</t>
  </si>
  <si>
    <t>Education</t>
  </si>
  <si>
    <t>Dress &amp; Uniform</t>
  </si>
  <si>
    <t>American Express</t>
  </si>
  <si>
    <t>Bank of America</t>
  </si>
  <si>
    <t>Office Expenses</t>
  </si>
  <si>
    <t>Chase</t>
  </si>
  <si>
    <t xml:space="preserve">Office Security </t>
  </si>
  <si>
    <t>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</si>
</sst>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43" fontId="0" fillId="0" borderId="0" xfId="1" applyFont="1"/>
    <xf numFmtId="43" fontId="0" fillId="0" borderId="0" xfId="0" applyNumberFormat="1"/>
    <xf numFmtId="0" fontId="2" fillId="0" borderId="0" xfId="0" applyFont="1"/>
    <xf numFmtId="43" fontId="2" fillId="0" borderId="0" xfId="1" applyFont="1"/>
    <xf numFmtId="0" fontId="3" fillId="0" borderId="0" xfId="0" applyFont="1"/>
    <xf numFmtId="0" fontId="4" fillId="0" borderId="0" xfId="0" applyFont="1"/>
    <xf numFmtId="43" fontId="3" fillId="0" borderId="0" xfId="0" applyNumberFormat="1" applyFont="1"/>
    <xf numFmtId="43" fontId="3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7E5B7-1DEE-4D86-B58F-E8B1A3FD5404}">
  <dimension ref="A1:P26"/>
  <sheetViews>
    <sheetView tabSelected="1" topLeftCell="A11" workbookViewId="0">
      <selection activeCell="G20" sqref="G20"/>
    </sheetView>
  </sheetViews>
  <sheetFormatPr defaultRowHeight="14.4" x14ac:dyDescent="0.3"/>
  <cols>
    <col min="1" max="1" width="22.77734375" customWidth="1"/>
    <col min="2" max="2" width="11.21875" bestFit="1" customWidth="1"/>
    <col min="5" max="6" width="10.109375" style="1" bestFit="1" customWidth="1"/>
    <col min="7" max="7" width="15.77734375" bestFit="1" customWidth="1"/>
    <col min="8" max="8" width="12.6640625" bestFit="1" customWidth="1"/>
    <col min="10" max="10" width="21.77734375" bestFit="1" customWidth="1"/>
    <col min="11" max="11" width="10.6640625" style="1" bestFit="1" customWidth="1"/>
    <col min="12" max="12" width="15.77734375" bestFit="1" customWidth="1"/>
    <col min="13" max="13" width="10.109375" style="1" bestFit="1" customWidth="1"/>
    <col min="14" max="14" width="14.44140625" bestFit="1" customWidth="1"/>
    <col min="15" max="15" width="9.109375" style="1" bestFit="1" customWidth="1"/>
    <col min="16" max="16" width="10.21875" style="1" bestFit="1" customWidth="1"/>
  </cols>
  <sheetData>
    <row r="1" spans="1:16" ht="15.6" x14ac:dyDescent="0.3">
      <c r="A1" s="5"/>
      <c r="B1" s="5"/>
    </row>
    <row r="2" spans="1:16" ht="15.6" x14ac:dyDescent="0.3">
      <c r="A2" s="6"/>
      <c r="B2" s="5"/>
      <c r="D2" s="3"/>
      <c r="E2" s="4" t="s">
        <v>0</v>
      </c>
      <c r="F2" s="4"/>
      <c r="G2" s="3" t="s">
        <v>11</v>
      </c>
      <c r="J2" s="3" t="s">
        <v>31</v>
      </c>
      <c r="K2" s="4">
        <f>25147.42+33449.7</f>
        <v>58597.119999999995</v>
      </c>
      <c r="L2" s="3" t="s">
        <v>28</v>
      </c>
      <c r="M2" s="1">
        <v>17813.36</v>
      </c>
      <c r="N2" s="3" t="s">
        <v>29</v>
      </c>
      <c r="O2" s="1">
        <f>439.41+1966.72+2109.17+1527.48</f>
        <v>6042.7800000000007</v>
      </c>
      <c r="P2" s="1">
        <f>K2+M2+O2</f>
        <v>82453.259999999995</v>
      </c>
    </row>
    <row r="3" spans="1:16" ht="15.6" x14ac:dyDescent="0.3">
      <c r="A3" s="6" t="s">
        <v>33</v>
      </c>
      <c r="B3" s="7">
        <f>E12</f>
        <v>84468.160000000003</v>
      </c>
      <c r="D3" t="s">
        <v>1</v>
      </c>
      <c r="E3" s="1">
        <v>24500</v>
      </c>
      <c r="F3" s="1">
        <v>17469</v>
      </c>
      <c r="G3" s="2">
        <f>E3-F3</f>
        <v>7031</v>
      </c>
      <c r="H3">
        <v>3222.58</v>
      </c>
      <c r="J3" t="s">
        <v>14</v>
      </c>
      <c r="K3" s="1">
        <f>1000.04+4499.63</f>
        <v>5499.67</v>
      </c>
      <c r="P3" s="1">
        <f t="shared" ref="P3:P21" si="0">K3+M3+O3</f>
        <v>5499.67</v>
      </c>
    </row>
    <row r="4" spans="1:16" ht="15.6" x14ac:dyDescent="0.3">
      <c r="A4" s="5"/>
      <c r="B4" s="5"/>
      <c r="D4" t="s">
        <v>2</v>
      </c>
      <c r="E4" s="1">
        <v>3500</v>
      </c>
      <c r="F4" s="1">
        <v>40</v>
      </c>
      <c r="G4" s="2">
        <f>E4+G3-F4</f>
        <v>10491</v>
      </c>
      <c r="H4">
        <v>258.14999999999998</v>
      </c>
      <c r="J4" t="s">
        <v>13</v>
      </c>
      <c r="K4" s="1">
        <f>68+4.76</f>
        <v>72.760000000000005</v>
      </c>
      <c r="M4" s="1">
        <v>1329.13</v>
      </c>
      <c r="P4" s="1">
        <f t="shared" si="0"/>
        <v>1401.89</v>
      </c>
    </row>
    <row r="5" spans="1:16" ht="15.6" x14ac:dyDescent="0.3">
      <c r="A5" s="6" t="s">
        <v>10</v>
      </c>
      <c r="B5" s="5"/>
      <c r="D5" t="s">
        <v>3</v>
      </c>
      <c r="E5" s="1">
        <v>14900</v>
      </c>
      <c r="F5" s="1">
        <v>5022.12</v>
      </c>
      <c r="G5" s="2">
        <f>E5+G4-F5</f>
        <v>20368.88</v>
      </c>
      <c r="H5">
        <v>125.71</v>
      </c>
      <c r="J5" t="s">
        <v>15</v>
      </c>
      <c r="K5" s="1">
        <v>14.07</v>
      </c>
      <c r="P5" s="1">
        <f t="shared" si="0"/>
        <v>14.07</v>
      </c>
    </row>
    <row r="6" spans="1:16" ht="15.6" x14ac:dyDescent="0.3">
      <c r="A6" s="5" t="s">
        <v>14</v>
      </c>
      <c r="B6" s="8">
        <f>P3</f>
        <v>5499.67</v>
      </c>
      <c r="D6" t="s">
        <v>4</v>
      </c>
      <c r="E6" s="1">
        <v>68.16</v>
      </c>
      <c r="F6" s="1">
        <v>642</v>
      </c>
      <c r="G6" s="2">
        <f t="shared" ref="G6:G11" si="1">E6+G5-F6</f>
        <v>19795.04</v>
      </c>
      <c r="H6">
        <v>138.1</v>
      </c>
      <c r="J6" t="s">
        <v>16</v>
      </c>
      <c r="K6" s="1">
        <f>7099.77+500</f>
        <v>7599.77</v>
      </c>
      <c r="M6" s="1">
        <f>519.9+2000</f>
        <v>2519.9</v>
      </c>
      <c r="O6" s="1">
        <f>142.99+30.53+21.36+9.01+500+530</f>
        <v>1233.8899999999999</v>
      </c>
      <c r="P6" s="1">
        <f t="shared" si="0"/>
        <v>11353.56</v>
      </c>
    </row>
    <row r="7" spans="1:16" ht="15.6" x14ac:dyDescent="0.3">
      <c r="A7" s="5" t="s">
        <v>13</v>
      </c>
      <c r="B7" s="8">
        <f t="shared" ref="B7:B23" si="2">P4</f>
        <v>1401.89</v>
      </c>
      <c r="D7" t="s">
        <v>5</v>
      </c>
      <c r="E7" s="1">
        <v>0</v>
      </c>
      <c r="F7" s="1">
        <v>5320</v>
      </c>
      <c r="G7" s="2">
        <f t="shared" si="1"/>
        <v>14475.04</v>
      </c>
      <c r="J7" t="s">
        <v>17</v>
      </c>
      <c r="K7" s="1">
        <v>1058.57</v>
      </c>
      <c r="M7" s="1">
        <f>1637.04</f>
        <v>1637.04</v>
      </c>
      <c r="P7" s="1">
        <f t="shared" si="0"/>
        <v>2695.6099999999997</v>
      </c>
    </row>
    <row r="8" spans="1:16" ht="15.6" x14ac:dyDescent="0.3">
      <c r="A8" s="5" t="s">
        <v>15</v>
      </c>
      <c r="B8" s="8">
        <f t="shared" si="2"/>
        <v>14.07</v>
      </c>
      <c r="D8" t="s">
        <v>6</v>
      </c>
      <c r="E8" s="1">
        <v>7000</v>
      </c>
      <c r="F8" s="1">
        <v>8690.32</v>
      </c>
      <c r="G8" s="2">
        <f t="shared" si="1"/>
        <v>12784.720000000001</v>
      </c>
      <c r="I8" s="2">
        <v>439.41</v>
      </c>
      <c r="J8" t="s">
        <v>18</v>
      </c>
      <c r="K8" s="1">
        <v>226.23</v>
      </c>
      <c r="O8" s="1">
        <v>140.16</v>
      </c>
      <c r="P8" s="1">
        <f t="shared" si="0"/>
        <v>366.39</v>
      </c>
    </row>
    <row r="9" spans="1:16" ht="15.6" x14ac:dyDescent="0.3">
      <c r="A9" s="5" t="s">
        <v>16</v>
      </c>
      <c r="B9" s="8">
        <f t="shared" si="2"/>
        <v>11353.56</v>
      </c>
      <c r="D9" t="s">
        <v>7</v>
      </c>
      <c r="E9" s="1">
        <v>17500</v>
      </c>
      <c r="F9" s="1">
        <v>26151.08</v>
      </c>
      <c r="G9" s="2">
        <f t="shared" si="1"/>
        <v>4133.6399999999994</v>
      </c>
      <c r="I9">
        <v>1966.72</v>
      </c>
      <c r="J9" t="s">
        <v>19</v>
      </c>
      <c r="K9" s="1">
        <f>1445.11+147.89+81.86+8061.26</f>
        <v>9736.1200000000008</v>
      </c>
      <c r="M9" s="1">
        <f>8061.26+811.86+389.68</f>
        <v>9262.8000000000011</v>
      </c>
      <c r="P9" s="1">
        <f t="shared" si="0"/>
        <v>18998.920000000002</v>
      </c>
    </row>
    <row r="10" spans="1:16" ht="15.6" x14ac:dyDescent="0.3">
      <c r="A10" s="5" t="s">
        <v>17</v>
      </c>
      <c r="B10" s="8">
        <f t="shared" si="2"/>
        <v>2695.6099999999997</v>
      </c>
      <c r="D10" t="s">
        <v>8</v>
      </c>
      <c r="E10" s="1">
        <v>10000</v>
      </c>
      <c r="F10" s="1">
        <v>294.41000000000003</v>
      </c>
      <c r="G10" s="2">
        <f t="shared" si="1"/>
        <v>13839.23</v>
      </c>
      <c r="J10" t="s">
        <v>20</v>
      </c>
      <c r="K10" s="1">
        <f>2146.06+1418.05</f>
        <v>3564.1099999999997</v>
      </c>
      <c r="M10" s="1">
        <v>1418.05</v>
      </c>
      <c r="O10" s="1">
        <f>340.94+194.82</f>
        <v>535.76</v>
      </c>
      <c r="P10" s="1">
        <f t="shared" si="0"/>
        <v>5517.92</v>
      </c>
    </row>
    <row r="11" spans="1:16" ht="15.6" x14ac:dyDescent="0.3">
      <c r="A11" s="5" t="s">
        <v>18</v>
      </c>
      <c r="B11" s="8">
        <f t="shared" si="2"/>
        <v>366.39</v>
      </c>
      <c r="D11" t="s">
        <v>9</v>
      </c>
      <c r="E11" s="1">
        <v>7000</v>
      </c>
      <c r="F11" s="1">
        <v>18824.330000000002</v>
      </c>
      <c r="G11" s="2">
        <f t="shared" si="1"/>
        <v>2014.8999999999978</v>
      </c>
      <c r="J11" t="s">
        <v>21</v>
      </c>
      <c r="K11" s="1">
        <f>13606.78-K9-K10</f>
        <v>306.55000000000018</v>
      </c>
      <c r="O11" s="1">
        <v>362</v>
      </c>
      <c r="P11" s="1">
        <f t="shared" si="0"/>
        <v>668.55000000000018</v>
      </c>
    </row>
    <row r="12" spans="1:16" ht="15.6" x14ac:dyDescent="0.3">
      <c r="A12" s="5" t="s">
        <v>19</v>
      </c>
      <c r="B12" s="8">
        <f t="shared" si="2"/>
        <v>18998.920000000002</v>
      </c>
      <c r="E12" s="1">
        <f>SUM(E3:E11)</f>
        <v>84468.160000000003</v>
      </c>
      <c r="F12" s="1">
        <f>SUM(F3:F11)</f>
        <v>82453.260000000009</v>
      </c>
      <c r="G12" s="2"/>
      <c r="J12" t="s">
        <v>23</v>
      </c>
      <c r="K12" s="1">
        <v>3.21</v>
      </c>
      <c r="P12" s="1">
        <f t="shared" si="0"/>
        <v>3.21</v>
      </c>
    </row>
    <row r="13" spans="1:16" ht="15.6" x14ac:dyDescent="0.3">
      <c r="A13" s="5" t="s">
        <v>20</v>
      </c>
      <c r="B13" s="8">
        <f t="shared" si="2"/>
        <v>5517.92</v>
      </c>
      <c r="J13" t="s">
        <v>24</v>
      </c>
      <c r="K13" s="1">
        <f>403.88+2000+500+135+1000+200+1000+3958.25+5000-1102.32</f>
        <v>13094.810000000001</v>
      </c>
      <c r="P13" s="1">
        <f t="shared" si="0"/>
        <v>13094.810000000001</v>
      </c>
    </row>
    <row r="14" spans="1:16" ht="15.6" x14ac:dyDescent="0.3">
      <c r="A14" s="5" t="s">
        <v>21</v>
      </c>
      <c r="B14" s="8">
        <f t="shared" si="2"/>
        <v>668.55000000000018</v>
      </c>
      <c r="J14" t="s">
        <v>26</v>
      </c>
      <c r="K14" s="1">
        <v>41.01</v>
      </c>
      <c r="P14" s="1">
        <f t="shared" si="0"/>
        <v>41.01</v>
      </c>
    </row>
    <row r="15" spans="1:16" ht="15.6" x14ac:dyDescent="0.3">
      <c r="A15" s="5" t="s">
        <v>23</v>
      </c>
      <c r="B15" s="8">
        <f t="shared" si="2"/>
        <v>3.21</v>
      </c>
      <c r="J15" t="s">
        <v>25</v>
      </c>
      <c r="K15" s="1">
        <v>2098.08</v>
      </c>
      <c r="P15" s="1">
        <f t="shared" si="0"/>
        <v>2098.08</v>
      </c>
    </row>
    <row r="16" spans="1:16" ht="15.6" x14ac:dyDescent="0.3">
      <c r="A16" s="5" t="s">
        <v>24</v>
      </c>
      <c r="B16" s="8">
        <f t="shared" si="2"/>
        <v>13094.810000000001</v>
      </c>
      <c r="J16" t="s">
        <v>12</v>
      </c>
      <c r="K16" s="1">
        <f>85.28+13000+240</f>
        <v>13325.28</v>
      </c>
      <c r="O16" s="1">
        <f>629+365</f>
        <v>994</v>
      </c>
      <c r="P16" s="1">
        <f t="shared" si="0"/>
        <v>14319.28</v>
      </c>
    </row>
    <row r="17" spans="1:16" ht="15.6" x14ac:dyDescent="0.3">
      <c r="A17" s="5" t="s">
        <v>26</v>
      </c>
      <c r="B17" s="8">
        <f t="shared" si="2"/>
        <v>41.01</v>
      </c>
      <c r="J17" t="s">
        <v>27</v>
      </c>
      <c r="K17" s="1">
        <v>1250</v>
      </c>
      <c r="M17" s="1">
        <v>421.44</v>
      </c>
      <c r="O17" s="1">
        <f>296.42+600</f>
        <v>896.42000000000007</v>
      </c>
      <c r="P17" s="1">
        <f t="shared" si="0"/>
        <v>2567.86</v>
      </c>
    </row>
    <row r="18" spans="1:16" ht="15.6" x14ac:dyDescent="0.3">
      <c r="A18" s="5" t="s">
        <v>25</v>
      </c>
      <c r="B18" s="8">
        <f t="shared" si="2"/>
        <v>2098.08</v>
      </c>
      <c r="J18" t="s">
        <v>32</v>
      </c>
      <c r="K18" s="1">
        <f>23.8*12</f>
        <v>285.60000000000002</v>
      </c>
      <c r="P18" s="1">
        <f t="shared" si="0"/>
        <v>285.60000000000002</v>
      </c>
    </row>
    <row r="19" spans="1:16" ht="15.6" x14ac:dyDescent="0.3">
      <c r="A19" s="5" t="s">
        <v>12</v>
      </c>
      <c r="B19" s="8">
        <f t="shared" si="2"/>
        <v>14319.28</v>
      </c>
      <c r="J19" t="s">
        <v>30</v>
      </c>
      <c r="O19" s="1">
        <f>572.64+215.42</f>
        <v>788.06</v>
      </c>
      <c r="P19" s="1">
        <f t="shared" si="0"/>
        <v>788.06</v>
      </c>
    </row>
    <row r="20" spans="1:16" ht="15.6" x14ac:dyDescent="0.3">
      <c r="A20" s="5" t="s">
        <v>27</v>
      </c>
      <c r="B20" s="8">
        <f t="shared" si="2"/>
        <v>2567.86</v>
      </c>
      <c r="J20" t="s">
        <v>22</v>
      </c>
      <c r="K20" s="1">
        <v>421.28</v>
      </c>
      <c r="M20" s="1">
        <f>725+500</f>
        <v>1225</v>
      </c>
      <c r="O20" s="1">
        <f>82+1010.19+0.3</f>
        <v>1092.49</v>
      </c>
      <c r="P20" s="1">
        <f t="shared" si="0"/>
        <v>2738.77</v>
      </c>
    </row>
    <row r="21" spans="1:16" ht="15.6" x14ac:dyDescent="0.3">
      <c r="A21" s="5" t="s">
        <v>32</v>
      </c>
      <c r="B21" s="8">
        <f t="shared" si="2"/>
        <v>285.60000000000002</v>
      </c>
      <c r="K21" s="1">
        <f>SUM(K3:K20)</f>
        <v>58597.120000000003</v>
      </c>
      <c r="L21" s="1"/>
      <c r="M21" s="1">
        <f>SUM(M3:M20)</f>
        <v>17813.36</v>
      </c>
      <c r="N21" s="1"/>
      <c r="O21" s="1">
        <f t="shared" ref="L21:O21" si="3">SUM(O3:O20)</f>
        <v>6042.7799999999988</v>
      </c>
      <c r="P21" s="1">
        <f t="shared" si="0"/>
        <v>82453.260000000009</v>
      </c>
    </row>
    <row r="22" spans="1:16" ht="15.6" x14ac:dyDescent="0.3">
      <c r="A22" s="5" t="s">
        <v>30</v>
      </c>
      <c r="B22" s="8">
        <f t="shared" si="2"/>
        <v>788.06</v>
      </c>
      <c r="K22" s="1">
        <f>K2-K21</f>
        <v>0</v>
      </c>
      <c r="L22" s="1"/>
      <c r="M22" s="1">
        <f>M2-M21</f>
        <v>0</v>
      </c>
      <c r="N22" s="1"/>
      <c r="O22" s="1">
        <f t="shared" ref="O22" si="4">O2-O21</f>
        <v>0</v>
      </c>
    </row>
    <row r="23" spans="1:16" ht="15.6" x14ac:dyDescent="0.3">
      <c r="A23" s="5" t="s">
        <v>22</v>
      </c>
      <c r="B23" s="8">
        <f t="shared" si="2"/>
        <v>2738.77</v>
      </c>
    </row>
    <row r="24" spans="1:16" ht="15.6" x14ac:dyDescent="0.3">
      <c r="A24" s="5"/>
      <c r="B24" s="8">
        <f>SUM(B6:B23)</f>
        <v>82453.260000000024</v>
      </c>
      <c r="K24" s="1">
        <f>K2+M2+O2-F12</f>
        <v>0</v>
      </c>
    </row>
    <row r="25" spans="1:16" ht="15.6" x14ac:dyDescent="0.3">
      <c r="A25" s="5"/>
      <c r="B25" s="7">
        <f>F12-B24</f>
        <v>0</v>
      </c>
      <c r="K25" s="1">
        <f>K22-K24</f>
        <v>0</v>
      </c>
    </row>
    <row r="26" spans="1:16" ht="15.6" x14ac:dyDescent="0.3">
      <c r="A26" s="5"/>
      <c r="B26" s="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Subedi, Santosh (US)</dc:creator>
  <cp:lastModifiedBy>Subedi, Santosh (US)</cp:lastModifiedBy>
  <cp:lastPrinted>2024-03-14T20:11:27Z</cp:lastPrinted>
  <dcterms:created xsi:type="dcterms:W3CDTF">2024-03-14T18:36:49Z</dcterms:created>
  <dcterms:modified xsi:type="dcterms:W3CDTF">2024-03-14T20:12:01Z</dcterms:modified>
</cp:coreProperties>
</file>